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el\Dropbox\QFU RATE REVIEW\2025 Q3\"/>
    </mc:Choice>
  </mc:AlternateContent>
  <xr:revisionPtr revIDLastSave="0" documentId="8_{BB4DD840-B29D-4111-A911-5A9713BF099D}" xr6:coauthVersionLast="47" xr6:coauthVersionMax="47" xr10:uidLastSave="{00000000-0000-0000-0000-000000000000}"/>
  <bookViews>
    <workbookView xWindow="-120" yWindow="-120" windowWidth="38640" windowHeight="21390" tabRatio="818" xr2:uid="{00000000-000D-0000-FFFF-FFFF00000000}"/>
  </bookViews>
  <sheets>
    <sheet name="Contents" sheetId="45" r:id="rId1"/>
    <sheet name="I. Rate Reviews Filed" sheetId="27" r:id="rId2"/>
    <sheet name="II. Awarded ROE" sheetId="28" r:id="rId3"/>
    <sheet name="III. Requested ROE" sheetId="30" r:id="rId4"/>
    <sheet name="IV. Regulatory Lag" sheetId="31" r:id="rId5"/>
    <sheet name="V. 10-Year Treasury" sheetId="32" r:id="rId6"/>
    <sheet name="Summary" sheetId="36" state="hidden" r:id="rId7"/>
    <sheet name="Treasury" sheetId="12" state="hidden" r:id="rId8"/>
    <sheet name="All Rate Cases 2025Q3" sheetId="47" state="hidden" r:id="rId9"/>
    <sheet name="Settings" sheetId="15" state="veryHidden" r:id="rId10"/>
  </sheets>
  <externalReferences>
    <externalReference r:id="rId11"/>
    <externalReference r:id="rId12"/>
    <externalReference r:id="rId13"/>
  </externalReferences>
  <definedNames>
    <definedName name="Date_Business_Segmentation">[1]Settings!$C$7</definedName>
    <definedName name="Date_Current_Year" localSheetId="0">[1]Settings!$C$6</definedName>
    <definedName name="Date_Current_Year">Settings!$C$6</definedName>
    <definedName name="Date_EOP_Current" localSheetId="0">[1]Settings!$F$6</definedName>
    <definedName name="Date_EOP_Current">Settings!$F$6</definedName>
    <definedName name="Date_EOP_Last">[2]Settings!$F$7</definedName>
    <definedName name="Date_Payout_Ratio">[2]Settings!$I$16</definedName>
    <definedName name="I_Rate_Reviews_Source">Settings!$I$21</definedName>
    <definedName name="II_Awarded_ROE_Source">Settings!$I$22</definedName>
    <definedName name="III_Requested_ROE_Source">Settings!$I$23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V_Regulatory_Lag_Source">Settings!$I$24</definedName>
    <definedName name="MMM_YYYY_Label">Settings!$I$30</definedName>
    <definedName name="Month_EOP_Current" localSheetId="0">[1]Settings!$I$9</definedName>
    <definedName name="Month_EOP_Current">Settings!$I$8</definedName>
    <definedName name="Monthly_Yield_Source">Settings!$I$31</definedName>
    <definedName name="Payout_Ratio_Lag">[2]Settings!$F$9</definedName>
    <definedName name="_xlnm.Print_Area" localSheetId="0">Contents!$A$1:$D$53</definedName>
    <definedName name="QQ_YYYY_Label">Settings!$I$20</definedName>
    <definedName name="Quarter_CY_Q1">[2]Settings!$I$11</definedName>
    <definedName name="Quarter_CY_Q2">[2]Settings!$I$12</definedName>
    <definedName name="Quarter_CY_Q3">[2]Settings!$I$13</definedName>
    <definedName name="Quarter_CY_Q4">[2]Settings!$I$14</definedName>
    <definedName name="Quarter_EOP_Current" localSheetId="0">[1]Settings!$I$6</definedName>
    <definedName name="Quarter_EOP_Current">Settings!$I$6</definedName>
    <definedName name="Quarter_EOP_Current_Full" localSheetId="0">[1]Settings!$I$7</definedName>
    <definedName name="Quarter_EOP_Current_Full">Settings!$I$7</definedName>
    <definedName name="Quarter_EOP_Current_Num">Settings!$I$9</definedName>
    <definedName name="Quarter_Year_Qtr">[3]Settings!$I$11</definedName>
    <definedName name="Rate_Case_Sheet">Settings!$I$13</definedName>
    <definedName name="Settings_Columns_Hidden">Settings!$L$6</definedName>
    <definedName name="Settings_Sheets_Convert">Settings!$L$17:$L$22</definedName>
    <definedName name="Settings_Sheets_Delete">Settings!$L$24:$L$31</definedName>
    <definedName name="Settings_Sheets_Hidden">Settings!$L$8:$L$11</definedName>
    <definedName name="Settings_Sheets_VeryHidden">Settings!$L$13:$L$15</definedName>
    <definedName name="Treasury_Sheet">Settings!$I$14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92" i="47" l="1"/>
  <c r="AB2592" i="47"/>
  <c r="AC2592" i="47" s="1"/>
  <c r="Z2592" i="47"/>
  <c r="X2592" i="47"/>
  <c r="Y2592" i="47" s="1"/>
  <c r="AD2591" i="47"/>
  <c r="AB2591" i="47"/>
  <c r="AC2591" i="47" s="1"/>
  <c r="Z2591" i="47"/>
  <c r="AF2591" i="47" s="1"/>
  <c r="X2591" i="47"/>
  <c r="Y2591" i="47" s="1"/>
  <c r="AD2590" i="47"/>
  <c r="AB2590" i="47"/>
  <c r="AC2590" i="47" s="1"/>
  <c r="Z2590" i="47"/>
  <c r="X2590" i="47"/>
  <c r="Y2590" i="47" s="1"/>
  <c r="AD2589" i="47"/>
  <c r="AC2589" i="47"/>
  <c r="AB2589" i="47"/>
  <c r="Z2589" i="47"/>
  <c r="AF2589" i="47" s="1"/>
  <c r="AG2589" i="47" s="1"/>
  <c r="Y2589" i="47"/>
  <c r="X2589" i="47"/>
  <c r="AD2588" i="47"/>
  <c r="AB2588" i="47"/>
  <c r="AC2588" i="47" s="1"/>
  <c r="Z2588" i="47"/>
  <c r="X2588" i="47"/>
  <c r="Y2588" i="47" s="1"/>
  <c r="AD2587" i="47"/>
  <c r="AB2587" i="47"/>
  <c r="AC2587" i="47" s="1"/>
  <c r="Z2587" i="47"/>
  <c r="AF2587" i="47" s="1"/>
  <c r="X2587" i="47"/>
  <c r="Y2587" i="47" s="1"/>
  <c r="AD2586" i="47"/>
  <c r="AB2586" i="47"/>
  <c r="AC2586" i="47" s="1"/>
  <c r="Z2586" i="47"/>
  <c r="X2586" i="47"/>
  <c r="Y2586" i="47" s="1"/>
  <c r="AD2585" i="47"/>
  <c r="AB2585" i="47"/>
  <c r="AC2585" i="47" s="1"/>
  <c r="Z2585" i="47"/>
  <c r="AF2585" i="47" s="1"/>
  <c r="Y2585" i="47"/>
  <c r="X2585" i="47"/>
  <c r="AD2584" i="47"/>
  <c r="AB2584" i="47"/>
  <c r="AC2584" i="47" s="1"/>
  <c r="Z2584" i="47"/>
  <c r="X2584" i="47"/>
  <c r="Y2584" i="47" s="1"/>
  <c r="AD2583" i="47"/>
  <c r="AB2583" i="47"/>
  <c r="AC2583" i="47" s="1"/>
  <c r="Z2583" i="47"/>
  <c r="X2583" i="47"/>
  <c r="Y2583" i="47" s="1"/>
  <c r="AD2582" i="47"/>
  <c r="AB2582" i="47"/>
  <c r="AC2582" i="47" s="1"/>
  <c r="Z2582" i="47"/>
  <c r="X2582" i="47"/>
  <c r="Y2582" i="47" s="1"/>
  <c r="AD2581" i="47"/>
  <c r="AB2581" i="47"/>
  <c r="AC2581" i="47" s="1"/>
  <c r="Z2581" i="47"/>
  <c r="X2581" i="47"/>
  <c r="Y2581" i="47" s="1"/>
  <c r="AD2580" i="47"/>
  <c r="AB2580" i="47"/>
  <c r="AC2580" i="47" s="1"/>
  <c r="Z2580" i="47"/>
  <c r="X2580" i="47"/>
  <c r="Y2580" i="47" s="1"/>
  <c r="AD2579" i="47"/>
  <c r="AB2579" i="47"/>
  <c r="AC2579" i="47" s="1"/>
  <c r="Z2579" i="47"/>
  <c r="X2579" i="47"/>
  <c r="Y2579" i="47" s="1"/>
  <c r="AD2578" i="47"/>
  <c r="AB2578" i="47"/>
  <c r="AC2578" i="47" s="1"/>
  <c r="Z2578" i="47"/>
  <c r="X2578" i="47"/>
  <c r="Y2578" i="47" s="1"/>
  <c r="AD2577" i="47"/>
  <c r="AB2577" i="47"/>
  <c r="AC2577" i="47" s="1"/>
  <c r="Z2577" i="47"/>
  <c r="X2577" i="47"/>
  <c r="Y2577" i="47" s="1"/>
  <c r="AD2576" i="47"/>
  <c r="AB2576" i="47"/>
  <c r="AC2576" i="47" s="1"/>
  <c r="Z2576" i="47"/>
  <c r="X2576" i="47"/>
  <c r="Y2576" i="47" s="1"/>
  <c r="AD2575" i="47"/>
  <c r="AB2575" i="47"/>
  <c r="AC2575" i="47" s="1"/>
  <c r="Z2575" i="47"/>
  <c r="X2575" i="47"/>
  <c r="Y2575" i="47" s="1"/>
  <c r="AD2574" i="47"/>
  <c r="AB2574" i="47"/>
  <c r="AC2574" i="47" s="1"/>
  <c r="Z2574" i="47"/>
  <c r="AF2574" i="47" s="1"/>
  <c r="X2574" i="47"/>
  <c r="Y2574" i="47" s="1"/>
  <c r="AD2573" i="47"/>
  <c r="AB2573" i="47"/>
  <c r="AC2573" i="47" s="1"/>
  <c r="Z2573" i="47"/>
  <c r="AF2573" i="47" s="1"/>
  <c r="X2573" i="47"/>
  <c r="Y2573" i="47" s="1"/>
  <c r="AD2572" i="47"/>
  <c r="AB2572" i="47"/>
  <c r="AC2572" i="47" s="1"/>
  <c r="Z2572" i="47"/>
  <c r="X2572" i="47"/>
  <c r="Y2572" i="47" s="1"/>
  <c r="AD2571" i="47"/>
  <c r="AB2571" i="47"/>
  <c r="AC2571" i="47" s="1"/>
  <c r="Z2571" i="47"/>
  <c r="X2571" i="47"/>
  <c r="Y2571" i="47" s="1"/>
  <c r="AD2570" i="47"/>
  <c r="AB2570" i="47"/>
  <c r="AC2570" i="47" s="1"/>
  <c r="Z2570" i="47"/>
  <c r="X2570" i="47"/>
  <c r="Y2570" i="47" s="1"/>
  <c r="AD2569" i="47"/>
  <c r="AB2569" i="47"/>
  <c r="AC2569" i="47" s="1"/>
  <c r="Z2569" i="47"/>
  <c r="X2569" i="47"/>
  <c r="Y2569" i="47" s="1"/>
  <c r="AD2568" i="47"/>
  <c r="AB2568" i="47"/>
  <c r="AC2568" i="47" s="1"/>
  <c r="Z2568" i="47"/>
  <c r="X2568" i="47"/>
  <c r="Y2568" i="47" s="1"/>
  <c r="AD2567" i="47"/>
  <c r="AB2567" i="47"/>
  <c r="AC2567" i="47" s="1"/>
  <c r="Z2567" i="47"/>
  <c r="X2567" i="47"/>
  <c r="Y2567" i="47" s="1"/>
  <c r="AD2566" i="47"/>
  <c r="AB2566" i="47"/>
  <c r="AC2566" i="47" s="1"/>
  <c r="Z2566" i="47"/>
  <c r="X2566" i="47"/>
  <c r="Y2566" i="47" s="1"/>
  <c r="AD2565" i="47"/>
  <c r="AC2565" i="47"/>
  <c r="AB2565" i="47"/>
  <c r="Z2565" i="47"/>
  <c r="X2565" i="47"/>
  <c r="Y2565" i="47" s="1"/>
  <c r="AD2564" i="47"/>
  <c r="AC2564" i="47"/>
  <c r="AB2564" i="47"/>
  <c r="Z2564" i="47"/>
  <c r="X2564" i="47"/>
  <c r="Y2564" i="47" s="1"/>
  <c r="AD2563" i="47"/>
  <c r="AB2563" i="47"/>
  <c r="AC2563" i="47" s="1"/>
  <c r="Z2563" i="47"/>
  <c r="AF2563" i="47" s="1"/>
  <c r="X2563" i="47"/>
  <c r="Y2563" i="47" s="1"/>
  <c r="AD2562" i="47"/>
  <c r="AB2562" i="47"/>
  <c r="AC2562" i="47" s="1"/>
  <c r="Z2562" i="47"/>
  <c r="X2562" i="47"/>
  <c r="Y2562" i="47" s="1"/>
  <c r="AD2561" i="47"/>
  <c r="AB2561" i="47"/>
  <c r="AC2561" i="47" s="1"/>
  <c r="Z2561" i="47"/>
  <c r="AF2561" i="47" s="1"/>
  <c r="X2561" i="47"/>
  <c r="Y2561" i="47" s="1"/>
  <c r="AD2560" i="47"/>
  <c r="AB2560" i="47"/>
  <c r="AC2560" i="47" s="1"/>
  <c r="Z2560" i="47"/>
  <c r="X2560" i="47"/>
  <c r="Y2560" i="47" s="1"/>
  <c r="AD2559" i="47"/>
  <c r="AB2559" i="47"/>
  <c r="AC2559" i="47" s="1"/>
  <c r="Z2559" i="47"/>
  <c r="X2559" i="47"/>
  <c r="Y2559" i="47" s="1"/>
  <c r="AD2558" i="47"/>
  <c r="AB2558" i="47"/>
  <c r="AC2558" i="47" s="1"/>
  <c r="Z2558" i="47"/>
  <c r="AF2558" i="47" s="1"/>
  <c r="AG2558" i="47" s="1"/>
  <c r="X2558" i="47"/>
  <c r="Y2558" i="47" s="1"/>
  <c r="AD2557" i="47"/>
  <c r="AB2557" i="47"/>
  <c r="AC2557" i="47" s="1"/>
  <c r="Z2557" i="47"/>
  <c r="X2557" i="47"/>
  <c r="Y2557" i="47" s="1"/>
  <c r="AD2556" i="47"/>
  <c r="AB2556" i="47"/>
  <c r="AC2556" i="47" s="1"/>
  <c r="Z2556" i="47"/>
  <c r="X2556" i="47"/>
  <c r="Y2556" i="47" s="1"/>
  <c r="AD2555" i="47"/>
  <c r="AB2555" i="47"/>
  <c r="AC2555" i="47" s="1"/>
  <c r="Z2555" i="47"/>
  <c r="AF2555" i="47" s="1"/>
  <c r="X2555" i="47"/>
  <c r="Y2555" i="47" s="1"/>
  <c r="AD2554" i="47"/>
  <c r="AB2554" i="47"/>
  <c r="AC2554" i="47" s="1"/>
  <c r="Z2554" i="47"/>
  <c r="X2554" i="47"/>
  <c r="Y2554" i="47" s="1"/>
  <c r="AD2553" i="47"/>
  <c r="AF2553" i="47" s="1"/>
  <c r="AG2553" i="47" s="1"/>
  <c r="AB2553" i="47"/>
  <c r="AC2553" i="47" s="1"/>
  <c r="Z2553" i="47"/>
  <c r="X2553" i="47"/>
  <c r="Y2553" i="47" s="1"/>
  <c r="AD2552" i="47"/>
  <c r="AB2552" i="47"/>
  <c r="AC2552" i="47" s="1"/>
  <c r="Z2552" i="47"/>
  <c r="X2552" i="47"/>
  <c r="Y2552" i="47" s="1"/>
  <c r="AD2551" i="47"/>
  <c r="AB2551" i="47"/>
  <c r="AC2551" i="47" s="1"/>
  <c r="Z2551" i="47"/>
  <c r="X2551" i="47"/>
  <c r="Y2551" i="47" s="1"/>
  <c r="AD2550" i="47"/>
  <c r="AB2550" i="47"/>
  <c r="AC2550" i="47" s="1"/>
  <c r="Z2550" i="47"/>
  <c r="AF2550" i="47" s="1"/>
  <c r="X2550" i="47"/>
  <c r="Y2550" i="47" s="1"/>
  <c r="AD2549" i="47"/>
  <c r="AF2549" i="47" s="1"/>
  <c r="AG2549" i="47" s="1"/>
  <c r="AB2549" i="47"/>
  <c r="AC2549" i="47" s="1"/>
  <c r="Z2549" i="47"/>
  <c r="X2549" i="47"/>
  <c r="Y2549" i="47" s="1"/>
  <c r="AD2548" i="47"/>
  <c r="AB2548" i="47"/>
  <c r="AC2548" i="47" s="1"/>
  <c r="Z2548" i="47"/>
  <c r="X2548" i="47"/>
  <c r="Y2548" i="47" s="1"/>
  <c r="AD2547" i="47"/>
  <c r="AC2547" i="47"/>
  <c r="AB2547" i="47"/>
  <c r="Z2547" i="47"/>
  <c r="X2547" i="47"/>
  <c r="Y2547" i="47" s="1"/>
  <c r="AD2546" i="47"/>
  <c r="AB2546" i="47"/>
  <c r="AC2546" i="47" s="1"/>
  <c r="Z2546" i="47"/>
  <c r="X2546" i="47"/>
  <c r="Y2546" i="47" s="1"/>
  <c r="AH2545" i="47"/>
  <c r="AI2545" i="47" s="1"/>
  <c r="AD2545" i="47"/>
  <c r="AB2545" i="47"/>
  <c r="AC2545" i="47" s="1"/>
  <c r="Z2545" i="47"/>
  <c r="AF2545" i="47" s="1"/>
  <c r="AG2545" i="47" s="1"/>
  <c r="X2545" i="47"/>
  <c r="Y2545" i="47" s="1"/>
  <c r="AD2544" i="47"/>
  <c r="AB2544" i="47"/>
  <c r="AC2544" i="47" s="1"/>
  <c r="Z2544" i="47"/>
  <c r="X2544" i="47"/>
  <c r="Y2544" i="47" s="1"/>
  <c r="AD2543" i="47"/>
  <c r="AB2543" i="47"/>
  <c r="AC2543" i="47" s="1"/>
  <c r="Z2543" i="47"/>
  <c r="Y2543" i="47"/>
  <c r="X2543" i="47"/>
  <c r="AD2542" i="47"/>
  <c r="AB2542" i="47"/>
  <c r="AC2542" i="47" s="1"/>
  <c r="Z2542" i="47"/>
  <c r="AF2542" i="47" s="1"/>
  <c r="X2542" i="47"/>
  <c r="Y2542" i="47" s="1"/>
  <c r="AD2541" i="47"/>
  <c r="AF2541" i="47" s="1"/>
  <c r="AG2541" i="47" s="1"/>
  <c r="AB2541" i="47"/>
  <c r="AC2541" i="47" s="1"/>
  <c r="Z2541" i="47"/>
  <c r="X2541" i="47"/>
  <c r="Y2541" i="47" s="1"/>
  <c r="AD2540" i="47"/>
  <c r="AB2540" i="47"/>
  <c r="AC2540" i="47" s="1"/>
  <c r="Z2540" i="47"/>
  <c r="X2540" i="47"/>
  <c r="Y2540" i="47" s="1"/>
  <c r="AD2539" i="47"/>
  <c r="AB2539" i="47"/>
  <c r="AC2539" i="47" s="1"/>
  <c r="Z2539" i="47"/>
  <c r="X2539" i="47"/>
  <c r="Y2539" i="47" s="1"/>
  <c r="AD2538" i="47"/>
  <c r="AB2538" i="47"/>
  <c r="AC2538" i="47" s="1"/>
  <c r="Z2538" i="47"/>
  <c r="X2538" i="47"/>
  <c r="Y2538" i="47" s="1"/>
  <c r="AD2537" i="47"/>
  <c r="AC2537" i="47"/>
  <c r="AB2537" i="47"/>
  <c r="Z2537" i="47"/>
  <c r="AF2537" i="47" s="1"/>
  <c r="AG2537" i="47" s="1"/>
  <c r="X2537" i="47"/>
  <c r="Y2537" i="47" s="1"/>
  <c r="AD2536" i="47"/>
  <c r="AB2536" i="47"/>
  <c r="AC2536" i="47" s="1"/>
  <c r="Z2536" i="47"/>
  <c r="X2536" i="47"/>
  <c r="Y2536" i="47" s="1"/>
  <c r="AD2535" i="47"/>
  <c r="AB2535" i="47"/>
  <c r="AC2535" i="47" s="1"/>
  <c r="Z2535" i="47"/>
  <c r="X2535" i="47"/>
  <c r="Y2535" i="47" s="1"/>
  <c r="AD2534" i="47"/>
  <c r="AC2534" i="47"/>
  <c r="AB2534" i="47"/>
  <c r="Z2534" i="47"/>
  <c r="X2534" i="47"/>
  <c r="Y2534" i="47" s="1"/>
  <c r="AF2533" i="47"/>
  <c r="AG2533" i="47" s="1"/>
  <c r="AD2533" i="47"/>
  <c r="AB2533" i="47"/>
  <c r="AC2533" i="47" s="1"/>
  <c r="Z2533" i="47"/>
  <c r="X2533" i="47"/>
  <c r="Y2533" i="47" s="1"/>
  <c r="AD2532" i="47"/>
  <c r="AB2532" i="47"/>
  <c r="AC2532" i="47" s="1"/>
  <c r="Z2532" i="47"/>
  <c r="X2532" i="47"/>
  <c r="Y2532" i="47" s="1"/>
  <c r="AD2531" i="47"/>
  <c r="AC2531" i="47"/>
  <c r="AB2531" i="47"/>
  <c r="Z2531" i="47"/>
  <c r="AF2531" i="47" s="1"/>
  <c r="Y2531" i="47"/>
  <c r="X2531" i="47"/>
  <c r="AD2530" i="47"/>
  <c r="AC2530" i="47"/>
  <c r="AB2530" i="47"/>
  <c r="Z2530" i="47"/>
  <c r="AF2530" i="47" s="1"/>
  <c r="AG2530" i="47" s="1"/>
  <c r="X2530" i="47"/>
  <c r="Y2530" i="47" s="1"/>
  <c r="AF2529" i="47"/>
  <c r="AG2529" i="47" s="1"/>
  <c r="AD2529" i="47"/>
  <c r="AB2529" i="47"/>
  <c r="AC2529" i="47" s="1"/>
  <c r="Z2529" i="47"/>
  <c r="X2529" i="47"/>
  <c r="Y2529" i="47" s="1"/>
  <c r="AD2528" i="47"/>
  <c r="AB2528" i="47"/>
  <c r="AC2528" i="47" s="1"/>
  <c r="Z2528" i="47"/>
  <c r="X2528" i="47"/>
  <c r="Y2528" i="47" s="1"/>
  <c r="AD2527" i="47"/>
  <c r="AC2527" i="47"/>
  <c r="AB2527" i="47"/>
  <c r="Z2527" i="47"/>
  <c r="AF2527" i="47" s="1"/>
  <c r="X2527" i="47"/>
  <c r="Y2527" i="47" s="1"/>
  <c r="AD2526" i="47"/>
  <c r="AB2526" i="47"/>
  <c r="AC2526" i="47" s="1"/>
  <c r="Z2526" i="47"/>
  <c r="AF2526" i="47" s="1"/>
  <c r="AG2526" i="47" s="1"/>
  <c r="X2526" i="47"/>
  <c r="Y2526" i="47" s="1"/>
  <c r="AD2525" i="47"/>
  <c r="AB2525" i="47"/>
  <c r="AC2525" i="47" s="1"/>
  <c r="Z2525" i="47"/>
  <c r="AF2525" i="47" s="1"/>
  <c r="X2525" i="47"/>
  <c r="Y2525" i="47" s="1"/>
  <c r="AD2524" i="47"/>
  <c r="AB2524" i="47"/>
  <c r="AC2524" i="47" s="1"/>
  <c r="Z2524" i="47"/>
  <c r="X2524" i="47"/>
  <c r="Y2524" i="47" s="1"/>
  <c r="AD2523" i="47"/>
  <c r="AB2523" i="47"/>
  <c r="AC2523" i="47" s="1"/>
  <c r="Z2523" i="47"/>
  <c r="X2523" i="47"/>
  <c r="Y2523" i="47" s="1"/>
  <c r="AD2522" i="47"/>
  <c r="AB2522" i="47"/>
  <c r="AC2522" i="47" s="1"/>
  <c r="Z2522" i="47"/>
  <c r="AF2522" i="47" s="1"/>
  <c r="Y2522" i="47"/>
  <c r="X2522" i="47"/>
  <c r="AD2521" i="47"/>
  <c r="AB2521" i="47"/>
  <c r="AC2521" i="47" s="1"/>
  <c r="Z2521" i="47"/>
  <c r="X2521" i="47"/>
  <c r="Y2521" i="47" s="1"/>
  <c r="AD2520" i="47"/>
  <c r="AB2520" i="47"/>
  <c r="AC2520" i="47" s="1"/>
  <c r="Z2520" i="47"/>
  <c r="X2520" i="47"/>
  <c r="Y2520" i="47" s="1"/>
  <c r="AD2519" i="47"/>
  <c r="AB2519" i="47"/>
  <c r="AC2519" i="47" s="1"/>
  <c r="Z2519" i="47"/>
  <c r="X2519" i="47"/>
  <c r="Y2519" i="47" s="1"/>
  <c r="AD2518" i="47"/>
  <c r="AB2518" i="47"/>
  <c r="AC2518" i="47" s="1"/>
  <c r="Z2518" i="47"/>
  <c r="X2518" i="47"/>
  <c r="Y2518" i="47" s="1"/>
  <c r="AD2517" i="47"/>
  <c r="AF2517" i="47" s="1"/>
  <c r="AG2517" i="47" s="1"/>
  <c r="AB2517" i="47"/>
  <c r="AC2517" i="47" s="1"/>
  <c r="Z2517" i="47"/>
  <c r="X2517" i="47"/>
  <c r="Y2517" i="47" s="1"/>
  <c r="AD2516" i="47"/>
  <c r="AB2516" i="47"/>
  <c r="AC2516" i="47" s="1"/>
  <c r="Z2516" i="47"/>
  <c r="X2516" i="47"/>
  <c r="Y2516" i="47" s="1"/>
  <c r="AD2515" i="47"/>
  <c r="AB2515" i="47"/>
  <c r="AC2515" i="47" s="1"/>
  <c r="Z2515" i="47"/>
  <c r="X2515" i="47"/>
  <c r="Y2515" i="47" s="1"/>
  <c r="AD2514" i="47"/>
  <c r="AB2514" i="47"/>
  <c r="AC2514" i="47" s="1"/>
  <c r="Z2514" i="47"/>
  <c r="AF2514" i="47" s="1"/>
  <c r="X2514" i="47"/>
  <c r="Y2514" i="47" s="1"/>
  <c r="AD2513" i="47"/>
  <c r="AB2513" i="47"/>
  <c r="AC2513" i="47" s="1"/>
  <c r="Z2513" i="47"/>
  <c r="X2513" i="47"/>
  <c r="Y2513" i="47" s="1"/>
  <c r="AD2512" i="47"/>
  <c r="AB2512" i="47"/>
  <c r="AC2512" i="47" s="1"/>
  <c r="Z2512" i="47"/>
  <c r="X2512" i="47"/>
  <c r="Y2512" i="47" s="1"/>
  <c r="AD2511" i="47"/>
  <c r="AB2511" i="47"/>
  <c r="AC2511" i="47" s="1"/>
  <c r="Z2511" i="47"/>
  <c r="AF2511" i="47" s="1"/>
  <c r="Y2511" i="47"/>
  <c r="X2511" i="47"/>
  <c r="AD2510" i="47"/>
  <c r="AB2510" i="47"/>
  <c r="AC2510" i="47" s="1"/>
  <c r="Z2510" i="47"/>
  <c r="AF2510" i="47" s="1"/>
  <c r="AG2510" i="47" s="1"/>
  <c r="X2510" i="47"/>
  <c r="Y2510" i="47" s="1"/>
  <c r="AD2509" i="47"/>
  <c r="AB2509" i="47"/>
  <c r="AC2509" i="47" s="1"/>
  <c r="Z2509" i="47"/>
  <c r="X2509" i="47"/>
  <c r="Y2509" i="47" s="1"/>
  <c r="AD2508" i="47"/>
  <c r="AB2508" i="47"/>
  <c r="AC2508" i="47" s="1"/>
  <c r="Z2508" i="47"/>
  <c r="X2508" i="47"/>
  <c r="Y2508" i="47" s="1"/>
  <c r="AD2507" i="47"/>
  <c r="AC2507" i="47"/>
  <c r="AB2507" i="47"/>
  <c r="Z2507" i="47"/>
  <c r="X2507" i="47"/>
  <c r="Y2507" i="47" s="1"/>
  <c r="AD2506" i="47"/>
  <c r="AB2506" i="47"/>
  <c r="AC2506" i="47" s="1"/>
  <c r="Z2506" i="47"/>
  <c r="Y2506" i="47"/>
  <c r="X2506" i="47"/>
  <c r="AD2505" i="47"/>
  <c r="AB2505" i="47"/>
  <c r="AC2505" i="47" s="1"/>
  <c r="Z2505" i="47"/>
  <c r="X2505" i="47"/>
  <c r="Y2505" i="47" s="1"/>
  <c r="AD2504" i="47"/>
  <c r="AB2504" i="47"/>
  <c r="AC2504" i="47" s="1"/>
  <c r="Z2504" i="47"/>
  <c r="X2504" i="47"/>
  <c r="Y2504" i="47" s="1"/>
  <c r="AD2503" i="47"/>
  <c r="AC2503" i="47"/>
  <c r="AB2503" i="47"/>
  <c r="Z2503" i="47"/>
  <c r="AF2503" i="47" s="1"/>
  <c r="X2503" i="47"/>
  <c r="Y2503" i="47" s="1"/>
  <c r="AD2502" i="47"/>
  <c r="AB2502" i="47"/>
  <c r="AC2502" i="47" s="1"/>
  <c r="Z2502" i="47"/>
  <c r="AF2502" i="47" s="1"/>
  <c r="AG2502" i="47" s="1"/>
  <c r="X2502" i="47"/>
  <c r="Y2502" i="47" s="1"/>
  <c r="AD2501" i="47"/>
  <c r="AC2501" i="47"/>
  <c r="AB2501" i="47"/>
  <c r="Z2501" i="47"/>
  <c r="X2501" i="47"/>
  <c r="Y2501" i="47" s="1"/>
  <c r="AD2500" i="47"/>
  <c r="AB2500" i="47"/>
  <c r="AC2500" i="47" s="1"/>
  <c r="Z2500" i="47"/>
  <c r="X2500" i="47"/>
  <c r="Y2500" i="47" s="1"/>
  <c r="AD2499" i="47"/>
  <c r="AC2499" i="47"/>
  <c r="AB2499" i="47"/>
  <c r="Z2499" i="47"/>
  <c r="X2499" i="47"/>
  <c r="Y2499" i="47" s="1"/>
  <c r="AD2498" i="47"/>
  <c r="AB2498" i="47"/>
  <c r="AC2498" i="47" s="1"/>
  <c r="Z2498" i="47"/>
  <c r="X2498" i="47"/>
  <c r="Y2498" i="47" s="1"/>
  <c r="AD2497" i="47"/>
  <c r="AB2497" i="47"/>
  <c r="AC2497" i="47" s="1"/>
  <c r="Z2497" i="47"/>
  <c r="X2497" i="47"/>
  <c r="Y2497" i="47" s="1"/>
  <c r="AD2496" i="47"/>
  <c r="AB2496" i="47"/>
  <c r="AC2496" i="47" s="1"/>
  <c r="Z2496" i="47"/>
  <c r="X2496" i="47"/>
  <c r="Y2496" i="47" s="1"/>
  <c r="AD2495" i="47"/>
  <c r="AF2495" i="47" s="1"/>
  <c r="AB2495" i="47"/>
  <c r="AC2495" i="47" s="1"/>
  <c r="Z2495" i="47"/>
  <c r="X2495" i="47"/>
  <c r="Y2495" i="47" s="1"/>
  <c r="AD2494" i="47"/>
  <c r="AF2494" i="47" s="1"/>
  <c r="AG2494" i="47" s="1"/>
  <c r="AB2494" i="47"/>
  <c r="AC2494" i="47" s="1"/>
  <c r="Z2494" i="47"/>
  <c r="X2494" i="47"/>
  <c r="Y2494" i="47" s="1"/>
  <c r="AD2493" i="47"/>
  <c r="AB2493" i="47"/>
  <c r="AC2493" i="47" s="1"/>
  <c r="Z2493" i="47"/>
  <c r="X2493" i="47"/>
  <c r="Y2493" i="47" s="1"/>
  <c r="AD2492" i="47"/>
  <c r="AB2492" i="47"/>
  <c r="AC2492" i="47" s="1"/>
  <c r="Z2492" i="47"/>
  <c r="Y2492" i="47"/>
  <c r="X2492" i="47"/>
  <c r="AD2491" i="47"/>
  <c r="AB2491" i="47"/>
  <c r="AC2491" i="47" s="1"/>
  <c r="Z2491" i="47"/>
  <c r="X2491" i="47"/>
  <c r="Y2491" i="47" s="1"/>
  <c r="AD2490" i="47"/>
  <c r="AB2490" i="47"/>
  <c r="AC2490" i="47" s="1"/>
  <c r="Z2490" i="47"/>
  <c r="X2490" i="47"/>
  <c r="Y2490" i="47" s="1"/>
  <c r="AD2489" i="47"/>
  <c r="AB2489" i="47"/>
  <c r="AC2489" i="47" s="1"/>
  <c r="Z2489" i="47"/>
  <c r="AF2489" i="47" s="1"/>
  <c r="X2489" i="47"/>
  <c r="Y2489" i="47" s="1"/>
  <c r="AD2488" i="47"/>
  <c r="AB2488" i="47"/>
  <c r="AC2488" i="47" s="1"/>
  <c r="Z2488" i="47"/>
  <c r="X2488" i="47"/>
  <c r="Y2488" i="47" s="1"/>
  <c r="AD2487" i="47"/>
  <c r="AC2487" i="47"/>
  <c r="AB2487" i="47"/>
  <c r="Z2487" i="47"/>
  <c r="AF2487" i="47" s="1"/>
  <c r="Y2487" i="47"/>
  <c r="X2487" i="47"/>
  <c r="AD2486" i="47"/>
  <c r="AB2486" i="47"/>
  <c r="AC2486" i="47" s="1"/>
  <c r="Z2486" i="47"/>
  <c r="X2486" i="47"/>
  <c r="Y2486" i="47" s="1"/>
  <c r="AD2485" i="47"/>
  <c r="AB2485" i="47"/>
  <c r="AC2485" i="47" s="1"/>
  <c r="Z2485" i="47"/>
  <c r="X2485" i="47"/>
  <c r="Y2485" i="47" s="1"/>
  <c r="AD2484" i="47"/>
  <c r="AB2484" i="47"/>
  <c r="AC2484" i="47" s="1"/>
  <c r="Z2484" i="47"/>
  <c r="X2484" i="47"/>
  <c r="Y2484" i="47" s="1"/>
  <c r="AD2483" i="47"/>
  <c r="AF2483" i="47" s="1"/>
  <c r="AB2483" i="47"/>
  <c r="AC2483" i="47" s="1"/>
  <c r="Z2483" i="47"/>
  <c r="X2483" i="47"/>
  <c r="Y2483" i="47" s="1"/>
  <c r="AD2482" i="47"/>
  <c r="AC2482" i="47"/>
  <c r="AB2482" i="47"/>
  <c r="Z2482" i="47"/>
  <c r="X2482" i="47"/>
  <c r="Y2482" i="47" s="1"/>
  <c r="AD2481" i="47"/>
  <c r="AB2481" i="47"/>
  <c r="AC2481" i="47" s="1"/>
  <c r="Z2481" i="47"/>
  <c r="X2481" i="47"/>
  <c r="Y2481" i="47" s="1"/>
  <c r="AD2480" i="47"/>
  <c r="AB2480" i="47"/>
  <c r="AC2480" i="47" s="1"/>
  <c r="Z2480" i="47"/>
  <c r="Y2480" i="47"/>
  <c r="X2480" i="47"/>
  <c r="AD2479" i="47"/>
  <c r="AB2479" i="47"/>
  <c r="AC2479" i="47" s="1"/>
  <c r="Z2479" i="47"/>
  <c r="X2479" i="47"/>
  <c r="Y2479" i="47" s="1"/>
  <c r="AD2478" i="47"/>
  <c r="AF2478" i="47" s="1"/>
  <c r="AB2478" i="47"/>
  <c r="AC2478" i="47" s="1"/>
  <c r="Z2478" i="47"/>
  <c r="X2478" i="47"/>
  <c r="Y2478" i="47" s="1"/>
  <c r="AD2477" i="47"/>
  <c r="AB2477" i="47"/>
  <c r="AC2477" i="47" s="1"/>
  <c r="Z2477" i="47"/>
  <c r="X2477" i="47"/>
  <c r="Y2477" i="47" s="1"/>
  <c r="AD2476" i="47"/>
  <c r="AB2476" i="47"/>
  <c r="AC2476" i="47" s="1"/>
  <c r="Z2476" i="47"/>
  <c r="X2476" i="47"/>
  <c r="Y2476" i="47" s="1"/>
  <c r="AD2475" i="47"/>
  <c r="AB2475" i="47"/>
  <c r="AC2475" i="47" s="1"/>
  <c r="Z2475" i="47"/>
  <c r="X2475" i="47"/>
  <c r="Y2475" i="47" s="1"/>
  <c r="AD2474" i="47"/>
  <c r="AB2474" i="47"/>
  <c r="AC2474" i="47" s="1"/>
  <c r="Z2474" i="47"/>
  <c r="AF2474" i="47" s="1"/>
  <c r="AH2474" i="47" s="1"/>
  <c r="X2474" i="47"/>
  <c r="Y2474" i="47" s="1"/>
  <c r="AD2473" i="47"/>
  <c r="AB2473" i="47"/>
  <c r="AC2473" i="47" s="1"/>
  <c r="Z2473" i="47"/>
  <c r="X2473" i="47"/>
  <c r="Y2473" i="47" s="1"/>
  <c r="AD2472" i="47"/>
  <c r="AB2472" i="47"/>
  <c r="AC2472" i="47" s="1"/>
  <c r="Z2472" i="47"/>
  <c r="AF2472" i="47" s="1"/>
  <c r="X2472" i="47"/>
  <c r="Y2472" i="47" s="1"/>
  <c r="AD2471" i="47"/>
  <c r="AC2471" i="47"/>
  <c r="AB2471" i="47"/>
  <c r="Z2471" i="47"/>
  <c r="X2471" i="47"/>
  <c r="Y2471" i="47" s="1"/>
  <c r="AD2470" i="47"/>
  <c r="AB2470" i="47"/>
  <c r="AC2470" i="47" s="1"/>
  <c r="Z2470" i="47"/>
  <c r="Y2470" i="47"/>
  <c r="X2470" i="47"/>
  <c r="AD2469" i="47"/>
  <c r="AB2469" i="47"/>
  <c r="AC2469" i="47" s="1"/>
  <c r="Z2469" i="47"/>
  <c r="X2469" i="47"/>
  <c r="Y2469" i="47" s="1"/>
  <c r="AD2468" i="47"/>
  <c r="AB2468" i="47"/>
  <c r="AC2468" i="47" s="1"/>
  <c r="Z2468" i="47"/>
  <c r="AF2468" i="47" s="1"/>
  <c r="AG2468" i="47" s="1"/>
  <c r="X2468" i="47"/>
  <c r="Y2468" i="47" s="1"/>
  <c r="AD2467" i="47"/>
  <c r="AB2467" i="47"/>
  <c r="AC2467" i="47" s="1"/>
  <c r="Z2467" i="47"/>
  <c r="X2467" i="47"/>
  <c r="Y2467" i="47" s="1"/>
  <c r="AD2466" i="47"/>
  <c r="AB2466" i="47"/>
  <c r="AC2466" i="47" s="1"/>
  <c r="Z2466" i="47"/>
  <c r="X2466" i="47"/>
  <c r="Y2466" i="47" s="1"/>
  <c r="AD2465" i="47"/>
  <c r="AB2465" i="47"/>
  <c r="AC2465" i="47" s="1"/>
  <c r="Z2465" i="47"/>
  <c r="X2465" i="47"/>
  <c r="Y2465" i="47" s="1"/>
  <c r="AD2464" i="47"/>
  <c r="AB2464" i="47"/>
  <c r="AC2464" i="47" s="1"/>
  <c r="Z2464" i="47"/>
  <c r="X2464" i="47"/>
  <c r="Y2464" i="47" s="1"/>
  <c r="AD2463" i="47"/>
  <c r="AB2463" i="47"/>
  <c r="AC2463" i="47" s="1"/>
  <c r="Z2463" i="47"/>
  <c r="X2463" i="47"/>
  <c r="Y2463" i="47" s="1"/>
  <c r="AD2462" i="47"/>
  <c r="AB2462" i="47"/>
  <c r="AC2462" i="47" s="1"/>
  <c r="Z2462" i="47"/>
  <c r="X2462" i="47"/>
  <c r="Y2462" i="47" s="1"/>
  <c r="AD2461" i="47"/>
  <c r="AB2461" i="47"/>
  <c r="AC2461" i="47" s="1"/>
  <c r="Z2461" i="47"/>
  <c r="X2461" i="47"/>
  <c r="Y2461" i="47" s="1"/>
  <c r="AD2460" i="47"/>
  <c r="AC2460" i="47"/>
  <c r="AB2460" i="47"/>
  <c r="Z2460" i="47"/>
  <c r="AF2460" i="47" s="1"/>
  <c r="AG2460" i="47" s="1"/>
  <c r="X2460" i="47"/>
  <c r="Y2460" i="47" s="1"/>
  <c r="AF2459" i="47"/>
  <c r="AD2459" i="47"/>
  <c r="AB2459" i="47"/>
  <c r="AC2459" i="47" s="1"/>
  <c r="Z2459" i="47"/>
  <c r="X2459" i="47"/>
  <c r="Y2459" i="47" s="1"/>
  <c r="AD2458" i="47"/>
  <c r="AB2458" i="47"/>
  <c r="AC2458" i="47" s="1"/>
  <c r="Z2458" i="47"/>
  <c r="X2458" i="47"/>
  <c r="Y2458" i="47" s="1"/>
  <c r="AD2457" i="47"/>
  <c r="AB2457" i="47"/>
  <c r="AC2457" i="47" s="1"/>
  <c r="Z2457" i="47"/>
  <c r="X2457" i="47"/>
  <c r="Y2457" i="47" s="1"/>
  <c r="AD2456" i="47"/>
  <c r="AF2456" i="47" s="1"/>
  <c r="AB2456" i="47"/>
  <c r="AC2456" i="47" s="1"/>
  <c r="Z2456" i="47"/>
  <c r="X2456" i="47"/>
  <c r="Y2456" i="47" s="1"/>
  <c r="AD2455" i="47"/>
  <c r="AB2455" i="47"/>
  <c r="AC2455" i="47" s="1"/>
  <c r="Z2455" i="47"/>
  <c r="AF2455" i="47" s="1"/>
  <c r="Y2455" i="47"/>
  <c r="X2455" i="47"/>
  <c r="AD2454" i="47"/>
  <c r="AB2454" i="47"/>
  <c r="AC2454" i="47" s="1"/>
  <c r="Z2454" i="47"/>
  <c r="X2454" i="47"/>
  <c r="Y2454" i="47" s="1"/>
  <c r="AD2453" i="47"/>
  <c r="AB2453" i="47"/>
  <c r="AC2453" i="47" s="1"/>
  <c r="Z2453" i="47"/>
  <c r="X2453" i="47"/>
  <c r="Y2453" i="47" s="1"/>
  <c r="AF2452" i="47"/>
  <c r="AG2452" i="47" s="1"/>
  <c r="AD2452" i="47"/>
  <c r="AB2452" i="47"/>
  <c r="AC2452" i="47" s="1"/>
  <c r="Z2452" i="47"/>
  <c r="X2452" i="47"/>
  <c r="Y2452" i="47" s="1"/>
  <c r="AD2451" i="47"/>
  <c r="AF2451" i="47" s="1"/>
  <c r="AB2451" i="47"/>
  <c r="AC2451" i="47" s="1"/>
  <c r="Z2451" i="47"/>
  <c r="X2451" i="47"/>
  <c r="Y2451" i="47" s="1"/>
  <c r="AD2450" i="47"/>
  <c r="AB2450" i="47"/>
  <c r="AC2450" i="47" s="1"/>
  <c r="Z2450" i="47"/>
  <c r="X2450" i="47"/>
  <c r="Y2450" i="47" s="1"/>
  <c r="AD2449" i="47"/>
  <c r="AB2449" i="47"/>
  <c r="AC2449" i="47" s="1"/>
  <c r="Z2449" i="47"/>
  <c r="AF2449" i="47" s="1"/>
  <c r="X2449" i="47"/>
  <c r="Y2449" i="47" s="1"/>
  <c r="AD2448" i="47"/>
  <c r="AB2448" i="47"/>
  <c r="AC2448" i="47" s="1"/>
  <c r="Z2448" i="47"/>
  <c r="X2448" i="47"/>
  <c r="Y2448" i="47" s="1"/>
  <c r="AD2447" i="47"/>
  <c r="AB2447" i="47"/>
  <c r="AC2447" i="47" s="1"/>
  <c r="Z2447" i="47"/>
  <c r="X2447" i="47"/>
  <c r="Y2447" i="47" s="1"/>
  <c r="AD2446" i="47"/>
  <c r="AB2446" i="47"/>
  <c r="AC2446" i="47" s="1"/>
  <c r="Z2446" i="47"/>
  <c r="X2446" i="47"/>
  <c r="Y2446" i="47" s="1"/>
  <c r="AD2445" i="47"/>
  <c r="AB2445" i="47"/>
  <c r="AC2445" i="47" s="1"/>
  <c r="Z2445" i="47"/>
  <c r="X2445" i="47"/>
  <c r="Y2445" i="47" s="1"/>
  <c r="AD2444" i="47"/>
  <c r="AB2444" i="47"/>
  <c r="AC2444" i="47" s="1"/>
  <c r="Z2444" i="47"/>
  <c r="Y2444" i="47"/>
  <c r="X2444" i="47"/>
  <c r="AD2443" i="47"/>
  <c r="AB2443" i="47"/>
  <c r="AC2443" i="47" s="1"/>
  <c r="Z2443" i="47"/>
  <c r="AF2443" i="47" s="1"/>
  <c r="Y2443" i="47"/>
  <c r="X2443" i="47"/>
  <c r="AD2442" i="47"/>
  <c r="AB2442" i="47"/>
  <c r="AC2442" i="47" s="1"/>
  <c r="Z2442" i="47"/>
  <c r="X2442" i="47"/>
  <c r="Y2442" i="47" s="1"/>
  <c r="AD2441" i="47"/>
  <c r="AB2441" i="47"/>
  <c r="AC2441" i="47" s="1"/>
  <c r="Z2441" i="47"/>
  <c r="X2441" i="47"/>
  <c r="Y2441" i="47" s="1"/>
  <c r="AD2440" i="47"/>
  <c r="AB2440" i="47"/>
  <c r="AC2440" i="47" s="1"/>
  <c r="Z2440" i="47"/>
  <c r="X2440" i="47"/>
  <c r="Y2440" i="47" s="1"/>
  <c r="AD2439" i="47"/>
  <c r="AB2439" i="47"/>
  <c r="AC2439" i="47" s="1"/>
  <c r="Z2439" i="47"/>
  <c r="Y2439" i="47"/>
  <c r="X2439" i="47"/>
  <c r="AD2438" i="47"/>
  <c r="AB2438" i="47"/>
  <c r="AC2438" i="47" s="1"/>
  <c r="Z2438" i="47"/>
  <c r="AF2438" i="47" s="1"/>
  <c r="X2438" i="47"/>
  <c r="Y2438" i="47" s="1"/>
  <c r="AD2437" i="47"/>
  <c r="AB2437" i="47"/>
  <c r="AC2437" i="47" s="1"/>
  <c r="Z2437" i="47"/>
  <c r="X2437" i="47"/>
  <c r="Y2437" i="47" s="1"/>
  <c r="AD2436" i="47"/>
  <c r="AB2436" i="47"/>
  <c r="AC2436" i="47" s="1"/>
  <c r="Z2436" i="47"/>
  <c r="X2436" i="47"/>
  <c r="Y2436" i="47" s="1"/>
  <c r="AD2435" i="47"/>
  <c r="AB2435" i="47"/>
  <c r="AC2435" i="47" s="1"/>
  <c r="Z2435" i="47"/>
  <c r="X2435" i="47"/>
  <c r="Y2435" i="47" s="1"/>
  <c r="AD2434" i="47"/>
  <c r="AB2434" i="47"/>
  <c r="AC2434" i="47" s="1"/>
  <c r="Z2434" i="47"/>
  <c r="X2434" i="47"/>
  <c r="Y2434" i="47" s="1"/>
  <c r="AD2433" i="47"/>
  <c r="AC2433" i="47"/>
  <c r="AB2433" i="47"/>
  <c r="Z2433" i="47"/>
  <c r="X2433" i="47"/>
  <c r="Y2433" i="47" s="1"/>
  <c r="AD2432" i="47"/>
  <c r="AF2432" i="47" s="1"/>
  <c r="AG2432" i="47" s="1"/>
  <c r="AC2432" i="47"/>
  <c r="AB2432" i="47"/>
  <c r="Z2432" i="47"/>
  <c r="X2432" i="47"/>
  <c r="Y2432" i="47" s="1"/>
  <c r="AD2431" i="47"/>
  <c r="AB2431" i="47"/>
  <c r="AC2431" i="47" s="1"/>
  <c r="Z2431" i="47"/>
  <c r="X2431" i="47"/>
  <c r="Y2431" i="47" s="1"/>
  <c r="AD2430" i="47"/>
  <c r="AB2430" i="47"/>
  <c r="AC2430" i="47" s="1"/>
  <c r="Z2430" i="47"/>
  <c r="X2430" i="47"/>
  <c r="Y2430" i="47" s="1"/>
  <c r="AD2429" i="47"/>
  <c r="AC2429" i="47"/>
  <c r="AB2429" i="47"/>
  <c r="Z2429" i="47"/>
  <c r="Y2429" i="47"/>
  <c r="X2429" i="47"/>
  <c r="AD2428" i="47"/>
  <c r="AC2428" i="47"/>
  <c r="AB2428" i="47"/>
  <c r="Z2428" i="47"/>
  <c r="X2428" i="47"/>
  <c r="Y2428" i="47" s="1"/>
  <c r="AF2427" i="47"/>
  <c r="AD2427" i="47"/>
  <c r="AC2427" i="47"/>
  <c r="AB2427" i="47"/>
  <c r="Z2427" i="47"/>
  <c r="X2427" i="47"/>
  <c r="Y2427" i="47" s="1"/>
  <c r="AD2426" i="47"/>
  <c r="AB2426" i="47"/>
  <c r="AC2426" i="47" s="1"/>
  <c r="Z2426" i="47"/>
  <c r="X2426" i="47"/>
  <c r="Y2426" i="47" s="1"/>
  <c r="AD2425" i="47"/>
  <c r="AB2425" i="47"/>
  <c r="AC2425" i="47" s="1"/>
  <c r="Z2425" i="47"/>
  <c r="X2425" i="47"/>
  <c r="Y2425" i="47" s="1"/>
  <c r="AD2424" i="47"/>
  <c r="AF2424" i="47" s="1"/>
  <c r="AB2424" i="47"/>
  <c r="AC2424" i="47" s="1"/>
  <c r="Z2424" i="47"/>
  <c r="X2424" i="47"/>
  <c r="Y2424" i="47" s="1"/>
  <c r="AD2423" i="47"/>
  <c r="AB2423" i="47"/>
  <c r="AC2423" i="47" s="1"/>
  <c r="Z2423" i="47"/>
  <c r="AF2423" i="47" s="1"/>
  <c r="Y2423" i="47"/>
  <c r="X2423" i="47"/>
  <c r="AD2422" i="47"/>
  <c r="AB2422" i="47"/>
  <c r="AC2422" i="47" s="1"/>
  <c r="Z2422" i="47"/>
  <c r="X2422" i="47"/>
  <c r="Y2422" i="47" s="1"/>
  <c r="AD2421" i="47"/>
  <c r="AB2421" i="47"/>
  <c r="AC2421" i="47" s="1"/>
  <c r="Z2421" i="47"/>
  <c r="X2421" i="47"/>
  <c r="Y2421" i="47" s="1"/>
  <c r="AD2420" i="47"/>
  <c r="AB2420" i="47"/>
  <c r="AC2420" i="47" s="1"/>
  <c r="Z2420" i="47"/>
  <c r="AF2420" i="47" s="1"/>
  <c r="X2420" i="47"/>
  <c r="Y2420" i="47" s="1"/>
  <c r="AD2419" i="47"/>
  <c r="AF2419" i="47" s="1"/>
  <c r="AG2419" i="47" s="1"/>
  <c r="AB2419" i="47"/>
  <c r="AC2419" i="47" s="1"/>
  <c r="Z2419" i="47"/>
  <c r="X2419" i="47"/>
  <c r="Y2419" i="47" s="1"/>
  <c r="AD2418" i="47"/>
  <c r="AB2418" i="47"/>
  <c r="AC2418" i="47" s="1"/>
  <c r="Z2418" i="47"/>
  <c r="X2418" i="47"/>
  <c r="Y2418" i="47" s="1"/>
  <c r="AD2417" i="47"/>
  <c r="AC2417" i="47"/>
  <c r="AB2417" i="47"/>
  <c r="Z2417" i="47"/>
  <c r="X2417" i="47"/>
  <c r="Y2417" i="47" s="1"/>
  <c r="AD2416" i="47"/>
  <c r="AB2416" i="47"/>
  <c r="AC2416" i="47" s="1"/>
  <c r="Z2416" i="47"/>
  <c r="AF2416" i="47" s="1"/>
  <c r="AG2416" i="47" s="1"/>
  <c r="X2416" i="47"/>
  <c r="Y2416" i="47" s="1"/>
  <c r="AD2415" i="47"/>
  <c r="AF2415" i="47" s="1"/>
  <c r="AB2415" i="47"/>
  <c r="AC2415" i="47" s="1"/>
  <c r="Z2415" i="47"/>
  <c r="X2415" i="47"/>
  <c r="Y2415" i="47" s="1"/>
  <c r="AD2414" i="47"/>
  <c r="AB2414" i="47"/>
  <c r="AC2414" i="47" s="1"/>
  <c r="Z2414" i="47"/>
  <c r="X2414" i="47"/>
  <c r="Y2414" i="47" s="1"/>
  <c r="AD2413" i="47"/>
  <c r="AC2413" i="47"/>
  <c r="AB2413" i="47"/>
  <c r="Z2413" i="47"/>
  <c r="X2413" i="47"/>
  <c r="Y2413" i="47" s="1"/>
  <c r="AD2412" i="47"/>
  <c r="AB2412" i="47"/>
  <c r="AC2412" i="47" s="1"/>
  <c r="Z2412" i="47"/>
  <c r="X2412" i="47"/>
  <c r="Y2412" i="47" s="1"/>
  <c r="AD2411" i="47"/>
  <c r="AB2411" i="47"/>
  <c r="AC2411" i="47" s="1"/>
  <c r="Z2411" i="47"/>
  <c r="AF2411" i="47" s="1"/>
  <c r="X2411" i="47"/>
  <c r="Y2411" i="47" s="1"/>
  <c r="AD2410" i="47"/>
  <c r="AC2410" i="47"/>
  <c r="AB2410" i="47"/>
  <c r="Z2410" i="47"/>
  <c r="X2410" i="47"/>
  <c r="Y2410" i="47" s="1"/>
  <c r="AD2409" i="47"/>
  <c r="AB2409" i="47"/>
  <c r="AC2409" i="47" s="1"/>
  <c r="Z2409" i="47"/>
  <c r="X2409" i="47"/>
  <c r="Y2409" i="47" s="1"/>
  <c r="AD2408" i="47"/>
  <c r="AB2408" i="47"/>
  <c r="AC2408" i="47" s="1"/>
  <c r="Z2408" i="47"/>
  <c r="AF2408" i="47" s="1"/>
  <c r="X2408" i="47"/>
  <c r="Y2408" i="47" s="1"/>
  <c r="AD2407" i="47"/>
  <c r="AB2407" i="47"/>
  <c r="AC2407" i="47" s="1"/>
  <c r="Z2407" i="47"/>
  <c r="AF2407" i="47" s="1"/>
  <c r="X2407" i="47"/>
  <c r="Y2407" i="47" s="1"/>
  <c r="AD2406" i="47"/>
  <c r="AB2406" i="47"/>
  <c r="AC2406" i="47" s="1"/>
  <c r="Z2406" i="47"/>
  <c r="X2406" i="47"/>
  <c r="Y2406" i="47" s="1"/>
  <c r="AD2405" i="47"/>
  <c r="AB2405" i="47"/>
  <c r="AC2405" i="47" s="1"/>
  <c r="Z2405" i="47"/>
  <c r="X2405" i="47"/>
  <c r="Y2405" i="47" s="1"/>
  <c r="AD2404" i="47"/>
  <c r="AB2404" i="47"/>
  <c r="AC2404" i="47" s="1"/>
  <c r="Z2404" i="47"/>
  <c r="X2404" i="47"/>
  <c r="Y2404" i="47" s="1"/>
  <c r="AD2403" i="47"/>
  <c r="AF2403" i="47" s="1"/>
  <c r="AC2403" i="47"/>
  <c r="AB2403" i="47"/>
  <c r="Z2403" i="47"/>
  <c r="X2403" i="47"/>
  <c r="Y2403" i="47" s="1"/>
  <c r="AD2402" i="47"/>
  <c r="AB2402" i="47"/>
  <c r="AC2402" i="47" s="1"/>
  <c r="Z2402" i="47"/>
  <c r="X2402" i="47"/>
  <c r="Y2402" i="47" s="1"/>
  <c r="AD2401" i="47"/>
  <c r="AB2401" i="47"/>
  <c r="AC2401" i="47" s="1"/>
  <c r="Z2401" i="47"/>
  <c r="X2401" i="47"/>
  <c r="Y2401" i="47" s="1"/>
  <c r="AD2400" i="47"/>
  <c r="AC2400" i="47"/>
  <c r="AB2400" i="47"/>
  <c r="Z2400" i="47"/>
  <c r="AF2400" i="47" s="1"/>
  <c r="AG2400" i="47" s="1"/>
  <c r="X2400" i="47"/>
  <c r="Y2400" i="47" s="1"/>
  <c r="AD2399" i="47"/>
  <c r="AB2399" i="47"/>
  <c r="AC2399" i="47" s="1"/>
  <c r="Z2399" i="47"/>
  <c r="Y2399" i="47"/>
  <c r="X2399" i="47"/>
  <c r="AD2398" i="47"/>
  <c r="AB2398" i="47"/>
  <c r="AC2398" i="47" s="1"/>
  <c r="Z2398" i="47"/>
  <c r="X2398" i="47"/>
  <c r="Y2398" i="47" s="1"/>
  <c r="AD2397" i="47"/>
  <c r="AB2397" i="47"/>
  <c r="AC2397" i="47" s="1"/>
  <c r="Z2397" i="47"/>
  <c r="X2397" i="47"/>
  <c r="Y2397" i="47" s="1"/>
  <c r="AD2396" i="47"/>
  <c r="AB2396" i="47"/>
  <c r="AC2396" i="47" s="1"/>
  <c r="Z2396" i="47"/>
  <c r="AF2396" i="47" s="1"/>
  <c r="X2396" i="47"/>
  <c r="Y2396" i="47" s="1"/>
  <c r="AD2395" i="47"/>
  <c r="AB2395" i="47"/>
  <c r="AC2395" i="47" s="1"/>
  <c r="Z2395" i="47"/>
  <c r="X2395" i="47"/>
  <c r="Y2395" i="47" s="1"/>
  <c r="AD2394" i="47"/>
  <c r="AB2394" i="47"/>
  <c r="AC2394" i="47" s="1"/>
  <c r="Z2394" i="47"/>
  <c r="X2394" i="47"/>
  <c r="Y2394" i="47" s="1"/>
  <c r="AD2393" i="47"/>
  <c r="AB2393" i="47"/>
  <c r="AC2393" i="47" s="1"/>
  <c r="Z2393" i="47"/>
  <c r="X2393" i="47"/>
  <c r="Y2393" i="47" s="1"/>
  <c r="AD2392" i="47"/>
  <c r="AB2392" i="47"/>
  <c r="AC2392" i="47" s="1"/>
  <c r="Z2392" i="47"/>
  <c r="X2392" i="47"/>
  <c r="Y2392" i="47" s="1"/>
  <c r="AD2391" i="47"/>
  <c r="AB2391" i="47"/>
  <c r="AC2391" i="47" s="1"/>
  <c r="Z2391" i="47"/>
  <c r="X2391" i="47"/>
  <c r="Y2391" i="47" s="1"/>
  <c r="AD2390" i="47"/>
  <c r="AB2390" i="47"/>
  <c r="AC2390" i="47" s="1"/>
  <c r="Z2390" i="47"/>
  <c r="AF2390" i="47" s="1"/>
  <c r="X2390" i="47"/>
  <c r="Y2390" i="47" s="1"/>
  <c r="AD2389" i="47"/>
  <c r="AB2389" i="47"/>
  <c r="AC2389" i="47" s="1"/>
  <c r="Z2389" i="47"/>
  <c r="X2389" i="47"/>
  <c r="Y2389" i="47" s="1"/>
  <c r="AD2388" i="47"/>
  <c r="AB2388" i="47"/>
  <c r="AC2388" i="47" s="1"/>
  <c r="Z2388" i="47"/>
  <c r="X2388" i="47"/>
  <c r="Y2388" i="47" s="1"/>
  <c r="AD2387" i="47"/>
  <c r="AB2387" i="47"/>
  <c r="AC2387" i="47" s="1"/>
  <c r="Z2387" i="47"/>
  <c r="AF2387" i="47" s="1"/>
  <c r="X2387" i="47"/>
  <c r="Y2387" i="47" s="1"/>
  <c r="AD2386" i="47"/>
  <c r="AC2386" i="47"/>
  <c r="AB2386" i="47"/>
  <c r="Z2386" i="47"/>
  <c r="X2386" i="47"/>
  <c r="Y2386" i="47" s="1"/>
  <c r="AD2385" i="47"/>
  <c r="AB2385" i="47"/>
  <c r="AC2385" i="47" s="1"/>
  <c r="Z2385" i="47"/>
  <c r="X2385" i="47"/>
  <c r="Y2385" i="47" s="1"/>
  <c r="AD2384" i="47"/>
  <c r="AC2384" i="47"/>
  <c r="AB2384" i="47"/>
  <c r="Z2384" i="47"/>
  <c r="X2384" i="47"/>
  <c r="Y2384" i="47" s="1"/>
  <c r="AD2383" i="47"/>
  <c r="AC2383" i="47"/>
  <c r="AB2383" i="47"/>
  <c r="Z2383" i="47"/>
  <c r="X2383" i="47"/>
  <c r="Y2383" i="47" s="1"/>
  <c r="AD2382" i="47"/>
  <c r="AB2382" i="47"/>
  <c r="AC2382" i="47" s="1"/>
  <c r="Z2382" i="47"/>
  <c r="X2382" i="47"/>
  <c r="Y2382" i="47" s="1"/>
  <c r="AD2381" i="47"/>
  <c r="AB2381" i="47"/>
  <c r="AC2381" i="47" s="1"/>
  <c r="Z2381" i="47"/>
  <c r="X2381" i="47"/>
  <c r="Y2381" i="47" s="1"/>
  <c r="AD2380" i="47"/>
  <c r="AC2380" i="47"/>
  <c r="AB2380" i="47"/>
  <c r="Z2380" i="47"/>
  <c r="AF2380" i="47" s="1"/>
  <c r="X2380" i="47"/>
  <c r="Y2380" i="47" s="1"/>
  <c r="AD2379" i="47"/>
  <c r="AB2379" i="47"/>
  <c r="AC2379" i="47" s="1"/>
  <c r="Z2379" i="47"/>
  <c r="X2379" i="47"/>
  <c r="Y2379" i="47" s="1"/>
  <c r="AD2378" i="47"/>
  <c r="AC2378" i="47"/>
  <c r="AB2378" i="47"/>
  <c r="Z2378" i="47"/>
  <c r="X2378" i="47"/>
  <c r="Y2378" i="47" s="1"/>
  <c r="AD2377" i="47"/>
  <c r="AB2377" i="47"/>
  <c r="AC2377" i="47" s="1"/>
  <c r="Z2377" i="47"/>
  <c r="X2377" i="47"/>
  <c r="Y2377" i="47" s="1"/>
  <c r="AD2376" i="47"/>
  <c r="AB2376" i="47"/>
  <c r="AC2376" i="47" s="1"/>
  <c r="Z2376" i="47"/>
  <c r="AF2376" i="47" s="1"/>
  <c r="Y2376" i="47"/>
  <c r="X2376" i="47"/>
  <c r="AD2375" i="47"/>
  <c r="AB2375" i="47"/>
  <c r="AC2375" i="47" s="1"/>
  <c r="Z2375" i="47"/>
  <c r="X2375" i="47"/>
  <c r="Y2375" i="47" s="1"/>
  <c r="AD2374" i="47"/>
  <c r="AB2374" i="47"/>
  <c r="AC2374" i="47" s="1"/>
  <c r="Z2374" i="47"/>
  <c r="X2374" i="47"/>
  <c r="Y2374" i="47" s="1"/>
  <c r="AD2373" i="47"/>
  <c r="AB2373" i="47"/>
  <c r="AC2373" i="47" s="1"/>
  <c r="Z2373" i="47"/>
  <c r="X2373" i="47"/>
  <c r="Y2373" i="47" s="1"/>
  <c r="AD2372" i="47"/>
  <c r="AB2372" i="47"/>
  <c r="AC2372" i="47" s="1"/>
  <c r="Z2372" i="47"/>
  <c r="X2372" i="47"/>
  <c r="Y2372" i="47" s="1"/>
  <c r="AD2371" i="47"/>
  <c r="AB2371" i="47"/>
  <c r="AC2371" i="47" s="1"/>
  <c r="Z2371" i="47"/>
  <c r="X2371" i="47"/>
  <c r="Y2371" i="47" s="1"/>
  <c r="AD2370" i="47"/>
  <c r="AB2370" i="47"/>
  <c r="AC2370" i="47" s="1"/>
  <c r="Z2370" i="47"/>
  <c r="X2370" i="47"/>
  <c r="Y2370" i="47" s="1"/>
  <c r="AD2369" i="47"/>
  <c r="AB2369" i="47"/>
  <c r="AC2369" i="47" s="1"/>
  <c r="Z2369" i="47"/>
  <c r="X2369" i="47"/>
  <c r="Y2369" i="47" s="1"/>
  <c r="AD2368" i="47"/>
  <c r="AB2368" i="47"/>
  <c r="AC2368" i="47" s="1"/>
  <c r="Z2368" i="47"/>
  <c r="Y2368" i="47"/>
  <c r="X2368" i="47"/>
  <c r="AD2367" i="47"/>
  <c r="AB2367" i="47"/>
  <c r="AC2367" i="47" s="1"/>
  <c r="Z2367" i="47"/>
  <c r="X2367" i="47"/>
  <c r="Y2367" i="47" s="1"/>
  <c r="AD2366" i="47"/>
  <c r="AC2366" i="47"/>
  <c r="AB2366" i="47"/>
  <c r="Z2366" i="47"/>
  <c r="Y2366" i="47"/>
  <c r="X2366" i="47"/>
  <c r="AD2365" i="47"/>
  <c r="AB2365" i="47"/>
  <c r="AC2365" i="47" s="1"/>
  <c r="Z2365" i="47"/>
  <c r="X2365" i="47"/>
  <c r="Y2365" i="47" s="1"/>
  <c r="AD2364" i="47"/>
  <c r="AB2364" i="47"/>
  <c r="AC2364" i="47" s="1"/>
  <c r="Z2364" i="47"/>
  <c r="X2364" i="47"/>
  <c r="Y2364" i="47" s="1"/>
  <c r="AD2363" i="47"/>
  <c r="AB2363" i="47"/>
  <c r="AC2363" i="47" s="1"/>
  <c r="Z2363" i="47"/>
  <c r="X2363" i="47"/>
  <c r="Y2363" i="47" s="1"/>
  <c r="AD2362" i="47"/>
  <c r="AB2362" i="47"/>
  <c r="AC2362" i="47" s="1"/>
  <c r="Z2362" i="47"/>
  <c r="X2362" i="47"/>
  <c r="Y2362" i="47" s="1"/>
  <c r="AF2361" i="47"/>
  <c r="AD2361" i="47"/>
  <c r="AB2361" i="47"/>
  <c r="AC2361" i="47" s="1"/>
  <c r="Z2361" i="47"/>
  <c r="X2361" i="47"/>
  <c r="Y2361" i="47" s="1"/>
  <c r="AD2360" i="47"/>
  <c r="AB2360" i="47"/>
  <c r="AC2360" i="47" s="1"/>
  <c r="Z2360" i="47"/>
  <c r="X2360" i="47"/>
  <c r="Y2360" i="47" s="1"/>
  <c r="AD2359" i="47"/>
  <c r="AB2359" i="47"/>
  <c r="AC2359" i="47" s="1"/>
  <c r="Z2359" i="47"/>
  <c r="X2359" i="47"/>
  <c r="Y2359" i="47" s="1"/>
  <c r="AD2358" i="47"/>
  <c r="AC2358" i="47"/>
  <c r="AB2358" i="47"/>
  <c r="Z2358" i="47"/>
  <c r="X2358" i="47"/>
  <c r="Y2358" i="47" s="1"/>
  <c r="AD2357" i="47"/>
  <c r="AB2357" i="47"/>
  <c r="AC2357" i="47" s="1"/>
  <c r="Z2357" i="47"/>
  <c r="AF2357" i="47" s="1"/>
  <c r="X2357" i="47"/>
  <c r="Y2357" i="47" s="1"/>
  <c r="AD2356" i="47"/>
  <c r="AB2356" i="47"/>
  <c r="AC2356" i="47" s="1"/>
  <c r="Z2356" i="47"/>
  <c r="X2356" i="47"/>
  <c r="Y2356" i="47" s="1"/>
  <c r="AD2355" i="47"/>
  <c r="AB2355" i="47"/>
  <c r="AC2355" i="47" s="1"/>
  <c r="Z2355" i="47"/>
  <c r="X2355" i="47"/>
  <c r="Y2355" i="47" s="1"/>
  <c r="AD2354" i="47"/>
  <c r="AB2354" i="47"/>
  <c r="AC2354" i="47" s="1"/>
  <c r="Z2354" i="47"/>
  <c r="X2354" i="47"/>
  <c r="Y2354" i="47" s="1"/>
  <c r="AD2353" i="47"/>
  <c r="AB2353" i="47"/>
  <c r="AC2353" i="47" s="1"/>
  <c r="Z2353" i="47"/>
  <c r="X2353" i="47"/>
  <c r="Y2353" i="47" s="1"/>
  <c r="AD2352" i="47"/>
  <c r="AB2352" i="47"/>
  <c r="AC2352" i="47" s="1"/>
  <c r="Z2352" i="47"/>
  <c r="X2352" i="47"/>
  <c r="Y2352" i="47" s="1"/>
  <c r="AD2351" i="47"/>
  <c r="AC2351" i="47"/>
  <c r="AB2351" i="47"/>
  <c r="Z2351" i="47"/>
  <c r="X2351" i="47"/>
  <c r="Y2351" i="47" s="1"/>
  <c r="AD2350" i="47"/>
  <c r="AC2350" i="47"/>
  <c r="AB2350" i="47"/>
  <c r="Z2350" i="47"/>
  <c r="X2350" i="47"/>
  <c r="Y2350" i="47" s="1"/>
  <c r="AD2349" i="47"/>
  <c r="AB2349" i="47"/>
  <c r="AC2349" i="47" s="1"/>
  <c r="Z2349" i="47"/>
  <c r="X2349" i="47"/>
  <c r="Y2349" i="47" s="1"/>
  <c r="AD2348" i="47"/>
  <c r="AB2348" i="47"/>
  <c r="AC2348" i="47" s="1"/>
  <c r="Z2348" i="47"/>
  <c r="X2348" i="47"/>
  <c r="Y2348" i="47" s="1"/>
  <c r="AD2347" i="47"/>
  <c r="AB2347" i="47"/>
  <c r="AC2347" i="47" s="1"/>
  <c r="Z2347" i="47"/>
  <c r="Y2347" i="47"/>
  <c r="X2347" i="47"/>
  <c r="AD2346" i="47"/>
  <c r="AB2346" i="47"/>
  <c r="AC2346" i="47" s="1"/>
  <c r="Z2346" i="47"/>
  <c r="X2346" i="47"/>
  <c r="Y2346" i="47" s="1"/>
  <c r="AD2345" i="47"/>
  <c r="AB2345" i="47"/>
  <c r="AC2345" i="47" s="1"/>
  <c r="Z2345" i="47"/>
  <c r="X2345" i="47"/>
  <c r="Y2345" i="47" s="1"/>
  <c r="AD2344" i="47"/>
  <c r="AC2344" i="47"/>
  <c r="AB2344" i="47"/>
  <c r="Z2344" i="47"/>
  <c r="X2344" i="47"/>
  <c r="Y2344" i="47" s="1"/>
  <c r="AD2343" i="47"/>
  <c r="AB2343" i="47"/>
  <c r="AC2343" i="47" s="1"/>
  <c r="Z2343" i="47"/>
  <c r="Y2343" i="47"/>
  <c r="X2343" i="47"/>
  <c r="AD2342" i="47"/>
  <c r="AB2342" i="47"/>
  <c r="AC2342" i="47" s="1"/>
  <c r="Z2342" i="47"/>
  <c r="X2342" i="47"/>
  <c r="Y2342" i="47" s="1"/>
  <c r="AD2341" i="47"/>
  <c r="AF2341" i="47" s="1"/>
  <c r="AB2341" i="47"/>
  <c r="AC2341" i="47" s="1"/>
  <c r="Z2341" i="47"/>
  <c r="X2341" i="47"/>
  <c r="Y2341" i="47" s="1"/>
  <c r="AD2340" i="47"/>
  <c r="AB2340" i="47"/>
  <c r="AC2340" i="47" s="1"/>
  <c r="Z2340" i="47"/>
  <c r="X2340" i="47"/>
  <c r="Y2340" i="47" s="1"/>
  <c r="AD2339" i="47"/>
  <c r="AB2339" i="47"/>
  <c r="AC2339" i="47" s="1"/>
  <c r="Z2339" i="47"/>
  <c r="Y2339" i="47"/>
  <c r="X2339" i="47"/>
  <c r="AD2338" i="47"/>
  <c r="AB2338" i="47"/>
  <c r="AC2338" i="47" s="1"/>
  <c r="Z2338" i="47"/>
  <c r="AF2338" i="47" s="1"/>
  <c r="Y2338" i="47"/>
  <c r="X2338" i="47"/>
  <c r="AD2337" i="47"/>
  <c r="AB2337" i="47"/>
  <c r="Z2337" i="47"/>
  <c r="X2337" i="47"/>
  <c r="Y2337" i="47" s="1"/>
  <c r="AD2336" i="47"/>
  <c r="AB2336" i="47"/>
  <c r="AC2336" i="47" s="1"/>
  <c r="Z2336" i="47"/>
  <c r="X2336" i="47"/>
  <c r="Y2336" i="47" s="1"/>
  <c r="AD2335" i="47"/>
  <c r="AB2335" i="47"/>
  <c r="AC2335" i="47" s="1"/>
  <c r="Z2335" i="47"/>
  <c r="X2335" i="47"/>
  <c r="Y2335" i="47" s="1"/>
  <c r="AD2334" i="47"/>
  <c r="AC2334" i="47"/>
  <c r="AB2334" i="47"/>
  <c r="Z2334" i="47"/>
  <c r="AF2334" i="47" s="1"/>
  <c r="X2334" i="47"/>
  <c r="Y2334" i="47" s="1"/>
  <c r="AD2333" i="47"/>
  <c r="AB2333" i="47"/>
  <c r="AC2333" i="47" s="1"/>
  <c r="Z2333" i="47"/>
  <c r="X2333" i="47"/>
  <c r="Y2333" i="47" s="1"/>
  <c r="AD2332" i="47"/>
  <c r="AB2332" i="47"/>
  <c r="AC2332" i="47" s="1"/>
  <c r="Z2332" i="47"/>
  <c r="X2332" i="47"/>
  <c r="Y2332" i="47" s="1"/>
  <c r="AD2331" i="47"/>
  <c r="AB2331" i="47"/>
  <c r="AC2331" i="47" s="1"/>
  <c r="Z2331" i="47"/>
  <c r="X2331" i="47"/>
  <c r="Y2331" i="47" s="1"/>
  <c r="AD2330" i="47"/>
  <c r="AF2330" i="47" s="1"/>
  <c r="AB2330" i="47"/>
  <c r="AC2330" i="47" s="1"/>
  <c r="Z2330" i="47"/>
  <c r="X2330" i="47"/>
  <c r="Y2330" i="47" s="1"/>
  <c r="AD2329" i="47"/>
  <c r="AB2329" i="47"/>
  <c r="AC2329" i="47" s="1"/>
  <c r="Z2329" i="47"/>
  <c r="X2329" i="47"/>
  <c r="Y2329" i="47" s="1"/>
  <c r="AD2328" i="47"/>
  <c r="AB2328" i="47"/>
  <c r="AC2328" i="47" s="1"/>
  <c r="Z2328" i="47"/>
  <c r="X2328" i="47"/>
  <c r="Y2328" i="47" s="1"/>
  <c r="AD2327" i="47"/>
  <c r="AB2327" i="47"/>
  <c r="AC2327" i="47" s="1"/>
  <c r="Z2327" i="47"/>
  <c r="X2327" i="47"/>
  <c r="Y2327" i="47" s="1"/>
  <c r="AD2326" i="47"/>
  <c r="AC2326" i="47"/>
  <c r="AB2326" i="47"/>
  <c r="Z2326" i="47"/>
  <c r="X2326" i="47"/>
  <c r="Y2326" i="47" s="1"/>
  <c r="AD2325" i="47"/>
  <c r="AB2325" i="47"/>
  <c r="AC2325" i="47" s="1"/>
  <c r="Z2325" i="47"/>
  <c r="X2325" i="47"/>
  <c r="Y2325" i="47" s="1"/>
  <c r="AD2324" i="47"/>
  <c r="AB2324" i="47"/>
  <c r="AC2324" i="47" s="1"/>
  <c r="Z2324" i="47"/>
  <c r="X2324" i="47"/>
  <c r="Y2324" i="47" s="1"/>
  <c r="AD2323" i="47"/>
  <c r="AB2323" i="47"/>
  <c r="AC2323" i="47" s="1"/>
  <c r="Z2323" i="47"/>
  <c r="X2323" i="47"/>
  <c r="Y2323" i="47" s="1"/>
  <c r="AD2322" i="47"/>
  <c r="AB2322" i="47"/>
  <c r="AC2322" i="47" s="1"/>
  <c r="Z2322" i="47"/>
  <c r="X2322" i="47"/>
  <c r="Y2322" i="47" s="1"/>
  <c r="AD2321" i="47"/>
  <c r="AB2321" i="47"/>
  <c r="Z2321" i="47"/>
  <c r="X2321" i="47"/>
  <c r="Y2321" i="47" s="1"/>
  <c r="AD2320" i="47"/>
  <c r="AB2320" i="47"/>
  <c r="AC2320" i="47" s="1"/>
  <c r="Z2320" i="47"/>
  <c r="X2320" i="47"/>
  <c r="Y2320" i="47" s="1"/>
  <c r="AD2319" i="47"/>
  <c r="AB2319" i="47"/>
  <c r="AC2319" i="47" s="1"/>
  <c r="Z2319" i="47"/>
  <c r="X2319" i="47"/>
  <c r="Y2319" i="47" s="1"/>
  <c r="AD2318" i="47"/>
  <c r="AB2318" i="47"/>
  <c r="AC2318" i="47" s="1"/>
  <c r="Z2318" i="47"/>
  <c r="AF2318" i="47" s="1"/>
  <c r="X2318" i="47"/>
  <c r="Y2318" i="47" s="1"/>
  <c r="AD2317" i="47"/>
  <c r="AB2317" i="47"/>
  <c r="AC2317" i="47" s="1"/>
  <c r="Z2317" i="47"/>
  <c r="X2317" i="47"/>
  <c r="Y2317" i="47" s="1"/>
  <c r="AD2316" i="47"/>
  <c r="AB2316" i="47"/>
  <c r="AC2316" i="47" s="1"/>
  <c r="Z2316" i="47"/>
  <c r="X2316" i="47"/>
  <c r="Y2316" i="47" s="1"/>
  <c r="AD2315" i="47"/>
  <c r="AB2315" i="47"/>
  <c r="AC2315" i="47" s="1"/>
  <c r="Z2315" i="47"/>
  <c r="X2315" i="47"/>
  <c r="Y2315" i="47" s="1"/>
  <c r="AD2314" i="47"/>
  <c r="AB2314" i="47"/>
  <c r="AC2314" i="47" s="1"/>
  <c r="Z2314" i="47"/>
  <c r="X2314" i="47"/>
  <c r="Y2314" i="47" s="1"/>
  <c r="AD2313" i="47"/>
  <c r="AB2313" i="47"/>
  <c r="AC2313" i="47" s="1"/>
  <c r="Z2313" i="47"/>
  <c r="AF2313" i="47" s="1"/>
  <c r="X2313" i="47"/>
  <c r="Y2313" i="47" s="1"/>
  <c r="AD2312" i="47"/>
  <c r="AB2312" i="47"/>
  <c r="AC2312" i="47" s="1"/>
  <c r="Z2312" i="47"/>
  <c r="X2312" i="47"/>
  <c r="Y2312" i="47" s="1"/>
  <c r="AD2311" i="47"/>
  <c r="AB2311" i="47"/>
  <c r="AC2311" i="47" s="1"/>
  <c r="Z2311" i="47"/>
  <c r="Y2311" i="47"/>
  <c r="X2311" i="47"/>
  <c r="AD2310" i="47"/>
  <c r="AB2310" i="47"/>
  <c r="AC2310" i="47" s="1"/>
  <c r="Z2310" i="47"/>
  <c r="X2310" i="47"/>
  <c r="Y2310" i="47" s="1"/>
  <c r="AD2309" i="47"/>
  <c r="AB2309" i="47"/>
  <c r="Z2309" i="47"/>
  <c r="X2309" i="47"/>
  <c r="Y2309" i="47" s="1"/>
  <c r="AD2308" i="47"/>
  <c r="AB2308" i="47"/>
  <c r="AC2308" i="47" s="1"/>
  <c r="Z2308" i="47"/>
  <c r="X2308" i="47"/>
  <c r="Y2308" i="47" s="1"/>
  <c r="AD2307" i="47"/>
  <c r="AB2307" i="47"/>
  <c r="AC2307" i="47" s="1"/>
  <c r="Z2307" i="47"/>
  <c r="X2307" i="47"/>
  <c r="Y2307" i="47" s="1"/>
  <c r="AD2306" i="47"/>
  <c r="AB2306" i="47"/>
  <c r="AC2306" i="47" s="1"/>
  <c r="Z2306" i="47"/>
  <c r="Y2306" i="47"/>
  <c r="X2306" i="47"/>
  <c r="AD2305" i="47"/>
  <c r="AB2305" i="47"/>
  <c r="Z2305" i="47"/>
  <c r="X2305" i="47"/>
  <c r="Y2305" i="47" s="1"/>
  <c r="AD2304" i="47"/>
  <c r="AB2304" i="47"/>
  <c r="AC2304" i="47" s="1"/>
  <c r="Z2304" i="47"/>
  <c r="X2304" i="47"/>
  <c r="Y2304" i="47" s="1"/>
  <c r="AD2303" i="47"/>
  <c r="AB2303" i="47"/>
  <c r="AC2303" i="47" s="1"/>
  <c r="Z2303" i="47"/>
  <c r="X2303" i="47"/>
  <c r="Y2303" i="47" s="1"/>
  <c r="AD2302" i="47"/>
  <c r="AB2302" i="47"/>
  <c r="AC2302" i="47" s="1"/>
  <c r="Z2302" i="47"/>
  <c r="X2302" i="47"/>
  <c r="Y2302" i="47" s="1"/>
  <c r="AD2301" i="47"/>
  <c r="AB2301" i="47"/>
  <c r="Z2301" i="47"/>
  <c r="X2301" i="47"/>
  <c r="Y2301" i="47" s="1"/>
  <c r="AD2300" i="47"/>
  <c r="AB2300" i="47"/>
  <c r="AC2300" i="47" s="1"/>
  <c r="Z2300" i="47"/>
  <c r="X2300" i="47"/>
  <c r="Y2300" i="47" s="1"/>
  <c r="AD2299" i="47"/>
  <c r="AB2299" i="47"/>
  <c r="AC2299" i="47" s="1"/>
  <c r="Z2299" i="47"/>
  <c r="X2299" i="47"/>
  <c r="Y2299" i="47" s="1"/>
  <c r="AD2298" i="47"/>
  <c r="AB2298" i="47"/>
  <c r="AC2298" i="47" s="1"/>
  <c r="Z2298" i="47"/>
  <c r="X2298" i="47"/>
  <c r="Y2298" i="47" s="1"/>
  <c r="AD2297" i="47"/>
  <c r="AB2297" i="47"/>
  <c r="AC2297" i="47" s="1"/>
  <c r="Z2297" i="47"/>
  <c r="X2297" i="47"/>
  <c r="Y2297" i="47" s="1"/>
  <c r="AD2296" i="47"/>
  <c r="AB2296" i="47"/>
  <c r="AC2296" i="47" s="1"/>
  <c r="Z2296" i="47"/>
  <c r="X2296" i="47"/>
  <c r="Y2296" i="47" s="1"/>
  <c r="AD2295" i="47"/>
  <c r="AC2295" i="47"/>
  <c r="AB2295" i="47"/>
  <c r="Z2295" i="47"/>
  <c r="X2295" i="47"/>
  <c r="Y2295" i="47" s="1"/>
  <c r="AD2294" i="47"/>
  <c r="AB2294" i="47"/>
  <c r="AC2294" i="47" s="1"/>
  <c r="Z2294" i="47"/>
  <c r="X2294" i="47"/>
  <c r="Y2294" i="47" s="1"/>
  <c r="AD2293" i="47"/>
  <c r="AB2293" i="47"/>
  <c r="AC2293" i="47" s="1"/>
  <c r="Z2293" i="47"/>
  <c r="X2293" i="47"/>
  <c r="Y2293" i="47" s="1"/>
  <c r="AD2292" i="47"/>
  <c r="AB2292" i="47"/>
  <c r="AC2292" i="47" s="1"/>
  <c r="Z2292" i="47"/>
  <c r="X2292" i="47"/>
  <c r="Y2292" i="47" s="1"/>
  <c r="AD2291" i="47"/>
  <c r="AC2291" i="47"/>
  <c r="AB2291" i="47"/>
  <c r="Z2291" i="47"/>
  <c r="AF2291" i="47" s="1"/>
  <c r="X2291" i="47"/>
  <c r="Y2291" i="47" s="1"/>
  <c r="AD2290" i="47"/>
  <c r="AB2290" i="47"/>
  <c r="AC2290" i="47" s="1"/>
  <c r="Z2290" i="47"/>
  <c r="X2290" i="47"/>
  <c r="Y2290" i="47" s="1"/>
  <c r="AD2289" i="47"/>
  <c r="AB2289" i="47"/>
  <c r="Z2289" i="47"/>
  <c r="X2289" i="47"/>
  <c r="Y2289" i="47" s="1"/>
  <c r="AD2288" i="47"/>
  <c r="AB2288" i="47"/>
  <c r="AC2288" i="47" s="1"/>
  <c r="Z2288" i="47"/>
  <c r="X2288" i="47"/>
  <c r="Y2288" i="47" s="1"/>
  <c r="AD2287" i="47"/>
  <c r="AB2287" i="47"/>
  <c r="AC2287" i="47" s="1"/>
  <c r="Z2287" i="47"/>
  <c r="X2287" i="47"/>
  <c r="Y2287" i="47" s="1"/>
  <c r="AD2286" i="47"/>
  <c r="AB2286" i="47"/>
  <c r="AF2286" i="47" s="1"/>
  <c r="Z2286" i="47"/>
  <c r="X2286" i="47"/>
  <c r="Y2286" i="47" s="1"/>
  <c r="AF2285" i="47"/>
  <c r="AH2285" i="47" s="1"/>
  <c r="AD2285" i="47"/>
  <c r="AC2285" i="47"/>
  <c r="AB2285" i="47"/>
  <c r="Z2285" i="47"/>
  <c r="X2285" i="47"/>
  <c r="Y2285" i="47" s="1"/>
  <c r="AD2284" i="47"/>
  <c r="AB2284" i="47"/>
  <c r="AC2284" i="47" s="1"/>
  <c r="Z2284" i="47"/>
  <c r="X2284" i="47"/>
  <c r="Y2284" i="47" s="1"/>
  <c r="AD2283" i="47"/>
  <c r="AB2283" i="47"/>
  <c r="AC2283" i="47" s="1"/>
  <c r="Z2283" i="47"/>
  <c r="X2283" i="47"/>
  <c r="Y2283" i="47" s="1"/>
  <c r="AD2282" i="47"/>
  <c r="AB2282" i="47"/>
  <c r="AC2282" i="47" s="1"/>
  <c r="Z2282" i="47"/>
  <c r="X2282" i="47"/>
  <c r="Y2282" i="47" s="1"/>
  <c r="AD2281" i="47"/>
  <c r="AB2281" i="47"/>
  <c r="Z2281" i="47"/>
  <c r="X2281" i="47"/>
  <c r="Y2281" i="47" s="1"/>
  <c r="AD2280" i="47"/>
  <c r="AB2280" i="47"/>
  <c r="AC2280" i="47" s="1"/>
  <c r="Z2280" i="47"/>
  <c r="X2280" i="47"/>
  <c r="Y2280" i="47" s="1"/>
  <c r="AD2279" i="47"/>
  <c r="AB2279" i="47"/>
  <c r="AC2279" i="47" s="1"/>
  <c r="Z2279" i="47"/>
  <c r="X2279" i="47"/>
  <c r="Y2279" i="47" s="1"/>
  <c r="AD2278" i="47"/>
  <c r="AB2278" i="47"/>
  <c r="AC2278" i="47" s="1"/>
  <c r="Z2278" i="47"/>
  <c r="X2278" i="47"/>
  <c r="Y2278" i="47" s="1"/>
  <c r="AD2277" i="47"/>
  <c r="AB2277" i="47"/>
  <c r="Z2277" i="47"/>
  <c r="X2277" i="47"/>
  <c r="Y2277" i="47" s="1"/>
  <c r="AD2276" i="47"/>
  <c r="AB2276" i="47"/>
  <c r="Z2276" i="47"/>
  <c r="X2276" i="47"/>
  <c r="Y2276" i="47" s="1"/>
  <c r="AD2275" i="47"/>
  <c r="AB2275" i="47"/>
  <c r="AC2275" i="47" s="1"/>
  <c r="Z2275" i="47"/>
  <c r="X2275" i="47"/>
  <c r="Y2275" i="47" s="1"/>
  <c r="AD2274" i="47"/>
  <c r="AC2274" i="47"/>
  <c r="AB2274" i="47"/>
  <c r="Z2274" i="47"/>
  <c r="X2274" i="47"/>
  <c r="Y2274" i="47" s="1"/>
  <c r="AD2273" i="47"/>
  <c r="AB2273" i="47"/>
  <c r="AC2273" i="47" s="1"/>
  <c r="Z2273" i="47"/>
  <c r="AF2273" i="47" s="1"/>
  <c r="X2273" i="47"/>
  <c r="Y2273" i="47" s="1"/>
  <c r="AD2272" i="47"/>
  <c r="AB2272" i="47"/>
  <c r="AC2272" i="47" s="1"/>
  <c r="Z2272" i="47"/>
  <c r="X2272" i="47"/>
  <c r="Y2272" i="47" s="1"/>
  <c r="AD2271" i="47"/>
  <c r="AB2271" i="47"/>
  <c r="AC2271" i="47" s="1"/>
  <c r="Z2271" i="47"/>
  <c r="X2271" i="47"/>
  <c r="Y2271" i="47" s="1"/>
  <c r="AD2270" i="47"/>
  <c r="AB2270" i="47"/>
  <c r="AC2270" i="47" s="1"/>
  <c r="Z2270" i="47"/>
  <c r="X2270" i="47"/>
  <c r="Y2270" i="47" s="1"/>
  <c r="AD2269" i="47"/>
  <c r="AB2269" i="47"/>
  <c r="AC2269" i="47" s="1"/>
  <c r="Z2269" i="47"/>
  <c r="X2269" i="47"/>
  <c r="Y2269" i="47" s="1"/>
  <c r="AD2268" i="47"/>
  <c r="AB2268" i="47"/>
  <c r="AC2268" i="47" s="1"/>
  <c r="Z2268" i="47"/>
  <c r="X2268" i="47"/>
  <c r="Y2268" i="47" s="1"/>
  <c r="AD2267" i="47"/>
  <c r="AB2267" i="47"/>
  <c r="AC2267" i="47" s="1"/>
  <c r="Z2267" i="47"/>
  <c r="X2267" i="47"/>
  <c r="Y2267" i="47" s="1"/>
  <c r="AD2266" i="47"/>
  <c r="AB2266" i="47"/>
  <c r="AC2266" i="47" s="1"/>
  <c r="Z2266" i="47"/>
  <c r="X2266" i="47"/>
  <c r="Y2266" i="47" s="1"/>
  <c r="AD2265" i="47"/>
  <c r="AB2265" i="47"/>
  <c r="AC2265" i="47" s="1"/>
  <c r="Z2265" i="47"/>
  <c r="X2265" i="47"/>
  <c r="Y2265" i="47" s="1"/>
  <c r="AD2264" i="47"/>
  <c r="AB2264" i="47"/>
  <c r="AC2264" i="47" s="1"/>
  <c r="Z2264" i="47"/>
  <c r="X2264" i="47"/>
  <c r="Y2264" i="47" s="1"/>
  <c r="AD2263" i="47"/>
  <c r="AB2263" i="47"/>
  <c r="AC2263" i="47" s="1"/>
  <c r="Z2263" i="47"/>
  <c r="X2263" i="47"/>
  <c r="Y2263" i="47" s="1"/>
  <c r="AD2262" i="47"/>
  <c r="AC2262" i="47"/>
  <c r="AB2262" i="47"/>
  <c r="Z2262" i="47"/>
  <c r="AF2262" i="47" s="1"/>
  <c r="X2262" i="47"/>
  <c r="Y2262" i="47" s="1"/>
  <c r="AD2261" i="47"/>
  <c r="AB2261" i="47"/>
  <c r="Z2261" i="47"/>
  <c r="X2261" i="47"/>
  <c r="Y2261" i="47" s="1"/>
  <c r="AD2260" i="47"/>
  <c r="AB2260" i="47"/>
  <c r="Z2260" i="47"/>
  <c r="X2260" i="47"/>
  <c r="Y2260" i="47" s="1"/>
  <c r="AD2259" i="47"/>
  <c r="AB2259" i="47"/>
  <c r="Z2259" i="47"/>
  <c r="X2259" i="47"/>
  <c r="Y2259" i="47" s="1"/>
  <c r="AD2258" i="47"/>
  <c r="AB2258" i="47"/>
  <c r="AC2258" i="47" s="1"/>
  <c r="Z2258" i="47"/>
  <c r="X2258" i="47"/>
  <c r="Y2258" i="47" s="1"/>
  <c r="AD2257" i="47"/>
  <c r="AC2257" i="47"/>
  <c r="AB2257" i="47"/>
  <c r="Z2257" i="47"/>
  <c r="X2257" i="47"/>
  <c r="Y2257" i="47" s="1"/>
  <c r="AD2256" i="47"/>
  <c r="AB2256" i="47"/>
  <c r="AC2256" i="47" s="1"/>
  <c r="Z2256" i="47"/>
  <c r="X2256" i="47"/>
  <c r="Y2256" i="47" s="1"/>
  <c r="AD2255" i="47"/>
  <c r="AB2255" i="47"/>
  <c r="AC2255" i="47" s="1"/>
  <c r="Z2255" i="47"/>
  <c r="X2255" i="47"/>
  <c r="Y2255" i="47" s="1"/>
  <c r="AD2254" i="47"/>
  <c r="AB2254" i="47"/>
  <c r="AC2254" i="47" s="1"/>
  <c r="Z2254" i="47"/>
  <c r="X2254" i="47"/>
  <c r="Y2254" i="47" s="1"/>
  <c r="AD2253" i="47"/>
  <c r="AB2253" i="47"/>
  <c r="AC2253" i="47" s="1"/>
  <c r="Z2253" i="47"/>
  <c r="X2253" i="47"/>
  <c r="Y2253" i="47" s="1"/>
  <c r="AD2252" i="47"/>
  <c r="AB2252" i="47"/>
  <c r="AC2252" i="47" s="1"/>
  <c r="Z2252" i="47"/>
  <c r="X2252" i="47"/>
  <c r="Y2252" i="47" s="1"/>
  <c r="AD2251" i="47"/>
  <c r="AB2251" i="47"/>
  <c r="AC2251" i="47" s="1"/>
  <c r="Z2251" i="47"/>
  <c r="X2251" i="47"/>
  <c r="Y2251" i="47" s="1"/>
  <c r="AD2250" i="47"/>
  <c r="AB2250" i="47"/>
  <c r="AC2250" i="47" s="1"/>
  <c r="Z2250" i="47"/>
  <c r="AF2250" i="47" s="1"/>
  <c r="AH2250" i="47" s="1"/>
  <c r="X2250" i="47"/>
  <c r="Y2250" i="47" s="1"/>
  <c r="AD2249" i="47"/>
  <c r="AB2249" i="47"/>
  <c r="AC2249" i="47" s="1"/>
  <c r="Z2249" i="47"/>
  <c r="X2249" i="47"/>
  <c r="Y2249" i="47" s="1"/>
  <c r="AD2248" i="47"/>
  <c r="AB2248" i="47"/>
  <c r="AC2248" i="47" s="1"/>
  <c r="Z2248" i="47"/>
  <c r="X2248" i="47"/>
  <c r="Y2248" i="47" s="1"/>
  <c r="AD2247" i="47"/>
  <c r="AC2247" i="47"/>
  <c r="AB2247" i="47"/>
  <c r="Z2247" i="47"/>
  <c r="AF2247" i="47" s="1"/>
  <c r="X2247" i="47"/>
  <c r="Y2247" i="47" s="1"/>
  <c r="AD2246" i="47"/>
  <c r="AC2246" i="47"/>
  <c r="AB2246" i="47"/>
  <c r="Z2246" i="47"/>
  <c r="X2246" i="47"/>
  <c r="Y2246" i="47" s="1"/>
  <c r="AD2245" i="47"/>
  <c r="AB2245" i="47"/>
  <c r="Z2245" i="47"/>
  <c r="X2245" i="47"/>
  <c r="Y2245" i="47" s="1"/>
  <c r="AD2244" i="47"/>
  <c r="AB2244" i="47"/>
  <c r="Z2244" i="47"/>
  <c r="X2244" i="47"/>
  <c r="Y2244" i="47" s="1"/>
  <c r="AD2243" i="47"/>
  <c r="AB2243" i="47"/>
  <c r="AC2243" i="47" s="1"/>
  <c r="Z2243" i="47"/>
  <c r="X2243" i="47"/>
  <c r="Y2243" i="47" s="1"/>
  <c r="AD2242" i="47"/>
  <c r="AB2242" i="47"/>
  <c r="AC2242" i="47" s="1"/>
  <c r="Z2242" i="47"/>
  <c r="X2242" i="47"/>
  <c r="Y2242" i="47" s="1"/>
  <c r="AD2241" i="47"/>
  <c r="AB2241" i="47"/>
  <c r="AC2241" i="47" s="1"/>
  <c r="Z2241" i="47"/>
  <c r="X2241" i="47"/>
  <c r="Y2241" i="47" s="1"/>
  <c r="AD2240" i="47"/>
  <c r="AB2240" i="47"/>
  <c r="AC2240" i="47" s="1"/>
  <c r="Z2240" i="47"/>
  <c r="X2240" i="47"/>
  <c r="Y2240" i="47" s="1"/>
  <c r="AD2239" i="47"/>
  <c r="AB2239" i="47"/>
  <c r="AC2239" i="47" s="1"/>
  <c r="Z2239" i="47"/>
  <c r="X2239" i="47"/>
  <c r="Y2239" i="47" s="1"/>
  <c r="AD2238" i="47"/>
  <c r="AB2238" i="47"/>
  <c r="AC2238" i="47" s="1"/>
  <c r="Z2238" i="47"/>
  <c r="X2238" i="47"/>
  <c r="Y2238" i="47" s="1"/>
  <c r="AD2237" i="47"/>
  <c r="AB2237" i="47"/>
  <c r="AC2237" i="47" s="1"/>
  <c r="Z2237" i="47"/>
  <c r="X2237" i="47"/>
  <c r="Y2237" i="47" s="1"/>
  <c r="AD2236" i="47"/>
  <c r="AB2236" i="47"/>
  <c r="AC2236" i="47" s="1"/>
  <c r="Z2236" i="47"/>
  <c r="X2236" i="47"/>
  <c r="Y2236" i="47" s="1"/>
  <c r="AD2235" i="47"/>
  <c r="AB2235" i="47"/>
  <c r="AC2235" i="47" s="1"/>
  <c r="Z2235" i="47"/>
  <c r="X2235" i="47"/>
  <c r="Y2235" i="47" s="1"/>
  <c r="AD2234" i="47"/>
  <c r="AB2234" i="47"/>
  <c r="AC2234" i="47" s="1"/>
  <c r="Z2234" i="47"/>
  <c r="X2234" i="47"/>
  <c r="Y2234" i="47" s="1"/>
  <c r="AD2233" i="47"/>
  <c r="AB2233" i="47"/>
  <c r="AC2233" i="47" s="1"/>
  <c r="Z2233" i="47"/>
  <c r="AF2233" i="47" s="1"/>
  <c r="X2233" i="47"/>
  <c r="Y2233" i="47" s="1"/>
  <c r="AD2232" i="47"/>
  <c r="AB2232" i="47"/>
  <c r="AC2232" i="47" s="1"/>
  <c r="Z2232" i="47"/>
  <c r="AF2232" i="47" s="1"/>
  <c r="AH2232" i="47" s="1"/>
  <c r="X2232" i="47"/>
  <c r="Y2232" i="47" s="1"/>
  <c r="AD2231" i="47"/>
  <c r="AB2231" i="47"/>
  <c r="AC2231" i="47" s="1"/>
  <c r="Z2231" i="47"/>
  <c r="AF2231" i="47" s="1"/>
  <c r="X2231" i="47"/>
  <c r="Y2231" i="47" s="1"/>
  <c r="AD2230" i="47"/>
  <c r="AB2230" i="47"/>
  <c r="AC2230" i="47" s="1"/>
  <c r="Z2230" i="47"/>
  <c r="X2230" i="47"/>
  <c r="Y2230" i="47" s="1"/>
  <c r="AD2229" i="47"/>
  <c r="AB2229" i="47"/>
  <c r="Z2229" i="47"/>
  <c r="X2229" i="47"/>
  <c r="Y2229" i="47" s="1"/>
  <c r="AD2228" i="47"/>
  <c r="AB2228" i="47"/>
  <c r="Z2228" i="47"/>
  <c r="X2228" i="47"/>
  <c r="Y2228" i="47" s="1"/>
  <c r="AD2227" i="47"/>
  <c r="AB2227" i="47"/>
  <c r="AC2227" i="47" s="1"/>
  <c r="Z2227" i="47"/>
  <c r="AF2227" i="47" s="1"/>
  <c r="AH2227" i="47" s="1"/>
  <c r="X2227" i="47"/>
  <c r="Y2227" i="47" s="1"/>
  <c r="AD2226" i="47"/>
  <c r="AB2226" i="47"/>
  <c r="AC2226" i="47" s="1"/>
  <c r="Z2226" i="47"/>
  <c r="X2226" i="47"/>
  <c r="Y2226" i="47" s="1"/>
  <c r="AD2225" i="47"/>
  <c r="AB2225" i="47"/>
  <c r="AC2225" i="47" s="1"/>
  <c r="Z2225" i="47"/>
  <c r="AF2225" i="47" s="1"/>
  <c r="X2225" i="47"/>
  <c r="Y2225" i="47" s="1"/>
  <c r="AD2224" i="47"/>
  <c r="AB2224" i="47"/>
  <c r="AC2224" i="47" s="1"/>
  <c r="Z2224" i="47"/>
  <c r="X2224" i="47"/>
  <c r="Y2224" i="47" s="1"/>
  <c r="AD2223" i="47"/>
  <c r="AB2223" i="47"/>
  <c r="AC2223" i="47" s="1"/>
  <c r="Z2223" i="47"/>
  <c r="X2223" i="47"/>
  <c r="Y2223" i="47" s="1"/>
  <c r="AF2222" i="47"/>
  <c r="AD2222" i="47"/>
  <c r="AB2222" i="47"/>
  <c r="AC2222" i="47" s="1"/>
  <c r="Z2222" i="47"/>
  <c r="X2222" i="47"/>
  <c r="Y2222" i="47" s="1"/>
  <c r="AD2221" i="47"/>
  <c r="AB2221" i="47"/>
  <c r="Z2221" i="47"/>
  <c r="X2221" i="47"/>
  <c r="Y2221" i="47" s="1"/>
  <c r="AD2220" i="47"/>
  <c r="AB2220" i="47"/>
  <c r="AC2220" i="47" s="1"/>
  <c r="Z2220" i="47"/>
  <c r="X2220" i="47"/>
  <c r="Y2220" i="47" s="1"/>
  <c r="AD2219" i="47"/>
  <c r="AB2219" i="47"/>
  <c r="AC2219" i="47" s="1"/>
  <c r="Z2219" i="47"/>
  <c r="X2219" i="47"/>
  <c r="Y2219" i="47" s="1"/>
  <c r="AD2218" i="47"/>
  <c r="AB2218" i="47"/>
  <c r="AC2218" i="47" s="1"/>
  <c r="Z2218" i="47"/>
  <c r="X2218" i="47"/>
  <c r="Y2218" i="47" s="1"/>
  <c r="AD2217" i="47"/>
  <c r="AB2217" i="47"/>
  <c r="Z2217" i="47"/>
  <c r="X2217" i="47"/>
  <c r="Y2217" i="47" s="1"/>
  <c r="AD2216" i="47"/>
  <c r="AB2216" i="47"/>
  <c r="AC2216" i="47" s="1"/>
  <c r="Z2216" i="47"/>
  <c r="X2216" i="47"/>
  <c r="Y2216" i="47" s="1"/>
  <c r="AD2215" i="47"/>
  <c r="AC2215" i="47"/>
  <c r="AB2215" i="47"/>
  <c r="Z2215" i="47"/>
  <c r="X2215" i="47"/>
  <c r="Y2215" i="47" s="1"/>
  <c r="AD2214" i="47"/>
  <c r="AB2214" i="47"/>
  <c r="AC2214" i="47" s="1"/>
  <c r="Z2214" i="47"/>
  <c r="X2214" i="47"/>
  <c r="Y2214" i="47" s="1"/>
  <c r="AD2213" i="47"/>
  <c r="AB2213" i="47"/>
  <c r="Z2213" i="47"/>
  <c r="X2213" i="47"/>
  <c r="Y2213" i="47" s="1"/>
  <c r="AD2212" i="47"/>
  <c r="AB2212" i="47"/>
  <c r="AC2212" i="47" s="1"/>
  <c r="Z2212" i="47"/>
  <c r="X2212" i="47"/>
  <c r="Y2212" i="47" s="1"/>
  <c r="AD2211" i="47"/>
  <c r="AB2211" i="47"/>
  <c r="AC2211" i="47" s="1"/>
  <c r="Z2211" i="47"/>
  <c r="X2211" i="47"/>
  <c r="Y2211" i="47" s="1"/>
  <c r="AD2210" i="47"/>
  <c r="AB2210" i="47"/>
  <c r="AC2210" i="47" s="1"/>
  <c r="Z2210" i="47"/>
  <c r="AF2210" i="47" s="1"/>
  <c r="X2210" i="47"/>
  <c r="Y2210" i="47" s="1"/>
  <c r="AD2209" i="47"/>
  <c r="AB2209" i="47"/>
  <c r="Z2209" i="47"/>
  <c r="X2209" i="47"/>
  <c r="Y2209" i="47" s="1"/>
  <c r="AD2208" i="47"/>
  <c r="AB2208" i="47"/>
  <c r="AC2208" i="47" s="1"/>
  <c r="Z2208" i="47"/>
  <c r="X2208" i="47"/>
  <c r="Y2208" i="47" s="1"/>
  <c r="AD2207" i="47"/>
  <c r="AB2207" i="47"/>
  <c r="AC2207" i="47" s="1"/>
  <c r="Z2207" i="47"/>
  <c r="X2207" i="47"/>
  <c r="Y2207" i="47" s="1"/>
  <c r="AD2206" i="47"/>
  <c r="AB2206" i="47"/>
  <c r="AC2206" i="47" s="1"/>
  <c r="Z2206" i="47"/>
  <c r="AF2206" i="47" s="1"/>
  <c r="X2206" i="47"/>
  <c r="Y2206" i="47" s="1"/>
  <c r="AD2205" i="47"/>
  <c r="AB2205" i="47"/>
  <c r="Z2205" i="47"/>
  <c r="X2205" i="47"/>
  <c r="Y2205" i="47" s="1"/>
  <c r="AD2204" i="47"/>
  <c r="AB2204" i="47"/>
  <c r="AC2204" i="47" s="1"/>
  <c r="Z2204" i="47"/>
  <c r="X2204" i="47"/>
  <c r="Y2204" i="47" s="1"/>
  <c r="AD2203" i="47"/>
  <c r="AB2203" i="47"/>
  <c r="AC2203" i="47" s="1"/>
  <c r="Z2203" i="47"/>
  <c r="X2203" i="47"/>
  <c r="Y2203" i="47" s="1"/>
  <c r="AD2202" i="47"/>
  <c r="AB2202" i="47"/>
  <c r="AC2202" i="47" s="1"/>
  <c r="Z2202" i="47"/>
  <c r="AF2202" i="47" s="1"/>
  <c r="X2202" i="47"/>
  <c r="Y2202" i="47" s="1"/>
  <c r="AD2201" i="47"/>
  <c r="AB2201" i="47"/>
  <c r="Z2201" i="47"/>
  <c r="X2201" i="47"/>
  <c r="Y2201" i="47" s="1"/>
  <c r="AD2200" i="47"/>
  <c r="AB2200" i="47"/>
  <c r="AC2200" i="47" s="1"/>
  <c r="Z2200" i="47"/>
  <c r="X2200" i="47"/>
  <c r="Y2200" i="47" s="1"/>
  <c r="AD2199" i="47"/>
  <c r="AB2199" i="47"/>
  <c r="AC2199" i="47" s="1"/>
  <c r="Z2199" i="47"/>
  <c r="AF2199" i="47" s="1"/>
  <c r="X2199" i="47"/>
  <c r="Y2199" i="47" s="1"/>
  <c r="AD2198" i="47"/>
  <c r="AB2198" i="47"/>
  <c r="AC2198" i="47" s="1"/>
  <c r="Z2198" i="47"/>
  <c r="X2198" i="47"/>
  <c r="Y2198" i="47" s="1"/>
  <c r="AD2197" i="47"/>
  <c r="AB2197" i="47"/>
  <c r="Z2197" i="47"/>
  <c r="X2197" i="47"/>
  <c r="Y2197" i="47" s="1"/>
  <c r="AD2196" i="47"/>
  <c r="AB2196" i="47"/>
  <c r="AC2196" i="47" s="1"/>
  <c r="Z2196" i="47"/>
  <c r="X2196" i="47"/>
  <c r="Y2196" i="47" s="1"/>
  <c r="AD2195" i="47"/>
  <c r="AB2195" i="47"/>
  <c r="AC2195" i="47" s="1"/>
  <c r="Z2195" i="47"/>
  <c r="AF2195" i="47" s="1"/>
  <c r="X2195" i="47"/>
  <c r="Y2195" i="47" s="1"/>
  <c r="AD2194" i="47"/>
  <c r="AB2194" i="47"/>
  <c r="AC2194" i="47" s="1"/>
  <c r="Z2194" i="47"/>
  <c r="X2194" i="47"/>
  <c r="Y2194" i="47" s="1"/>
  <c r="AD2193" i="47"/>
  <c r="AC2193" i="47"/>
  <c r="AB2193" i="47"/>
  <c r="Z2193" i="47"/>
  <c r="AF2193" i="47" s="1"/>
  <c r="X2193" i="47"/>
  <c r="Y2193" i="47" s="1"/>
  <c r="AD2192" i="47"/>
  <c r="AB2192" i="47"/>
  <c r="AC2192" i="47" s="1"/>
  <c r="Z2192" i="47"/>
  <c r="X2192" i="47"/>
  <c r="Y2192" i="47" s="1"/>
  <c r="AD2191" i="47"/>
  <c r="AB2191" i="47"/>
  <c r="AC2191" i="47" s="1"/>
  <c r="Z2191" i="47"/>
  <c r="X2191" i="47"/>
  <c r="Y2191" i="47" s="1"/>
  <c r="AD2190" i="47"/>
  <c r="AB2190" i="47"/>
  <c r="AC2190" i="47" s="1"/>
  <c r="Z2190" i="47"/>
  <c r="AF2190" i="47" s="1"/>
  <c r="X2190" i="47"/>
  <c r="Y2190" i="47" s="1"/>
  <c r="AD2189" i="47"/>
  <c r="AB2189" i="47"/>
  <c r="Z2189" i="47"/>
  <c r="X2189" i="47"/>
  <c r="Y2189" i="47" s="1"/>
  <c r="AD2188" i="47"/>
  <c r="AB2188" i="47"/>
  <c r="AC2188" i="47" s="1"/>
  <c r="Z2188" i="47"/>
  <c r="X2188" i="47"/>
  <c r="Y2188" i="47" s="1"/>
  <c r="AD2187" i="47"/>
  <c r="AB2187" i="47"/>
  <c r="AC2187" i="47" s="1"/>
  <c r="Z2187" i="47"/>
  <c r="AF2187" i="47" s="1"/>
  <c r="AG2187" i="47" s="1"/>
  <c r="X2187" i="47"/>
  <c r="Y2187" i="47" s="1"/>
  <c r="AD2186" i="47"/>
  <c r="AB2186" i="47"/>
  <c r="AC2186" i="47" s="1"/>
  <c r="Z2186" i="47"/>
  <c r="AF2186" i="47" s="1"/>
  <c r="Y2186" i="47"/>
  <c r="X2186" i="47"/>
  <c r="AD2185" i="47"/>
  <c r="AB2185" i="47"/>
  <c r="Z2185" i="47"/>
  <c r="X2185" i="47"/>
  <c r="Y2185" i="47" s="1"/>
  <c r="AD2184" i="47"/>
  <c r="AB2184" i="47"/>
  <c r="AC2184" i="47" s="1"/>
  <c r="Z2184" i="47"/>
  <c r="X2184" i="47"/>
  <c r="Y2184" i="47" s="1"/>
  <c r="AD2183" i="47"/>
  <c r="AB2183" i="47"/>
  <c r="AC2183" i="47" s="1"/>
  <c r="Z2183" i="47"/>
  <c r="X2183" i="47"/>
  <c r="Y2183" i="47" s="1"/>
  <c r="AD2182" i="47"/>
  <c r="AB2182" i="47"/>
  <c r="AC2182" i="47" s="1"/>
  <c r="Z2182" i="47"/>
  <c r="X2182" i="47"/>
  <c r="Y2182" i="47" s="1"/>
  <c r="AD2181" i="47"/>
  <c r="AB2181" i="47"/>
  <c r="Z2181" i="47"/>
  <c r="X2181" i="47"/>
  <c r="Y2181" i="47" s="1"/>
  <c r="AD2180" i="47"/>
  <c r="AB2180" i="47"/>
  <c r="AC2180" i="47" s="1"/>
  <c r="Z2180" i="47"/>
  <c r="X2180" i="47"/>
  <c r="Y2180" i="47" s="1"/>
  <c r="AD2179" i="47"/>
  <c r="AB2179" i="47"/>
  <c r="AC2179" i="47" s="1"/>
  <c r="Z2179" i="47"/>
  <c r="X2179" i="47"/>
  <c r="Y2179" i="47" s="1"/>
  <c r="AG2178" i="47"/>
  <c r="AF2178" i="47"/>
  <c r="AH2178" i="47" s="1"/>
  <c r="AD2178" i="47"/>
  <c r="AC2178" i="47"/>
  <c r="AB2178" i="47"/>
  <c r="Z2178" i="47"/>
  <c r="X2178" i="47"/>
  <c r="Y2178" i="47" s="1"/>
  <c r="AD2177" i="47"/>
  <c r="AB2177" i="47"/>
  <c r="Z2177" i="47"/>
  <c r="X2177" i="47"/>
  <c r="Y2177" i="47" s="1"/>
  <c r="AD2176" i="47"/>
  <c r="AB2176" i="47"/>
  <c r="AC2176" i="47" s="1"/>
  <c r="Z2176" i="47"/>
  <c r="X2176" i="47"/>
  <c r="Y2176" i="47" s="1"/>
  <c r="AD2175" i="47"/>
  <c r="AB2175" i="47"/>
  <c r="AC2175" i="47" s="1"/>
  <c r="Z2175" i="47"/>
  <c r="X2175" i="47"/>
  <c r="Y2175" i="47" s="1"/>
  <c r="AD2174" i="47"/>
  <c r="AB2174" i="47"/>
  <c r="AC2174" i="47" s="1"/>
  <c r="Z2174" i="47"/>
  <c r="AF2174" i="47" s="1"/>
  <c r="X2174" i="47"/>
  <c r="Y2174" i="47" s="1"/>
  <c r="AD2173" i="47"/>
  <c r="AB2173" i="47"/>
  <c r="Z2173" i="47"/>
  <c r="X2173" i="47"/>
  <c r="Y2173" i="47" s="1"/>
  <c r="AD2172" i="47"/>
  <c r="AB2172" i="47"/>
  <c r="AC2172" i="47" s="1"/>
  <c r="Z2172" i="47"/>
  <c r="X2172" i="47"/>
  <c r="Y2172" i="47" s="1"/>
  <c r="AD2171" i="47"/>
  <c r="AB2171" i="47"/>
  <c r="AC2171" i="47" s="1"/>
  <c r="Z2171" i="47"/>
  <c r="X2171" i="47"/>
  <c r="Y2171" i="47" s="1"/>
  <c r="AD2170" i="47"/>
  <c r="AB2170" i="47"/>
  <c r="AC2170" i="47" s="1"/>
  <c r="Z2170" i="47"/>
  <c r="X2170" i="47"/>
  <c r="Y2170" i="47" s="1"/>
  <c r="AD2169" i="47"/>
  <c r="AB2169" i="47"/>
  <c r="Z2169" i="47"/>
  <c r="X2169" i="47"/>
  <c r="Y2169" i="47" s="1"/>
  <c r="AD2168" i="47"/>
  <c r="AB2168" i="47"/>
  <c r="AC2168" i="47" s="1"/>
  <c r="Z2168" i="47"/>
  <c r="X2168" i="47"/>
  <c r="Y2168" i="47" s="1"/>
  <c r="AD2167" i="47"/>
  <c r="AC2167" i="47"/>
  <c r="AB2167" i="47"/>
  <c r="Z2167" i="47"/>
  <c r="X2167" i="47"/>
  <c r="Y2167" i="47" s="1"/>
  <c r="AD2166" i="47"/>
  <c r="AB2166" i="47"/>
  <c r="AC2166" i="47" s="1"/>
  <c r="Z2166" i="47"/>
  <c r="X2166" i="47"/>
  <c r="Y2166" i="47" s="1"/>
  <c r="AD2165" i="47"/>
  <c r="AB2165" i="47"/>
  <c r="Z2165" i="47"/>
  <c r="X2165" i="47"/>
  <c r="Y2165" i="47" s="1"/>
  <c r="AD2164" i="47"/>
  <c r="AB2164" i="47"/>
  <c r="AC2164" i="47" s="1"/>
  <c r="Z2164" i="47"/>
  <c r="AF2164" i="47" s="1"/>
  <c r="X2164" i="47"/>
  <c r="Y2164" i="47" s="1"/>
  <c r="AD2163" i="47"/>
  <c r="AC2163" i="47"/>
  <c r="AB2163" i="47"/>
  <c r="Z2163" i="47"/>
  <c r="X2163" i="47"/>
  <c r="Y2163" i="47" s="1"/>
  <c r="AD2162" i="47"/>
  <c r="AB2162" i="47"/>
  <c r="AC2162" i="47" s="1"/>
  <c r="Z2162" i="47"/>
  <c r="X2162" i="47"/>
  <c r="Y2162" i="47" s="1"/>
  <c r="AD2161" i="47"/>
  <c r="AB2161" i="47"/>
  <c r="Z2161" i="47"/>
  <c r="X2161" i="47"/>
  <c r="Y2161" i="47" s="1"/>
  <c r="AD2160" i="47"/>
  <c r="AB2160" i="47"/>
  <c r="AC2160" i="47" s="1"/>
  <c r="Z2160" i="47"/>
  <c r="X2160" i="47"/>
  <c r="Y2160" i="47" s="1"/>
  <c r="AD2159" i="47"/>
  <c r="AC2159" i="47"/>
  <c r="AB2159" i="47"/>
  <c r="Z2159" i="47"/>
  <c r="Y2159" i="47"/>
  <c r="X2159" i="47"/>
  <c r="AD2158" i="47"/>
  <c r="AC2158" i="47"/>
  <c r="AB2158" i="47"/>
  <c r="Z2158" i="47"/>
  <c r="AF2158" i="47" s="1"/>
  <c r="X2158" i="47"/>
  <c r="Y2158" i="47" s="1"/>
  <c r="AD2157" i="47"/>
  <c r="AB2157" i="47"/>
  <c r="Z2157" i="47"/>
  <c r="X2157" i="47"/>
  <c r="Y2157" i="47" s="1"/>
  <c r="AD2156" i="47"/>
  <c r="AB2156" i="47"/>
  <c r="AC2156" i="47" s="1"/>
  <c r="Z2156" i="47"/>
  <c r="X2156" i="47"/>
  <c r="Y2156" i="47" s="1"/>
  <c r="AD2155" i="47"/>
  <c r="AB2155" i="47"/>
  <c r="AC2155" i="47" s="1"/>
  <c r="Z2155" i="47"/>
  <c r="X2155" i="47"/>
  <c r="Y2155" i="47" s="1"/>
  <c r="AD2154" i="47"/>
  <c r="AB2154" i="47"/>
  <c r="AC2154" i="47" s="1"/>
  <c r="Z2154" i="47"/>
  <c r="X2154" i="47"/>
  <c r="Y2154" i="47" s="1"/>
  <c r="AD2153" i="47"/>
  <c r="AB2153" i="47"/>
  <c r="Z2153" i="47"/>
  <c r="X2153" i="47"/>
  <c r="Y2153" i="47" s="1"/>
  <c r="AD2152" i="47"/>
  <c r="AB2152" i="47"/>
  <c r="AC2152" i="47" s="1"/>
  <c r="Z2152" i="47"/>
  <c r="X2152" i="47"/>
  <c r="Y2152" i="47" s="1"/>
  <c r="AD2151" i="47"/>
  <c r="AC2151" i="47"/>
  <c r="AB2151" i="47"/>
  <c r="Z2151" i="47"/>
  <c r="X2151" i="47"/>
  <c r="Y2151" i="47" s="1"/>
  <c r="AD2150" i="47"/>
  <c r="AB2150" i="47"/>
  <c r="AC2150" i="47" s="1"/>
  <c r="Z2150" i="47"/>
  <c r="X2150" i="47"/>
  <c r="Y2150" i="47" s="1"/>
  <c r="AD2149" i="47"/>
  <c r="AB2149" i="47"/>
  <c r="AC2149" i="47" s="1"/>
  <c r="Z2149" i="47"/>
  <c r="X2149" i="47"/>
  <c r="Y2149" i="47" s="1"/>
  <c r="AD2148" i="47"/>
  <c r="AB2148" i="47"/>
  <c r="AC2148" i="47" s="1"/>
  <c r="Z2148" i="47"/>
  <c r="X2148" i="47"/>
  <c r="Y2148" i="47" s="1"/>
  <c r="AD2147" i="47"/>
  <c r="AC2147" i="47"/>
  <c r="AB2147" i="47"/>
  <c r="Z2147" i="47"/>
  <c r="X2147" i="47"/>
  <c r="Y2147" i="47" s="1"/>
  <c r="AD2146" i="47"/>
  <c r="AB2146" i="47"/>
  <c r="AC2146" i="47" s="1"/>
  <c r="Z2146" i="47"/>
  <c r="AF2146" i="47" s="1"/>
  <c r="AH2146" i="47" s="1"/>
  <c r="X2146" i="47"/>
  <c r="Y2146" i="47" s="1"/>
  <c r="AD2145" i="47"/>
  <c r="AB2145" i="47"/>
  <c r="AC2145" i="47" s="1"/>
  <c r="Z2145" i="47"/>
  <c r="AF2145" i="47" s="1"/>
  <c r="AG2145" i="47" s="1"/>
  <c r="X2145" i="47"/>
  <c r="Y2145" i="47" s="1"/>
  <c r="AD2144" i="47"/>
  <c r="AB2144" i="47"/>
  <c r="AC2144" i="47" s="1"/>
  <c r="Z2144" i="47"/>
  <c r="X2144" i="47"/>
  <c r="Y2144" i="47" s="1"/>
  <c r="AD2143" i="47"/>
  <c r="AB2143" i="47"/>
  <c r="AC2143" i="47" s="1"/>
  <c r="Z2143" i="47"/>
  <c r="X2143" i="47"/>
  <c r="Y2143" i="47" s="1"/>
  <c r="AD2142" i="47"/>
  <c r="AB2142" i="47"/>
  <c r="AC2142" i="47" s="1"/>
  <c r="Z2142" i="47"/>
  <c r="X2142" i="47"/>
  <c r="Y2142" i="47" s="1"/>
  <c r="AD2141" i="47"/>
  <c r="AB2141" i="47"/>
  <c r="AC2141" i="47" s="1"/>
  <c r="Z2141" i="47"/>
  <c r="X2141" i="47"/>
  <c r="Y2141" i="47" s="1"/>
  <c r="AD2140" i="47"/>
  <c r="AC2140" i="47"/>
  <c r="AB2140" i="47"/>
  <c r="Z2140" i="47"/>
  <c r="X2140" i="47"/>
  <c r="Y2140" i="47" s="1"/>
  <c r="AD2139" i="47"/>
  <c r="AB2139" i="47"/>
  <c r="AC2139" i="47" s="1"/>
  <c r="Z2139" i="47"/>
  <c r="X2139" i="47"/>
  <c r="Y2139" i="47" s="1"/>
  <c r="AF2138" i="47"/>
  <c r="AH2138" i="47" s="1"/>
  <c r="AD2138" i="47"/>
  <c r="AB2138" i="47"/>
  <c r="AC2138" i="47" s="1"/>
  <c r="Z2138" i="47"/>
  <c r="X2138" i="47"/>
  <c r="Y2138" i="47" s="1"/>
  <c r="AD2137" i="47"/>
  <c r="AB2137" i="47"/>
  <c r="AC2137" i="47" s="1"/>
  <c r="Z2137" i="47"/>
  <c r="Y2137" i="47"/>
  <c r="X2137" i="47"/>
  <c r="AD2136" i="47"/>
  <c r="AB2136" i="47"/>
  <c r="AC2136" i="47" s="1"/>
  <c r="Z2136" i="47"/>
  <c r="X2136" i="47"/>
  <c r="Y2136" i="47" s="1"/>
  <c r="AD2135" i="47"/>
  <c r="AB2135" i="47"/>
  <c r="AC2135" i="47" s="1"/>
  <c r="Z2135" i="47"/>
  <c r="X2135" i="47"/>
  <c r="Y2135" i="47" s="1"/>
  <c r="AD2134" i="47"/>
  <c r="AB2134" i="47"/>
  <c r="AC2134" i="47" s="1"/>
  <c r="Z2134" i="47"/>
  <c r="X2134" i="47"/>
  <c r="Y2134" i="47" s="1"/>
  <c r="AD2133" i="47"/>
  <c r="AB2133" i="47"/>
  <c r="AC2133" i="47" s="1"/>
  <c r="Z2133" i="47"/>
  <c r="X2133" i="47"/>
  <c r="Y2133" i="47" s="1"/>
  <c r="AD2132" i="47"/>
  <c r="AC2132" i="47"/>
  <c r="AB2132" i="47"/>
  <c r="Z2132" i="47"/>
  <c r="X2132" i="47"/>
  <c r="Y2132" i="47" s="1"/>
  <c r="AD2131" i="47"/>
  <c r="AB2131" i="47"/>
  <c r="AC2131" i="47" s="1"/>
  <c r="Z2131" i="47"/>
  <c r="X2131" i="47"/>
  <c r="Y2131" i="47" s="1"/>
  <c r="AD2130" i="47"/>
  <c r="AB2130" i="47"/>
  <c r="AC2130" i="47" s="1"/>
  <c r="Z2130" i="47"/>
  <c r="X2130" i="47"/>
  <c r="Y2130" i="47" s="1"/>
  <c r="AD2129" i="47"/>
  <c r="AB2129" i="47"/>
  <c r="AC2129" i="47" s="1"/>
  <c r="Z2129" i="47"/>
  <c r="X2129" i="47"/>
  <c r="Y2129" i="47" s="1"/>
  <c r="AD2128" i="47"/>
  <c r="AB2128" i="47"/>
  <c r="AC2128" i="47" s="1"/>
  <c r="Z2128" i="47"/>
  <c r="X2128" i="47"/>
  <c r="Y2128" i="47" s="1"/>
  <c r="AD2127" i="47"/>
  <c r="AB2127" i="47"/>
  <c r="AC2127" i="47" s="1"/>
  <c r="Z2127" i="47"/>
  <c r="X2127" i="47"/>
  <c r="Y2127" i="47" s="1"/>
  <c r="AD2126" i="47"/>
  <c r="AB2126" i="47"/>
  <c r="AC2126" i="47" s="1"/>
  <c r="Z2126" i="47"/>
  <c r="Y2126" i="47"/>
  <c r="X2126" i="47"/>
  <c r="AD2125" i="47"/>
  <c r="AB2125" i="47"/>
  <c r="AC2125" i="47" s="1"/>
  <c r="Z2125" i="47"/>
  <c r="X2125" i="47"/>
  <c r="Y2125" i="47" s="1"/>
  <c r="AD2124" i="47"/>
  <c r="AB2124" i="47"/>
  <c r="AC2124" i="47" s="1"/>
  <c r="Z2124" i="47"/>
  <c r="X2124" i="47"/>
  <c r="Y2124" i="47" s="1"/>
  <c r="AD2123" i="47"/>
  <c r="AB2123" i="47"/>
  <c r="AC2123" i="47" s="1"/>
  <c r="Z2123" i="47"/>
  <c r="AF2123" i="47" s="1"/>
  <c r="AG2123" i="47" s="1"/>
  <c r="X2123" i="47"/>
  <c r="Y2123" i="47" s="1"/>
  <c r="AD2122" i="47"/>
  <c r="AB2122" i="47"/>
  <c r="AC2122" i="47" s="1"/>
  <c r="Z2122" i="47"/>
  <c r="AF2122" i="47" s="1"/>
  <c r="X2122" i="47"/>
  <c r="Y2122" i="47" s="1"/>
  <c r="AD2121" i="47"/>
  <c r="AB2121" i="47"/>
  <c r="AC2121" i="47" s="1"/>
  <c r="Z2121" i="47"/>
  <c r="X2121" i="47"/>
  <c r="Y2121" i="47" s="1"/>
  <c r="AD2120" i="47"/>
  <c r="AB2120" i="47"/>
  <c r="AC2120" i="47" s="1"/>
  <c r="Z2120" i="47"/>
  <c r="X2120" i="47"/>
  <c r="Y2120" i="47" s="1"/>
  <c r="AD2119" i="47"/>
  <c r="AC2119" i="47"/>
  <c r="AB2119" i="47"/>
  <c r="Z2119" i="47"/>
  <c r="X2119" i="47"/>
  <c r="Y2119" i="47" s="1"/>
  <c r="AD2118" i="47"/>
  <c r="AC2118" i="47"/>
  <c r="AB2118" i="47"/>
  <c r="Z2118" i="47"/>
  <c r="X2118" i="47"/>
  <c r="Y2118" i="47" s="1"/>
  <c r="AD2117" i="47"/>
  <c r="AB2117" i="47"/>
  <c r="AC2117" i="47" s="1"/>
  <c r="Z2117" i="47"/>
  <c r="X2117" i="47"/>
  <c r="Y2117" i="47" s="1"/>
  <c r="AD2116" i="47"/>
  <c r="AB2116" i="47"/>
  <c r="AC2116" i="47" s="1"/>
  <c r="Z2116" i="47"/>
  <c r="X2116" i="47"/>
  <c r="Y2116" i="47" s="1"/>
  <c r="AD2115" i="47"/>
  <c r="AB2115" i="47"/>
  <c r="AC2115" i="47" s="1"/>
  <c r="Z2115" i="47"/>
  <c r="X2115" i="47"/>
  <c r="Y2115" i="47" s="1"/>
  <c r="AD2114" i="47"/>
  <c r="AB2114" i="47"/>
  <c r="AC2114" i="47" s="1"/>
  <c r="Z2114" i="47"/>
  <c r="AF2114" i="47" s="1"/>
  <c r="X2114" i="47"/>
  <c r="Y2114" i="47" s="1"/>
  <c r="AD2113" i="47"/>
  <c r="AB2113" i="47"/>
  <c r="AC2113" i="47" s="1"/>
  <c r="Z2113" i="47"/>
  <c r="X2113" i="47"/>
  <c r="Y2113" i="47" s="1"/>
  <c r="AD2112" i="47"/>
  <c r="AB2112" i="47"/>
  <c r="AC2112" i="47" s="1"/>
  <c r="Z2112" i="47"/>
  <c r="X2112" i="47"/>
  <c r="Y2112" i="47" s="1"/>
  <c r="AD2111" i="47"/>
  <c r="AB2111" i="47"/>
  <c r="AC2111" i="47" s="1"/>
  <c r="Z2111" i="47"/>
  <c r="X2111" i="47"/>
  <c r="Y2111" i="47" s="1"/>
  <c r="AD2110" i="47"/>
  <c r="AB2110" i="47"/>
  <c r="AC2110" i="47" s="1"/>
  <c r="Z2110" i="47"/>
  <c r="AF2110" i="47" s="1"/>
  <c r="X2110" i="47"/>
  <c r="Y2110" i="47" s="1"/>
  <c r="AD2109" i="47"/>
  <c r="AB2109" i="47"/>
  <c r="AC2109" i="47" s="1"/>
  <c r="Z2109" i="47"/>
  <c r="X2109" i="47"/>
  <c r="Y2109" i="47" s="1"/>
  <c r="AD2108" i="47"/>
  <c r="AB2108" i="47"/>
  <c r="AC2108" i="47" s="1"/>
  <c r="Z2108" i="47"/>
  <c r="AF2108" i="47" s="1"/>
  <c r="AH2108" i="47" s="1"/>
  <c r="X2108" i="47"/>
  <c r="Y2108" i="47" s="1"/>
  <c r="AD2107" i="47"/>
  <c r="AB2107" i="47"/>
  <c r="AC2107" i="47" s="1"/>
  <c r="Z2107" i="47"/>
  <c r="X2107" i="47"/>
  <c r="Y2107" i="47" s="1"/>
  <c r="AD2106" i="47"/>
  <c r="AB2106" i="47"/>
  <c r="AC2106" i="47" s="1"/>
  <c r="Z2106" i="47"/>
  <c r="X2106" i="47"/>
  <c r="Y2106" i="47" s="1"/>
  <c r="AD2105" i="47"/>
  <c r="AB2105" i="47"/>
  <c r="AC2105" i="47" s="1"/>
  <c r="Z2105" i="47"/>
  <c r="X2105" i="47"/>
  <c r="Y2105" i="47" s="1"/>
  <c r="AD2104" i="47"/>
  <c r="AB2104" i="47"/>
  <c r="AC2104" i="47" s="1"/>
  <c r="Z2104" i="47"/>
  <c r="X2104" i="47"/>
  <c r="Y2104" i="47" s="1"/>
  <c r="AD2103" i="47"/>
  <c r="AB2103" i="47"/>
  <c r="AC2103" i="47" s="1"/>
  <c r="Z2103" i="47"/>
  <c r="X2103" i="47"/>
  <c r="Y2103" i="47" s="1"/>
  <c r="AD2102" i="47"/>
  <c r="AB2102" i="47"/>
  <c r="AC2102" i="47" s="1"/>
  <c r="Z2102" i="47"/>
  <c r="Y2102" i="47"/>
  <c r="X2102" i="47"/>
  <c r="AD2101" i="47"/>
  <c r="AB2101" i="47"/>
  <c r="AC2101" i="47" s="1"/>
  <c r="Z2101" i="47"/>
  <c r="X2101" i="47"/>
  <c r="Y2101" i="47" s="1"/>
  <c r="AD2100" i="47"/>
  <c r="AB2100" i="47"/>
  <c r="AC2100" i="47" s="1"/>
  <c r="Z2100" i="47"/>
  <c r="X2100" i="47"/>
  <c r="Y2100" i="47" s="1"/>
  <c r="AD2099" i="47"/>
  <c r="AB2099" i="47"/>
  <c r="AC2099" i="47" s="1"/>
  <c r="Z2099" i="47"/>
  <c r="X2099" i="47"/>
  <c r="Y2099" i="47" s="1"/>
  <c r="AD2098" i="47"/>
  <c r="AB2098" i="47"/>
  <c r="AC2098" i="47" s="1"/>
  <c r="Z2098" i="47"/>
  <c r="AF2098" i="47" s="1"/>
  <c r="X2098" i="47"/>
  <c r="Y2098" i="47" s="1"/>
  <c r="AD2097" i="47"/>
  <c r="AB2097" i="47"/>
  <c r="AC2097" i="47" s="1"/>
  <c r="Z2097" i="47"/>
  <c r="X2097" i="47"/>
  <c r="Y2097" i="47" s="1"/>
  <c r="AD2096" i="47"/>
  <c r="AB2096" i="47"/>
  <c r="AC2096" i="47" s="1"/>
  <c r="Z2096" i="47"/>
  <c r="X2096" i="47"/>
  <c r="Y2096" i="47" s="1"/>
  <c r="AD2095" i="47"/>
  <c r="AB2095" i="47"/>
  <c r="AC2095" i="47" s="1"/>
  <c r="Z2095" i="47"/>
  <c r="X2095" i="47"/>
  <c r="Y2095" i="47" s="1"/>
  <c r="AD2094" i="47"/>
  <c r="AB2094" i="47"/>
  <c r="AC2094" i="47" s="1"/>
  <c r="Z2094" i="47"/>
  <c r="X2094" i="47"/>
  <c r="Y2094" i="47" s="1"/>
  <c r="AD2093" i="47"/>
  <c r="AC2093" i="47"/>
  <c r="AB2093" i="47"/>
  <c r="Z2093" i="47"/>
  <c r="X2093" i="47"/>
  <c r="Y2093" i="47" s="1"/>
  <c r="AD2092" i="47"/>
  <c r="AB2092" i="47"/>
  <c r="AC2092" i="47" s="1"/>
  <c r="Z2092" i="47"/>
  <c r="AF2092" i="47" s="1"/>
  <c r="X2092" i="47"/>
  <c r="Y2092" i="47" s="1"/>
  <c r="AD2091" i="47"/>
  <c r="AB2091" i="47"/>
  <c r="AC2091" i="47" s="1"/>
  <c r="Z2091" i="47"/>
  <c r="X2091" i="47"/>
  <c r="Y2091" i="47" s="1"/>
  <c r="AD2090" i="47"/>
  <c r="AB2090" i="47"/>
  <c r="AC2090" i="47" s="1"/>
  <c r="Z2090" i="47"/>
  <c r="X2090" i="47"/>
  <c r="Y2090" i="47" s="1"/>
  <c r="AD2089" i="47"/>
  <c r="AB2089" i="47"/>
  <c r="Z2089" i="47"/>
  <c r="X2089" i="47"/>
  <c r="Y2089" i="47" s="1"/>
  <c r="AD2088" i="47"/>
  <c r="AC2088" i="47"/>
  <c r="AB2088" i="47"/>
  <c r="Z2088" i="47"/>
  <c r="X2088" i="47"/>
  <c r="Y2088" i="47" s="1"/>
  <c r="AD2087" i="47"/>
  <c r="AB2087" i="47"/>
  <c r="AC2087" i="47" s="1"/>
  <c r="Z2087" i="47"/>
  <c r="X2087" i="47"/>
  <c r="Y2087" i="47" s="1"/>
  <c r="AD2086" i="47"/>
  <c r="AB2086" i="47"/>
  <c r="AC2086" i="47" s="1"/>
  <c r="Z2086" i="47"/>
  <c r="X2086" i="47"/>
  <c r="Y2086" i="47" s="1"/>
  <c r="AD2085" i="47"/>
  <c r="AB2085" i="47"/>
  <c r="AC2085" i="47" s="1"/>
  <c r="Z2085" i="47"/>
  <c r="X2085" i="47"/>
  <c r="Y2085" i="47" s="1"/>
  <c r="AD2084" i="47"/>
  <c r="AB2084" i="47"/>
  <c r="AC2084" i="47" s="1"/>
  <c r="Z2084" i="47"/>
  <c r="X2084" i="47"/>
  <c r="Y2084" i="47" s="1"/>
  <c r="AD2083" i="47"/>
  <c r="AC2083" i="47"/>
  <c r="AB2083" i="47"/>
  <c r="Z2083" i="47"/>
  <c r="AF2083" i="47" s="1"/>
  <c r="X2083" i="47"/>
  <c r="Y2083" i="47" s="1"/>
  <c r="AD2082" i="47"/>
  <c r="AB2082" i="47"/>
  <c r="AC2082" i="47" s="1"/>
  <c r="Z2082" i="47"/>
  <c r="X2082" i="47"/>
  <c r="Y2082" i="47" s="1"/>
  <c r="AD2081" i="47"/>
  <c r="AB2081" i="47"/>
  <c r="AC2081" i="47" s="1"/>
  <c r="Z2081" i="47"/>
  <c r="X2081" i="47"/>
  <c r="Y2081" i="47" s="1"/>
  <c r="AD2080" i="47"/>
  <c r="AB2080" i="47"/>
  <c r="AC2080" i="47" s="1"/>
  <c r="Z2080" i="47"/>
  <c r="X2080" i="47"/>
  <c r="Y2080" i="47" s="1"/>
  <c r="AD2079" i="47"/>
  <c r="AB2079" i="47"/>
  <c r="AC2079" i="47" s="1"/>
  <c r="Z2079" i="47"/>
  <c r="X2079" i="47"/>
  <c r="Y2079" i="47" s="1"/>
  <c r="AD2078" i="47"/>
  <c r="AB2078" i="47"/>
  <c r="AC2078" i="47" s="1"/>
  <c r="Z2078" i="47"/>
  <c r="X2078" i="47"/>
  <c r="Y2078" i="47" s="1"/>
  <c r="AD2077" i="47"/>
  <c r="AB2077" i="47"/>
  <c r="AF2077" i="47" s="1"/>
  <c r="Z2077" i="47"/>
  <c r="X2077" i="47"/>
  <c r="Y2077" i="47" s="1"/>
  <c r="AD2076" i="47"/>
  <c r="AB2076" i="47"/>
  <c r="AC2076" i="47" s="1"/>
  <c r="Z2076" i="47"/>
  <c r="X2076" i="47"/>
  <c r="Y2076" i="47" s="1"/>
  <c r="AD2075" i="47"/>
  <c r="AB2075" i="47"/>
  <c r="AC2075" i="47" s="1"/>
  <c r="Z2075" i="47"/>
  <c r="X2075" i="47"/>
  <c r="Y2075" i="47" s="1"/>
  <c r="AD2074" i="47"/>
  <c r="AB2074" i="47"/>
  <c r="AC2074" i="47" s="1"/>
  <c r="Z2074" i="47"/>
  <c r="Y2074" i="47"/>
  <c r="X2074" i="47"/>
  <c r="AD2073" i="47"/>
  <c r="AB2073" i="47"/>
  <c r="AC2073" i="47" s="1"/>
  <c r="Z2073" i="47"/>
  <c r="X2073" i="47"/>
  <c r="Y2073" i="47" s="1"/>
  <c r="AD2072" i="47"/>
  <c r="AB2072" i="47"/>
  <c r="AC2072" i="47" s="1"/>
  <c r="Z2072" i="47"/>
  <c r="X2072" i="47"/>
  <c r="Y2072" i="47" s="1"/>
  <c r="AD2071" i="47"/>
  <c r="AB2071" i="47"/>
  <c r="AC2071" i="47" s="1"/>
  <c r="Z2071" i="47"/>
  <c r="X2071" i="47"/>
  <c r="Y2071" i="47" s="1"/>
  <c r="AD2070" i="47"/>
  <c r="AB2070" i="47"/>
  <c r="AC2070" i="47" s="1"/>
  <c r="Z2070" i="47"/>
  <c r="Y2070" i="47"/>
  <c r="X2070" i="47"/>
  <c r="AD2069" i="47"/>
  <c r="AB2069" i="47"/>
  <c r="AC2069" i="47" s="1"/>
  <c r="Z2069" i="47"/>
  <c r="X2069" i="47"/>
  <c r="Y2069" i="47" s="1"/>
  <c r="AD2068" i="47"/>
  <c r="AB2068" i="47"/>
  <c r="AC2068" i="47" s="1"/>
  <c r="Z2068" i="47"/>
  <c r="X2068" i="47"/>
  <c r="Y2068" i="47" s="1"/>
  <c r="AD2067" i="47"/>
  <c r="AB2067" i="47"/>
  <c r="AC2067" i="47" s="1"/>
  <c r="Z2067" i="47"/>
  <c r="X2067" i="47"/>
  <c r="Y2067" i="47" s="1"/>
  <c r="AD2066" i="47"/>
  <c r="AB2066" i="47"/>
  <c r="AC2066" i="47" s="1"/>
  <c r="Z2066" i="47"/>
  <c r="Y2066" i="47"/>
  <c r="X2066" i="47"/>
  <c r="AD2065" i="47"/>
  <c r="AB2065" i="47"/>
  <c r="AC2065" i="47" s="1"/>
  <c r="Z2065" i="47"/>
  <c r="X2065" i="47"/>
  <c r="Y2065" i="47" s="1"/>
  <c r="AD2064" i="47"/>
  <c r="AB2064" i="47"/>
  <c r="AC2064" i="47" s="1"/>
  <c r="Z2064" i="47"/>
  <c r="X2064" i="47"/>
  <c r="Y2064" i="47" s="1"/>
  <c r="AD2063" i="47"/>
  <c r="AB2063" i="47"/>
  <c r="AC2063" i="47" s="1"/>
  <c r="Z2063" i="47"/>
  <c r="X2063" i="47"/>
  <c r="Y2063" i="47" s="1"/>
  <c r="AD2062" i="47"/>
  <c r="AB2062" i="47"/>
  <c r="AC2062" i="47" s="1"/>
  <c r="Z2062" i="47"/>
  <c r="X2062" i="47"/>
  <c r="Y2062" i="47" s="1"/>
  <c r="AD2061" i="47"/>
  <c r="AB2061" i="47"/>
  <c r="AC2061" i="47" s="1"/>
  <c r="Z2061" i="47"/>
  <c r="X2061" i="47"/>
  <c r="Y2061" i="47" s="1"/>
  <c r="AD2060" i="47"/>
  <c r="AB2060" i="47"/>
  <c r="AC2060" i="47" s="1"/>
  <c r="Z2060" i="47"/>
  <c r="AF2060" i="47" s="1"/>
  <c r="X2060" i="47"/>
  <c r="Y2060" i="47" s="1"/>
  <c r="AD2059" i="47"/>
  <c r="AB2059" i="47"/>
  <c r="AC2059" i="47" s="1"/>
  <c r="Z2059" i="47"/>
  <c r="X2059" i="47"/>
  <c r="Y2059" i="47" s="1"/>
  <c r="AD2058" i="47"/>
  <c r="AB2058" i="47"/>
  <c r="AC2058" i="47" s="1"/>
  <c r="Z2058" i="47"/>
  <c r="X2058" i="47"/>
  <c r="Y2058" i="47" s="1"/>
  <c r="AD2057" i="47"/>
  <c r="AB2057" i="47"/>
  <c r="AC2057" i="47" s="1"/>
  <c r="Z2057" i="47"/>
  <c r="X2057" i="47"/>
  <c r="Y2057" i="47" s="1"/>
  <c r="AD2056" i="47"/>
  <c r="AB2056" i="47"/>
  <c r="AC2056" i="47" s="1"/>
  <c r="Z2056" i="47"/>
  <c r="X2056" i="47"/>
  <c r="Y2056" i="47" s="1"/>
  <c r="AD2055" i="47"/>
  <c r="AC2055" i="47"/>
  <c r="AB2055" i="47"/>
  <c r="Z2055" i="47"/>
  <c r="Y2055" i="47"/>
  <c r="X2055" i="47"/>
  <c r="AD2054" i="47"/>
  <c r="AB2054" i="47"/>
  <c r="AC2054" i="47" s="1"/>
  <c r="Z2054" i="47"/>
  <c r="X2054" i="47"/>
  <c r="Y2054" i="47" s="1"/>
  <c r="AD2053" i="47"/>
  <c r="AB2053" i="47"/>
  <c r="Z2053" i="47"/>
  <c r="X2053" i="47"/>
  <c r="Y2053" i="47" s="1"/>
  <c r="AD2052" i="47"/>
  <c r="AB2052" i="47"/>
  <c r="AC2052" i="47" s="1"/>
  <c r="Z2052" i="47"/>
  <c r="X2052" i="47"/>
  <c r="Y2052" i="47" s="1"/>
  <c r="AD2051" i="47"/>
  <c r="AB2051" i="47"/>
  <c r="AC2051" i="47" s="1"/>
  <c r="Z2051" i="47"/>
  <c r="X2051" i="47"/>
  <c r="Y2051" i="47" s="1"/>
  <c r="AD2050" i="47"/>
  <c r="AB2050" i="47"/>
  <c r="AC2050" i="47" s="1"/>
  <c r="Z2050" i="47"/>
  <c r="X2050" i="47"/>
  <c r="Y2050" i="47" s="1"/>
  <c r="AD2049" i="47"/>
  <c r="AB2049" i="47"/>
  <c r="AC2049" i="47" s="1"/>
  <c r="Z2049" i="47"/>
  <c r="X2049" i="47"/>
  <c r="Y2049" i="47" s="1"/>
  <c r="AD2048" i="47"/>
  <c r="AB2048" i="47"/>
  <c r="AC2048" i="47" s="1"/>
  <c r="Z2048" i="47"/>
  <c r="X2048" i="47"/>
  <c r="Y2048" i="47" s="1"/>
  <c r="AD2047" i="47"/>
  <c r="AB2047" i="47"/>
  <c r="AC2047" i="47" s="1"/>
  <c r="Z2047" i="47"/>
  <c r="Y2047" i="47"/>
  <c r="X2047" i="47"/>
  <c r="AD2046" i="47"/>
  <c r="AB2046" i="47"/>
  <c r="AC2046" i="47" s="1"/>
  <c r="Z2046" i="47"/>
  <c r="X2046" i="47"/>
  <c r="Y2046" i="47" s="1"/>
  <c r="AD2045" i="47"/>
  <c r="AC2045" i="47"/>
  <c r="AB2045" i="47"/>
  <c r="Z2045" i="47"/>
  <c r="X2045" i="47"/>
  <c r="Y2045" i="47" s="1"/>
  <c r="AD2044" i="47"/>
  <c r="AB2044" i="47"/>
  <c r="AC2044" i="47" s="1"/>
  <c r="Z2044" i="47"/>
  <c r="AF2044" i="47" s="1"/>
  <c r="X2044" i="47"/>
  <c r="Y2044" i="47" s="1"/>
  <c r="AD2043" i="47"/>
  <c r="AB2043" i="47"/>
  <c r="AC2043" i="47" s="1"/>
  <c r="Z2043" i="47"/>
  <c r="X2043" i="47"/>
  <c r="Y2043" i="47" s="1"/>
  <c r="AD2042" i="47"/>
  <c r="AB2042" i="47"/>
  <c r="AC2042" i="47" s="1"/>
  <c r="Z2042" i="47"/>
  <c r="X2042" i="47"/>
  <c r="Y2042" i="47" s="1"/>
  <c r="AD2041" i="47"/>
  <c r="AB2041" i="47"/>
  <c r="AC2041" i="47" s="1"/>
  <c r="Z2041" i="47"/>
  <c r="X2041" i="47"/>
  <c r="Y2041" i="47" s="1"/>
  <c r="AD2040" i="47"/>
  <c r="AB2040" i="47"/>
  <c r="AC2040" i="47" s="1"/>
  <c r="Z2040" i="47"/>
  <c r="X2040" i="47"/>
  <c r="Y2040" i="47" s="1"/>
  <c r="AD2039" i="47"/>
  <c r="AB2039" i="47"/>
  <c r="AC2039" i="47" s="1"/>
  <c r="Z2039" i="47"/>
  <c r="X2039" i="47"/>
  <c r="Y2039" i="47" s="1"/>
  <c r="AD2038" i="47"/>
  <c r="AB2038" i="47"/>
  <c r="AC2038" i="47" s="1"/>
  <c r="Z2038" i="47"/>
  <c r="X2038" i="47"/>
  <c r="Y2038" i="47" s="1"/>
  <c r="AD2037" i="47"/>
  <c r="AB2037" i="47"/>
  <c r="AC2037" i="47" s="1"/>
  <c r="Z2037" i="47"/>
  <c r="X2037" i="47"/>
  <c r="Y2037" i="47" s="1"/>
  <c r="AD2036" i="47"/>
  <c r="AC2036" i="47"/>
  <c r="AB2036" i="47"/>
  <c r="Z2036" i="47"/>
  <c r="X2036" i="47"/>
  <c r="Y2036" i="47" s="1"/>
  <c r="AD2035" i="47"/>
  <c r="AC2035" i="47"/>
  <c r="AB2035" i="47"/>
  <c r="Z2035" i="47"/>
  <c r="AF2035" i="47" s="1"/>
  <c r="AG2035" i="47" s="1"/>
  <c r="X2035" i="47"/>
  <c r="Y2035" i="47" s="1"/>
  <c r="AD2034" i="47"/>
  <c r="AB2034" i="47"/>
  <c r="AC2034" i="47" s="1"/>
  <c r="Z2034" i="47"/>
  <c r="X2034" i="47"/>
  <c r="Y2034" i="47" s="1"/>
  <c r="AD2033" i="47"/>
  <c r="AB2033" i="47"/>
  <c r="AC2033" i="47" s="1"/>
  <c r="Z2033" i="47"/>
  <c r="X2033" i="47"/>
  <c r="Y2033" i="47" s="1"/>
  <c r="AD2032" i="47"/>
  <c r="AC2032" i="47"/>
  <c r="AB2032" i="47"/>
  <c r="Z2032" i="47"/>
  <c r="AF2032" i="47" s="1"/>
  <c r="AI2032" i="47" s="1"/>
  <c r="X2032" i="47"/>
  <c r="Y2032" i="47" s="1"/>
  <c r="AD2031" i="47"/>
  <c r="AC2031" i="47"/>
  <c r="AB2031" i="47"/>
  <c r="Z2031" i="47"/>
  <c r="AF2031" i="47" s="1"/>
  <c r="X2031" i="47"/>
  <c r="Y2031" i="47" s="1"/>
  <c r="AD2030" i="47"/>
  <c r="AB2030" i="47"/>
  <c r="AC2030" i="47" s="1"/>
  <c r="Z2030" i="47"/>
  <c r="X2030" i="47"/>
  <c r="Y2030" i="47" s="1"/>
  <c r="AD2029" i="47"/>
  <c r="AB2029" i="47"/>
  <c r="AC2029" i="47" s="1"/>
  <c r="Z2029" i="47"/>
  <c r="X2029" i="47"/>
  <c r="Y2029" i="47" s="1"/>
  <c r="AD2028" i="47"/>
  <c r="AB2028" i="47"/>
  <c r="AC2028" i="47" s="1"/>
  <c r="Z2028" i="47"/>
  <c r="AF2028" i="47" s="1"/>
  <c r="X2028" i="47"/>
  <c r="Y2028" i="47" s="1"/>
  <c r="AD2027" i="47"/>
  <c r="AB2027" i="47"/>
  <c r="AC2027" i="47" s="1"/>
  <c r="Z2027" i="47"/>
  <c r="X2027" i="47"/>
  <c r="Y2027" i="47" s="1"/>
  <c r="AD2026" i="47"/>
  <c r="AB2026" i="47"/>
  <c r="AC2026" i="47" s="1"/>
  <c r="Z2026" i="47"/>
  <c r="X2026" i="47"/>
  <c r="Y2026" i="47" s="1"/>
  <c r="AD2025" i="47"/>
  <c r="AB2025" i="47"/>
  <c r="AC2025" i="47" s="1"/>
  <c r="Z2025" i="47"/>
  <c r="X2025" i="47"/>
  <c r="Y2025" i="47" s="1"/>
  <c r="AD2024" i="47"/>
  <c r="AB2024" i="47"/>
  <c r="AC2024" i="47" s="1"/>
  <c r="Z2024" i="47"/>
  <c r="X2024" i="47"/>
  <c r="Y2024" i="47" s="1"/>
  <c r="AD2023" i="47"/>
  <c r="AB2023" i="47"/>
  <c r="AC2023" i="47" s="1"/>
  <c r="Z2023" i="47"/>
  <c r="X2023" i="47"/>
  <c r="Y2023" i="47" s="1"/>
  <c r="AD2022" i="47"/>
  <c r="AC2022" i="47"/>
  <c r="AB2022" i="47"/>
  <c r="Z2022" i="47"/>
  <c r="X2022" i="47"/>
  <c r="Y2022" i="47" s="1"/>
  <c r="AD2021" i="47"/>
  <c r="AB2021" i="47"/>
  <c r="AC2021" i="47" s="1"/>
  <c r="Z2021" i="47"/>
  <c r="AF2021" i="47" s="1"/>
  <c r="X2021" i="47"/>
  <c r="Y2021" i="47" s="1"/>
  <c r="AD2020" i="47"/>
  <c r="AB2020" i="47"/>
  <c r="AC2020" i="47" s="1"/>
  <c r="Z2020" i="47"/>
  <c r="X2020" i="47"/>
  <c r="Y2020" i="47" s="1"/>
  <c r="AD2019" i="47"/>
  <c r="AC2019" i="47"/>
  <c r="AB2019" i="47"/>
  <c r="Z2019" i="47"/>
  <c r="AF2019" i="47" s="1"/>
  <c r="X2019" i="47"/>
  <c r="Y2019" i="47" s="1"/>
  <c r="AD2018" i="47"/>
  <c r="AB2018" i="47"/>
  <c r="AC2018" i="47" s="1"/>
  <c r="Z2018" i="47"/>
  <c r="AF2018" i="47" s="1"/>
  <c r="X2018" i="47"/>
  <c r="Y2018" i="47" s="1"/>
  <c r="AD2017" i="47"/>
  <c r="AB2017" i="47"/>
  <c r="AC2017" i="47" s="1"/>
  <c r="Z2017" i="47"/>
  <c r="X2017" i="47"/>
  <c r="Y2017" i="47" s="1"/>
  <c r="AD2016" i="47"/>
  <c r="AB2016" i="47"/>
  <c r="AC2016" i="47" s="1"/>
  <c r="Z2016" i="47"/>
  <c r="Y2016" i="47"/>
  <c r="X2016" i="47"/>
  <c r="AD2015" i="47"/>
  <c r="AB2015" i="47"/>
  <c r="AC2015" i="47" s="1"/>
  <c r="Z2015" i="47"/>
  <c r="X2015" i="47"/>
  <c r="Y2015" i="47" s="1"/>
  <c r="AD2014" i="47"/>
  <c r="AB2014" i="47"/>
  <c r="AC2014" i="47" s="1"/>
  <c r="Z2014" i="47"/>
  <c r="X2014" i="47"/>
  <c r="Y2014" i="47" s="1"/>
  <c r="AD2013" i="47"/>
  <c r="AB2013" i="47"/>
  <c r="Z2013" i="47"/>
  <c r="X2013" i="47"/>
  <c r="Y2013" i="47" s="1"/>
  <c r="AD2012" i="47"/>
  <c r="AB2012" i="47"/>
  <c r="AC2012" i="47" s="1"/>
  <c r="Z2012" i="47"/>
  <c r="X2012" i="47"/>
  <c r="Y2012" i="47" s="1"/>
  <c r="AD2011" i="47"/>
  <c r="AC2011" i="47"/>
  <c r="AB2011" i="47"/>
  <c r="Z2011" i="47"/>
  <c r="AF2011" i="47" s="1"/>
  <c r="AI2011" i="47" s="1"/>
  <c r="X2011" i="47"/>
  <c r="Y2011" i="47" s="1"/>
  <c r="AD2010" i="47"/>
  <c r="AB2010" i="47"/>
  <c r="AC2010" i="47" s="1"/>
  <c r="Z2010" i="47"/>
  <c r="X2010" i="47"/>
  <c r="Y2010" i="47" s="1"/>
  <c r="AD2009" i="47"/>
  <c r="AB2009" i="47"/>
  <c r="AC2009" i="47" s="1"/>
  <c r="Z2009" i="47"/>
  <c r="X2009" i="47"/>
  <c r="Y2009" i="47" s="1"/>
  <c r="AD2008" i="47"/>
  <c r="AB2008" i="47"/>
  <c r="AF2008" i="47" s="1"/>
  <c r="AG2008" i="47" s="1"/>
  <c r="Z2008" i="47"/>
  <c r="X2008" i="47"/>
  <c r="Y2008" i="47" s="1"/>
  <c r="AD2007" i="47"/>
  <c r="AB2007" i="47"/>
  <c r="AC2007" i="47" s="1"/>
  <c r="Z2007" i="47"/>
  <c r="X2007" i="47"/>
  <c r="Y2007" i="47" s="1"/>
  <c r="AD2006" i="47"/>
  <c r="AB2006" i="47"/>
  <c r="AC2006" i="47" s="1"/>
  <c r="Z2006" i="47"/>
  <c r="X2006" i="47"/>
  <c r="Y2006" i="47" s="1"/>
  <c r="AD2005" i="47"/>
  <c r="AB2005" i="47"/>
  <c r="AC2005" i="47" s="1"/>
  <c r="Z2005" i="47"/>
  <c r="X2005" i="47"/>
  <c r="Y2005" i="47" s="1"/>
  <c r="AD2004" i="47"/>
  <c r="AB2004" i="47"/>
  <c r="AC2004" i="47" s="1"/>
  <c r="Z2004" i="47"/>
  <c r="X2004" i="47"/>
  <c r="Y2004" i="47" s="1"/>
  <c r="AD2003" i="47"/>
  <c r="AB2003" i="47"/>
  <c r="AC2003" i="47" s="1"/>
  <c r="Z2003" i="47"/>
  <c r="X2003" i="47"/>
  <c r="Y2003" i="47" s="1"/>
  <c r="AD2002" i="47"/>
  <c r="AB2002" i="47"/>
  <c r="AC2002" i="47" s="1"/>
  <c r="Z2002" i="47"/>
  <c r="X2002" i="47"/>
  <c r="Y2002" i="47" s="1"/>
  <c r="AD2001" i="47"/>
  <c r="AB2001" i="47"/>
  <c r="AC2001" i="47" s="1"/>
  <c r="Z2001" i="47"/>
  <c r="X2001" i="47"/>
  <c r="Y2001" i="47" s="1"/>
  <c r="AD2000" i="47"/>
  <c r="AB2000" i="47"/>
  <c r="AC2000" i="47" s="1"/>
  <c r="Z2000" i="47"/>
  <c r="X2000" i="47"/>
  <c r="Y2000" i="47" s="1"/>
  <c r="AD1999" i="47"/>
  <c r="AC1999" i="47"/>
  <c r="AB1999" i="47"/>
  <c r="Z1999" i="47"/>
  <c r="X1999" i="47"/>
  <c r="Y1999" i="47" s="1"/>
  <c r="AD1998" i="47"/>
  <c r="AB1998" i="47"/>
  <c r="AC1998" i="47" s="1"/>
  <c r="Z1998" i="47"/>
  <c r="X1998" i="47"/>
  <c r="Y1998" i="47" s="1"/>
  <c r="AD1997" i="47"/>
  <c r="AB1997" i="47"/>
  <c r="AF1997" i="47" s="1"/>
  <c r="AG1997" i="47" s="1"/>
  <c r="Z1997" i="47"/>
  <c r="X1997" i="47"/>
  <c r="Y1997" i="47" s="1"/>
  <c r="AD1996" i="47"/>
  <c r="AC1996" i="47"/>
  <c r="AB1996" i="47"/>
  <c r="Z1996" i="47"/>
  <c r="X1996" i="47"/>
  <c r="Y1996" i="47" s="1"/>
  <c r="AD1995" i="47"/>
  <c r="AB1995" i="47"/>
  <c r="AC1995" i="47" s="1"/>
  <c r="Z1995" i="47"/>
  <c r="X1995" i="47"/>
  <c r="Y1995" i="47" s="1"/>
  <c r="AD1994" i="47"/>
  <c r="AB1994" i="47"/>
  <c r="AC1994" i="47" s="1"/>
  <c r="Z1994" i="47"/>
  <c r="AF1994" i="47" s="1"/>
  <c r="AH1994" i="47" s="1"/>
  <c r="X1994" i="47"/>
  <c r="Y1994" i="47" s="1"/>
  <c r="AD1993" i="47"/>
  <c r="AB1993" i="47"/>
  <c r="AC1993" i="47" s="1"/>
  <c r="Z1993" i="47"/>
  <c r="X1993" i="47"/>
  <c r="Y1993" i="47" s="1"/>
  <c r="AD1992" i="47"/>
  <c r="AB1992" i="47"/>
  <c r="AC1992" i="47" s="1"/>
  <c r="Z1992" i="47"/>
  <c r="X1992" i="47"/>
  <c r="Y1992" i="47" s="1"/>
  <c r="AD1991" i="47"/>
  <c r="AB1991" i="47"/>
  <c r="AC1991" i="47" s="1"/>
  <c r="Z1991" i="47"/>
  <c r="X1991" i="47"/>
  <c r="Y1991" i="47" s="1"/>
  <c r="AD1990" i="47"/>
  <c r="AB1990" i="47"/>
  <c r="AC1990" i="47" s="1"/>
  <c r="Z1990" i="47"/>
  <c r="AF1990" i="47" s="1"/>
  <c r="AH1990" i="47" s="1"/>
  <c r="X1990" i="47"/>
  <c r="Y1990" i="47" s="1"/>
  <c r="AD1989" i="47"/>
  <c r="AB1989" i="47"/>
  <c r="AC1989" i="47" s="1"/>
  <c r="Z1989" i="47"/>
  <c r="AF1989" i="47" s="1"/>
  <c r="X1989" i="47"/>
  <c r="Y1989" i="47" s="1"/>
  <c r="AD1988" i="47"/>
  <c r="AB1988" i="47"/>
  <c r="AC1988" i="47" s="1"/>
  <c r="Z1988" i="47"/>
  <c r="X1988" i="47"/>
  <c r="Y1988" i="47" s="1"/>
  <c r="AD1987" i="47"/>
  <c r="AB1987" i="47"/>
  <c r="AC1987" i="47" s="1"/>
  <c r="Z1987" i="47"/>
  <c r="X1987" i="47"/>
  <c r="Y1987" i="47" s="1"/>
  <c r="AD1986" i="47"/>
  <c r="AC1986" i="47"/>
  <c r="AB1986" i="47"/>
  <c r="Z1986" i="47"/>
  <c r="AF1986" i="47" s="1"/>
  <c r="X1986" i="47"/>
  <c r="Y1986" i="47" s="1"/>
  <c r="AD1985" i="47"/>
  <c r="AC1985" i="47"/>
  <c r="AB1985" i="47"/>
  <c r="Z1985" i="47"/>
  <c r="X1985" i="47"/>
  <c r="Y1985" i="47" s="1"/>
  <c r="AD1984" i="47"/>
  <c r="AB1984" i="47"/>
  <c r="AC1984" i="47" s="1"/>
  <c r="Z1984" i="47"/>
  <c r="X1984" i="47"/>
  <c r="Y1984" i="47" s="1"/>
  <c r="AD1983" i="47"/>
  <c r="AB1983" i="47"/>
  <c r="AC1983" i="47" s="1"/>
  <c r="Z1983" i="47"/>
  <c r="X1983" i="47"/>
  <c r="Y1983" i="47" s="1"/>
  <c r="AD1982" i="47"/>
  <c r="AB1982" i="47"/>
  <c r="AC1982" i="47" s="1"/>
  <c r="Z1982" i="47"/>
  <c r="AF1982" i="47" s="1"/>
  <c r="X1982" i="47"/>
  <c r="Y1982" i="47" s="1"/>
  <c r="AD1981" i="47"/>
  <c r="AB1981" i="47"/>
  <c r="AC1981" i="47" s="1"/>
  <c r="Z1981" i="47"/>
  <c r="X1981" i="47"/>
  <c r="Y1981" i="47" s="1"/>
  <c r="AD1980" i="47"/>
  <c r="AB1980" i="47"/>
  <c r="AC1980" i="47" s="1"/>
  <c r="Z1980" i="47"/>
  <c r="AF1980" i="47" s="1"/>
  <c r="X1980" i="47"/>
  <c r="Y1980" i="47" s="1"/>
  <c r="AD1979" i="47"/>
  <c r="AB1979" i="47"/>
  <c r="AC1979" i="47" s="1"/>
  <c r="Z1979" i="47"/>
  <c r="X1979" i="47"/>
  <c r="Y1979" i="47" s="1"/>
  <c r="AD1978" i="47"/>
  <c r="AB1978" i="47"/>
  <c r="AC1978" i="47" s="1"/>
  <c r="Z1978" i="47"/>
  <c r="AF1978" i="47" s="1"/>
  <c r="AH1978" i="47" s="1"/>
  <c r="X1978" i="47"/>
  <c r="Y1978" i="47" s="1"/>
  <c r="AD1977" i="47"/>
  <c r="AB1977" i="47"/>
  <c r="AC1977" i="47" s="1"/>
  <c r="Z1977" i="47"/>
  <c r="X1977" i="47"/>
  <c r="Y1977" i="47" s="1"/>
  <c r="AD1976" i="47"/>
  <c r="AB1976" i="47"/>
  <c r="AC1976" i="47" s="1"/>
  <c r="Z1976" i="47"/>
  <c r="Y1976" i="47"/>
  <c r="X1976" i="47"/>
  <c r="AD1975" i="47"/>
  <c r="AB1975" i="47"/>
  <c r="AC1975" i="47" s="1"/>
  <c r="Z1975" i="47"/>
  <c r="X1975" i="47"/>
  <c r="Y1975" i="47" s="1"/>
  <c r="AD1974" i="47"/>
  <c r="AF1974" i="47" s="1"/>
  <c r="AH1974" i="47" s="1"/>
  <c r="AB1974" i="47"/>
  <c r="AC1974" i="47" s="1"/>
  <c r="Z1974" i="47"/>
  <c r="X1974" i="47"/>
  <c r="Y1974" i="47" s="1"/>
  <c r="AD1973" i="47"/>
  <c r="AB1973" i="47"/>
  <c r="AC1973" i="47" s="1"/>
  <c r="Z1973" i="47"/>
  <c r="X1973" i="47"/>
  <c r="Y1973" i="47" s="1"/>
  <c r="AD1972" i="47"/>
  <c r="AB1972" i="47"/>
  <c r="AC1972" i="47" s="1"/>
  <c r="Z1972" i="47"/>
  <c r="X1972" i="47"/>
  <c r="Y1972" i="47" s="1"/>
  <c r="AD1971" i="47"/>
  <c r="AC1971" i="47"/>
  <c r="AB1971" i="47"/>
  <c r="Z1971" i="47"/>
  <c r="X1971" i="47"/>
  <c r="Y1971" i="47" s="1"/>
  <c r="AD1970" i="47"/>
  <c r="AB1970" i="47"/>
  <c r="AC1970" i="47" s="1"/>
  <c r="Z1970" i="47"/>
  <c r="X1970" i="47"/>
  <c r="Y1970" i="47" s="1"/>
  <c r="AD1969" i="47"/>
  <c r="AB1969" i="47"/>
  <c r="AC1969" i="47" s="1"/>
  <c r="Z1969" i="47"/>
  <c r="X1969" i="47"/>
  <c r="Y1969" i="47" s="1"/>
  <c r="AD1968" i="47"/>
  <c r="AB1968" i="47"/>
  <c r="AC1968" i="47" s="1"/>
  <c r="Z1968" i="47"/>
  <c r="X1968" i="47"/>
  <c r="Y1968" i="47" s="1"/>
  <c r="AD1967" i="47"/>
  <c r="AF1967" i="47" s="1"/>
  <c r="AC1967" i="47"/>
  <c r="AB1967" i="47"/>
  <c r="Z1967" i="47"/>
  <c r="X1967" i="47"/>
  <c r="Y1967" i="47" s="1"/>
  <c r="AD1966" i="47"/>
  <c r="AB1966" i="47"/>
  <c r="AC1966" i="47" s="1"/>
  <c r="Z1966" i="47"/>
  <c r="X1966" i="47"/>
  <c r="Y1966" i="47" s="1"/>
  <c r="AD1965" i="47"/>
  <c r="AB1965" i="47"/>
  <c r="AC1965" i="47" s="1"/>
  <c r="Z1965" i="47"/>
  <c r="X1965" i="47"/>
  <c r="Y1965" i="47" s="1"/>
  <c r="AD1964" i="47"/>
  <c r="AC1964" i="47"/>
  <c r="AB1964" i="47"/>
  <c r="Z1964" i="47"/>
  <c r="X1964" i="47"/>
  <c r="Y1964" i="47" s="1"/>
  <c r="AD1963" i="47"/>
  <c r="AB1963" i="47"/>
  <c r="AC1963" i="47" s="1"/>
  <c r="Z1963" i="47"/>
  <c r="X1963" i="47"/>
  <c r="Y1963" i="47" s="1"/>
  <c r="AD1962" i="47"/>
  <c r="AB1962" i="47"/>
  <c r="AC1962" i="47" s="1"/>
  <c r="Z1962" i="47"/>
  <c r="X1962" i="47"/>
  <c r="Y1962" i="47" s="1"/>
  <c r="AD1961" i="47"/>
  <c r="AB1961" i="47"/>
  <c r="AC1961" i="47" s="1"/>
  <c r="Z1961" i="47"/>
  <c r="X1961" i="47"/>
  <c r="Y1961" i="47" s="1"/>
  <c r="AD1960" i="47"/>
  <c r="AB1960" i="47"/>
  <c r="AC1960" i="47" s="1"/>
  <c r="Z1960" i="47"/>
  <c r="X1960" i="47"/>
  <c r="Y1960" i="47" s="1"/>
  <c r="AD1959" i="47"/>
  <c r="AC1959" i="47"/>
  <c r="AB1959" i="47"/>
  <c r="Z1959" i="47"/>
  <c r="X1959" i="47"/>
  <c r="Y1959" i="47" s="1"/>
  <c r="AF1958" i="47"/>
  <c r="AG1958" i="47" s="1"/>
  <c r="AD1958" i="47"/>
  <c r="AB1958" i="47"/>
  <c r="AC1958" i="47" s="1"/>
  <c r="Z1958" i="47"/>
  <c r="X1958" i="47"/>
  <c r="Y1958" i="47" s="1"/>
  <c r="AD1957" i="47"/>
  <c r="AB1957" i="47"/>
  <c r="AC1957" i="47" s="1"/>
  <c r="Z1957" i="47"/>
  <c r="X1957" i="47"/>
  <c r="Y1957" i="47" s="1"/>
  <c r="AD1956" i="47"/>
  <c r="AC1956" i="47"/>
  <c r="AB1956" i="47"/>
  <c r="Z1956" i="47"/>
  <c r="X1956" i="47"/>
  <c r="Y1956" i="47" s="1"/>
  <c r="AD1955" i="47"/>
  <c r="AF1955" i="47" s="1"/>
  <c r="AG1955" i="47" s="1"/>
  <c r="AB1955" i="47"/>
  <c r="AC1955" i="47" s="1"/>
  <c r="Z1955" i="47"/>
  <c r="X1955" i="47"/>
  <c r="Y1955" i="47" s="1"/>
  <c r="AD1954" i="47"/>
  <c r="AB1954" i="47"/>
  <c r="AC1954" i="47" s="1"/>
  <c r="Z1954" i="47"/>
  <c r="X1954" i="47"/>
  <c r="Y1954" i="47" s="1"/>
  <c r="AD1953" i="47"/>
  <c r="AB1953" i="47"/>
  <c r="AC1953" i="47" s="1"/>
  <c r="Z1953" i="47"/>
  <c r="X1953" i="47"/>
  <c r="Y1953" i="47" s="1"/>
  <c r="AD1952" i="47"/>
  <c r="AC1952" i="47"/>
  <c r="AB1952" i="47"/>
  <c r="Z1952" i="47"/>
  <c r="X1952" i="47"/>
  <c r="Y1952" i="47" s="1"/>
  <c r="AD1951" i="47"/>
  <c r="AF1951" i="47" s="1"/>
  <c r="AG1951" i="47" s="1"/>
  <c r="AC1951" i="47"/>
  <c r="AB1951" i="47"/>
  <c r="Z1951" i="47"/>
  <c r="X1951" i="47"/>
  <c r="Y1951" i="47" s="1"/>
  <c r="AD1950" i="47"/>
  <c r="AB1950" i="47"/>
  <c r="AC1950" i="47" s="1"/>
  <c r="Z1950" i="47"/>
  <c r="X1950" i="47"/>
  <c r="Y1950" i="47" s="1"/>
  <c r="AD1949" i="47"/>
  <c r="AC1949" i="47"/>
  <c r="AB1949" i="47"/>
  <c r="Z1949" i="47"/>
  <c r="AF1949" i="47" s="1"/>
  <c r="AH1949" i="47" s="1"/>
  <c r="X1949" i="47"/>
  <c r="Y1949" i="47" s="1"/>
  <c r="AD1948" i="47"/>
  <c r="AB1948" i="47"/>
  <c r="AC1948" i="47" s="1"/>
  <c r="Z1948" i="47"/>
  <c r="X1948" i="47"/>
  <c r="Y1948" i="47" s="1"/>
  <c r="AD1947" i="47"/>
  <c r="AB1947" i="47"/>
  <c r="AC1947" i="47" s="1"/>
  <c r="Z1947" i="47"/>
  <c r="X1947" i="47"/>
  <c r="Y1947" i="47" s="1"/>
  <c r="AD1946" i="47"/>
  <c r="AB1946" i="47"/>
  <c r="AC1946" i="47" s="1"/>
  <c r="Z1946" i="47"/>
  <c r="X1946" i="47"/>
  <c r="Y1946" i="47" s="1"/>
  <c r="AD1945" i="47"/>
  <c r="AB1945" i="47"/>
  <c r="AC1945" i="47" s="1"/>
  <c r="Z1945" i="47"/>
  <c r="X1945" i="47"/>
  <c r="Y1945" i="47" s="1"/>
  <c r="AD1944" i="47"/>
  <c r="AB1944" i="47"/>
  <c r="AC1944" i="47" s="1"/>
  <c r="Z1944" i="47"/>
  <c r="Y1944" i="47"/>
  <c r="X1944" i="47"/>
  <c r="AD1943" i="47"/>
  <c r="AF1943" i="47" s="1"/>
  <c r="AC1943" i="47"/>
  <c r="AB1943" i="47"/>
  <c r="Z1943" i="47"/>
  <c r="Y1943" i="47"/>
  <c r="X1943" i="47"/>
  <c r="AD1942" i="47"/>
  <c r="AB1942" i="47"/>
  <c r="AC1942" i="47" s="1"/>
  <c r="Z1942" i="47"/>
  <c r="X1942" i="47"/>
  <c r="Y1942" i="47" s="1"/>
  <c r="AD1941" i="47"/>
  <c r="AB1941" i="47"/>
  <c r="AC1941" i="47" s="1"/>
  <c r="Z1941" i="47"/>
  <c r="X1941" i="47"/>
  <c r="Y1941" i="47" s="1"/>
  <c r="AD1940" i="47"/>
  <c r="AB1940" i="47"/>
  <c r="AC1940" i="47" s="1"/>
  <c r="Z1940" i="47"/>
  <c r="X1940" i="47"/>
  <c r="Y1940" i="47" s="1"/>
  <c r="AD1939" i="47"/>
  <c r="AC1939" i="47"/>
  <c r="AB1939" i="47"/>
  <c r="Z1939" i="47"/>
  <c r="X1939" i="47"/>
  <c r="Y1939" i="47" s="1"/>
  <c r="AD1938" i="47"/>
  <c r="AB1938" i="47"/>
  <c r="AC1938" i="47" s="1"/>
  <c r="Z1938" i="47"/>
  <c r="X1938" i="47"/>
  <c r="Y1938" i="47" s="1"/>
  <c r="AD1937" i="47"/>
  <c r="AB1937" i="47"/>
  <c r="AC1937" i="47" s="1"/>
  <c r="Z1937" i="47"/>
  <c r="X1937" i="47"/>
  <c r="Y1937" i="47" s="1"/>
  <c r="AD1936" i="47"/>
  <c r="AC1936" i="47"/>
  <c r="AB1936" i="47"/>
  <c r="Z1936" i="47"/>
  <c r="AF1936" i="47" s="1"/>
  <c r="Y1936" i="47"/>
  <c r="X1936" i="47"/>
  <c r="AD1935" i="47"/>
  <c r="AC1935" i="47"/>
  <c r="AB1935" i="47"/>
  <c r="Z1935" i="47"/>
  <c r="X1935" i="47"/>
  <c r="Y1935" i="47" s="1"/>
  <c r="AD1934" i="47"/>
  <c r="AC1934" i="47"/>
  <c r="AB1934" i="47"/>
  <c r="Z1934" i="47"/>
  <c r="AF1934" i="47" s="1"/>
  <c r="X1934" i="47"/>
  <c r="Y1934" i="47" s="1"/>
  <c r="AD1933" i="47"/>
  <c r="AB1933" i="47"/>
  <c r="AC1933" i="47" s="1"/>
  <c r="Z1933" i="47"/>
  <c r="X1933" i="47"/>
  <c r="Y1933" i="47" s="1"/>
  <c r="AD1932" i="47"/>
  <c r="AB1932" i="47"/>
  <c r="AC1932" i="47" s="1"/>
  <c r="Z1932" i="47"/>
  <c r="X1932" i="47"/>
  <c r="Y1932" i="47" s="1"/>
  <c r="AD1931" i="47"/>
  <c r="AB1931" i="47"/>
  <c r="AC1931" i="47" s="1"/>
  <c r="Z1931" i="47"/>
  <c r="X1931" i="47"/>
  <c r="Y1931" i="47" s="1"/>
  <c r="AD1930" i="47"/>
  <c r="AC1930" i="47"/>
  <c r="AB1930" i="47"/>
  <c r="Z1930" i="47"/>
  <c r="Y1930" i="47"/>
  <c r="X1930" i="47"/>
  <c r="AD1929" i="47"/>
  <c r="AB1929" i="47"/>
  <c r="AC1929" i="47" s="1"/>
  <c r="Z1929" i="47"/>
  <c r="X1929" i="47"/>
  <c r="Y1929" i="47" s="1"/>
  <c r="AD1928" i="47"/>
  <c r="AC1928" i="47"/>
  <c r="AB1928" i="47"/>
  <c r="Z1928" i="47"/>
  <c r="X1928" i="47"/>
  <c r="Y1928" i="47" s="1"/>
  <c r="AD1927" i="47"/>
  <c r="AB1927" i="47"/>
  <c r="AC1927" i="47" s="1"/>
  <c r="Z1927" i="47"/>
  <c r="X1927" i="47"/>
  <c r="Y1927" i="47" s="1"/>
  <c r="AD1926" i="47"/>
  <c r="AB1926" i="47"/>
  <c r="AC1926" i="47" s="1"/>
  <c r="Z1926" i="47"/>
  <c r="X1926" i="47"/>
  <c r="Y1926" i="47" s="1"/>
  <c r="AD1925" i="47"/>
  <c r="AC1925" i="47"/>
  <c r="AB1925" i="47"/>
  <c r="Z1925" i="47"/>
  <c r="X1925" i="47"/>
  <c r="Y1925" i="47" s="1"/>
  <c r="AD1924" i="47"/>
  <c r="AC1924" i="47"/>
  <c r="AB1924" i="47"/>
  <c r="Z1924" i="47"/>
  <c r="X1924" i="47"/>
  <c r="Y1924" i="47" s="1"/>
  <c r="AD1923" i="47"/>
  <c r="AB1923" i="47"/>
  <c r="AC1923" i="47" s="1"/>
  <c r="Z1923" i="47"/>
  <c r="Y1923" i="47"/>
  <c r="X1923" i="47"/>
  <c r="AD1922" i="47"/>
  <c r="AB1922" i="47"/>
  <c r="AC1922" i="47" s="1"/>
  <c r="Z1922" i="47"/>
  <c r="X1922" i="47"/>
  <c r="Y1922" i="47" s="1"/>
  <c r="AD1921" i="47"/>
  <c r="AB1921" i="47"/>
  <c r="AC1921" i="47" s="1"/>
  <c r="Z1921" i="47"/>
  <c r="X1921" i="47"/>
  <c r="Y1921" i="47" s="1"/>
  <c r="AD1920" i="47"/>
  <c r="AB1920" i="47"/>
  <c r="AC1920" i="47" s="1"/>
  <c r="Z1920" i="47"/>
  <c r="Y1920" i="47"/>
  <c r="X1920" i="47"/>
  <c r="AD1919" i="47"/>
  <c r="AB1919" i="47"/>
  <c r="AC1919" i="47" s="1"/>
  <c r="Z1919" i="47"/>
  <c r="X1919" i="47"/>
  <c r="Y1919" i="47" s="1"/>
  <c r="AD1918" i="47"/>
  <c r="AB1918" i="47"/>
  <c r="AC1918" i="47" s="1"/>
  <c r="Z1918" i="47"/>
  <c r="X1918" i="47"/>
  <c r="Y1918" i="47" s="1"/>
  <c r="AD1917" i="47"/>
  <c r="AC1917" i="47"/>
  <c r="AB1917" i="47"/>
  <c r="Z1917" i="47"/>
  <c r="AF1917" i="47" s="1"/>
  <c r="AG1917" i="47" s="1"/>
  <c r="Y1917" i="47"/>
  <c r="X1917" i="47"/>
  <c r="AD1916" i="47"/>
  <c r="AB1916" i="47"/>
  <c r="AC1916" i="47" s="1"/>
  <c r="Z1916" i="47"/>
  <c r="X1916" i="47"/>
  <c r="Y1916" i="47" s="1"/>
  <c r="AD1915" i="47"/>
  <c r="AB1915" i="47"/>
  <c r="AC1915" i="47" s="1"/>
  <c r="Z1915" i="47"/>
  <c r="X1915" i="47"/>
  <c r="Y1915" i="47" s="1"/>
  <c r="AD1914" i="47"/>
  <c r="AB1914" i="47"/>
  <c r="AC1914" i="47" s="1"/>
  <c r="Z1914" i="47"/>
  <c r="X1914" i="47"/>
  <c r="Y1914" i="47" s="1"/>
  <c r="AD1913" i="47"/>
  <c r="AB1913" i="47"/>
  <c r="AC1913" i="47" s="1"/>
  <c r="Z1913" i="47"/>
  <c r="X1913" i="47"/>
  <c r="Y1913" i="47" s="1"/>
  <c r="AD1912" i="47"/>
  <c r="AB1912" i="47"/>
  <c r="AC1912" i="47" s="1"/>
  <c r="Z1912" i="47"/>
  <c r="X1912" i="47"/>
  <c r="Y1912" i="47" s="1"/>
  <c r="AD1911" i="47"/>
  <c r="AB1911" i="47"/>
  <c r="AC1911" i="47" s="1"/>
  <c r="Z1911" i="47"/>
  <c r="X1911" i="47"/>
  <c r="Y1911" i="47" s="1"/>
  <c r="AD1910" i="47"/>
  <c r="AB1910" i="47"/>
  <c r="AC1910" i="47" s="1"/>
  <c r="Z1910" i="47"/>
  <c r="X1910" i="47"/>
  <c r="Y1910" i="47" s="1"/>
  <c r="AD1909" i="47"/>
  <c r="AB1909" i="47"/>
  <c r="AC1909" i="47" s="1"/>
  <c r="Z1909" i="47"/>
  <c r="X1909" i="47"/>
  <c r="Y1909" i="47" s="1"/>
  <c r="AD1908" i="47"/>
  <c r="AB1908" i="47"/>
  <c r="AC1908" i="47" s="1"/>
  <c r="Z1908" i="47"/>
  <c r="Y1908" i="47"/>
  <c r="X1908" i="47"/>
  <c r="AD1907" i="47"/>
  <c r="AB1907" i="47"/>
  <c r="AC1907" i="47" s="1"/>
  <c r="Z1907" i="47"/>
  <c r="X1907" i="47"/>
  <c r="Y1907" i="47" s="1"/>
  <c r="AD1906" i="47"/>
  <c r="AF1906" i="47" s="1"/>
  <c r="AC1906" i="47"/>
  <c r="AB1906" i="47"/>
  <c r="Z1906" i="47"/>
  <c r="Y1906" i="47"/>
  <c r="X1906" i="47"/>
  <c r="AD1905" i="47"/>
  <c r="AB1905" i="47"/>
  <c r="AC1905" i="47" s="1"/>
  <c r="Z1905" i="47"/>
  <c r="X1905" i="47"/>
  <c r="Y1905" i="47" s="1"/>
  <c r="AD1904" i="47"/>
  <c r="AB1904" i="47"/>
  <c r="AC1904" i="47" s="1"/>
  <c r="Z1904" i="47"/>
  <c r="AF1904" i="47" s="1"/>
  <c r="X1904" i="47"/>
  <c r="Y1904" i="47" s="1"/>
  <c r="AD1903" i="47"/>
  <c r="AB1903" i="47"/>
  <c r="AC1903" i="47" s="1"/>
  <c r="Z1903" i="47"/>
  <c r="X1903" i="47"/>
  <c r="Y1903" i="47" s="1"/>
  <c r="AD1902" i="47"/>
  <c r="AB1902" i="47"/>
  <c r="AC1902" i="47" s="1"/>
  <c r="Z1902" i="47"/>
  <c r="X1902" i="47"/>
  <c r="Y1902" i="47" s="1"/>
  <c r="AD1901" i="47"/>
  <c r="AB1901" i="47"/>
  <c r="AC1901" i="47" s="1"/>
  <c r="Z1901" i="47"/>
  <c r="X1901" i="47"/>
  <c r="Y1901" i="47" s="1"/>
  <c r="AD1900" i="47"/>
  <c r="AB1900" i="47"/>
  <c r="AC1900" i="47" s="1"/>
  <c r="Z1900" i="47"/>
  <c r="X1900" i="47"/>
  <c r="Y1900" i="47" s="1"/>
  <c r="AD1899" i="47"/>
  <c r="AB1899" i="47"/>
  <c r="AC1899" i="47" s="1"/>
  <c r="Z1899" i="47"/>
  <c r="X1899" i="47"/>
  <c r="Y1899" i="47" s="1"/>
  <c r="AD1898" i="47"/>
  <c r="AB1898" i="47"/>
  <c r="AC1898" i="47" s="1"/>
  <c r="Z1898" i="47"/>
  <c r="X1898" i="47"/>
  <c r="Y1898" i="47" s="1"/>
  <c r="AD1897" i="47"/>
  <c r="AB1897" i="47"/>
  <c r="AC1897" i="47" s="1"/>
  <c r="Z1897" i="47"/>
  <c r="AF1897" i="47" s="1"/>
  <c r="AI1897" i="47" s="1"/>
  <c r="Y1897" i="47"/>
  <c r="X1897" i="47"/>
  <c r="AD1896" i="47"/>
  <c r="AB1896" i="47"/>
  <c r="AC1896" i="47" s="1"/>
  <c r="Z1896" i="47"/>
  <c r="X1896" i="47"/>
  <c r="Y1896" i="47" s="1"/>
  <c r="AD1895" i="47"/>
  <c r="AB1895" i="47"/>
  <c r="AC1895" i="47" s="1"/>
  <c r="Z1895" i="47"/>
  <c r="X1895" i="47"/>
  <c r="Y1895" i="47" s="1"/>
  <c r="AD1894" i="47"/>
  <c r="AF1894" i="47" s="1"/>
  <c r="AB1894" i="47"/>
  <c r="AC1894" i="47" s="1"/>
  <c r="Z1894" i="47"/>
  <c r="X1894" i="47"/>
  <c r="Y1894" i="47" s="1"/>
  <c r="AD1893" i="47"/>
  <c r="AB1893" i="47"/>
  <c r="AC1893" i="47" s="1"/>
  <c r="Z1893" i="47"/>
  <c r="X1893" i="47"/>
  <c r="Y1893" i="47" s="1"/>
  <c r="AD1892" i="47"/>
  <c r="AB1892" i="47"/>
  <c r="AC1892" i="47" s="1"/>
  <c r="Z1892" i="47"/>
  <c r="Y1892" i="47"/>
  <c r="X1892" i="47"/>
  <c r="AD1891" i="47"/>
  <c r="AB1891" i="47"/>
  <c r="AC1891" i="47" s="1"/>
  <c r="Z1891" i="47"/>
  <c r="X1891" i="47"/>
  <c r="Y1891" i="47" s="1"/>
  <c r="AD1890" i="47"/>
  <c r="AB1890" i="47"/>
  <c r="AC1890" i="47" s="1"/>
  <c r="Z1890" i="47"/>
  <c r="Y1890" i="47"/>
  <c r="X1890" i="47"/>
  <c r="AD1889" i="47"/>
  <c r="AB1889" i="47"/>
  <c r="AC1889" i="47" s="1"/>
  <c r="Z1889" i="47"/>
  <c r="Y1889" i="47"/>
  <c r="X1889" i="47"/>
  <c r="AD1888" i="47"/>
  <c r="AB1888" i="47"/>
  <c r="AC1888" i="47" s="1"/>
  <c r="Z1888" i="47"/>
  <c r="X1888" i="47"/>
  <c r="Y1888" i="47" s="1"/>
  <c r="AD1887" i="47"/>
  <c r="AB1887" i="47"/>
  <c r="AC1887" i="47" s="1"/>
  <c r="Z1887" i="47"/>
  <c r="X1887" i="47"/>
  <c r="Y1887" i="47" s="1"/>
  <c r="AD1886" i="47"/>
  <c r="AB1886" i="47"/>
  <c r="AC1886" i="47" s="1"/>
  <c r="Z1886" i="47"/>
  <c r="Y1886" i="47"/>
  <c r="X1886" i="47"/>
  <c r="AD1885" i="47"/>
  <c r="AB1885" i="47"/>
  <c r="AC1885" i="47" s="1"/>
  <c r="Z1885" i="47"/>
  <c r="X1885" i="47"/>
  <c r="Y1885" i="47" s="1"/>
  <c r="AD1884" i="47"/>
  <c r="AC1884" i="47"/>
  <c r="AB1884" i="47"/>
  <c r="Z1884" i="47"/>
  <c r="Y1884" i="47"/>
  <c r="X1884" i="47"/>
  <c r="AD1883" i="47"/>
  <c r="AB1883" i="47"/>
  <c r="AC1883" i="47" s="1"/>
  <c r="Z1883" i="47"/>
  <c r="X1883" i="47"/>
  <c r="Y1883" i="47" s="1"/>
  <c r="AD1882" i="47"/>
  <c r="AB1882" i="47"/>
  <c r="AC1882" i="47" s="1"/>
  <c r="Z1882" i="47"/>
  <c r="X1882" i="47"/>
  <c r="Y1882" i="47" s="1"/>
  <c r="AD1881" i="47"/>
  <c r="AB1881" i="47"/>
  <c r="AC1881" i="47" s="1"/>
  <c r="Z1881" i="47"/>
  <c r="X1881" i="47"/>
  <c r="Y1881" i="47" s="1"/>
  <c r="AD1880" i="47"/>
  <c r="AB1880" i="47"/>
  <c r="AC1880" i="47" s="1"/>
  <c r="Z1880" i="47"/>
  <c r="Y1880" i="47"/>
  <c r="X1880" i="47"/>
  <c r="AD1879" i="47"/>
  <c r="AB1879" i="47"/>
  <c r="AC1879" i="47" s="1"/>
  <c r="Z1879" i="47"/>
  <c r="X1879" i="47"/>
  <c r="Y1879" i="47" s="1"/>
  <c r="AD1878" i="47"/>
  <c r="AB1878" i="47"/>
  <c r="AC1878" i="47" s="1"/>
  <c r="Z1878" i="47"/>
  <c r="X1878" i="47"/>
  <c r="Y1878" i="47" s="1"/>
  <c r="AD1877" i="47"/>
  <c r="AC1877" i="47"/>
  <c r="AB1877" i="47"/>
  <c r="Z1877" i="47"/>
  <c r="X1877" i="47"/>
  <c r="Y1877" i="47" s="1"/>
  <c r="AD1876" i="47"/>
  <c r="AB1876" i="47"/>
  <c r="AC1876" i="47" s="1"/>
  <c r="Z1876" i="47"/>
  <c r="X1876" i="47"/>
  <c r="Y1876" i="47" s="1"/>
  <c r="AD1875" i="47"/>
  <c r="AB1875" i="47"/>
  <c r="AC1875" i="47" s="1"/>
  <c r="Z1875" i="47"/>
  <c r="X1875" i="47"/>
  <c r="Y1875" i="47" s="1"/>
  <c r="AD1874" i="47"/>
  <c r="AB1874" i="47"/>
  <c r="AC1874" i="47" s="1"/>
  <c r="Z1874" i="47"/>
  <c r="X1874" i="47"/>
  <c r="Y1874" i="47" s="1"/>
  <c r="AD1873" i="47"/>
  <c r="AB1873" i="47"/>
  <c r="AC1873" i="47" s="1"/>
  <c r="Z1873" i="47"/>
  <c r="X1873" i="47"/>
  <c r="Y1873" i="47" s="1"/>
  <c r="AD1872" i="47"/>
  <c r="AB1872" i="47"/>
  <c r="AC1872" i="47" s="1"/>
  <c r="Z1872" i="47"/>
  <c r="X1872" i="47"/>
  <c r="Y1872" i="47" s="1"/>
  <c r="AD1871" i="47"/>
  <c r="AB1871" i="47"/>
  <c r="AC1871" i="47" s="1"/>
  <c r="Z1871" i="47"/>
  <c r="Y1871" i="47"/>
  <c r="X1871" i="47"/>
  <c r="AD1870" i="47"/>
  <c r="AB1870" i="47"/>
  <c r="AC1870" i="47" s="1"/>
  <c r="Z1870" i="47"/>
  <c r="X1870" i="47"/>
  <c r="Y1870" i="47" s="1"/>
  <c r="AD1869" i="47"/>
  <c r="AB1869" i="47"/>
  <c r="AC1869" i="47" s="1"/>
  <c r="Z1869" i="47"/>
  <c r="X1869" i="47"/>
  <c r="Y1869" i="47" s="1"/>
  <c r="AD1868" i="47"/>
  <c r="AB1868" i="47"/>
  <c r="AC1868" i="47" s="1"/>
  <c r="Z1868" i="47"/>
  <c r="Y1868" i="47"/>
  <c r="X1868" i="47"/>
  <c r="AD1867" i="47"/>
  <c r="AB1867" i="47"/>
  <c r="AC1867" i="47" s="1"/>
  <c r="Z1867" i="47"/>
  <c r="X1867" i="47"/>
  <c r="Y1867" i="47" s="1"/>
  <c r="AD1866" i="47"/>
  <c r="AB1866" i="47"/>
  <c r="AC1866" i="47" s="1"/>
  <c r="Z1866" i="47"/>
  <c r="X1866" i="47"/>
  <c r="Y1866" i="47" s="1"/>
  <c r="AD1865" i="47"/>
  <c r="AB1865" i="47"/>
  <c r="AC1865" i="47" s="1"/>
  <c r="Z1865" i="47"/>
  <c r="X1865" i="47"/>
  <c r="Y1865" i="47" s="1"/>
  <c r="AD1864" i="47"/>
  <c r="AB1864" i="47"/>
  <c r="AC1864" i="47" s="1"/>
  <c r="Z1864" i="47"/>
  <c r="X1864" i="47"/>
  <c r="Y1864" i="47" s="1"/>
  <c r="AD1863" i="47"/>
  <c r="AC1863" i="47"/>
  <c r="AB1863" i="47"/>
  <c r="Z1863" i="47"/>
  <c r="X1863" i="47"/>
  <c r="Y1863" i="47" s="1"/>
  <c r="AD1862" i="47"/>
  <c r="AB1862" i="47"/>
  <c r="AC1862" i="47" s="1"/>
  <c r="Z1862" i="47"/>
  <c r="X1862" i="47"/>
  <c r="Y1862" i="47" s="1"/>
  <c r="AD1861" i="47"/>
  <c r="AC1861" i="47"/>
  <c r="AB1861" i="47"/>
  <c r="Z1861" i="47"/>
  <c r="X1861" i="47"/>
  <c r="Y1861" i="47" s="1"/>
  <c r="AD1860" i="47"/>
  <c r="AB1860" i="47"/>
  <c r="AC1860" i="47" s="1"/>
  <c r="Z1860" i="47"/>
  <c r="Y1860" i="47"/>
  <c r="X1860" i="47"/>
  <c r="AD1859" i="47"/>
  <c r="AB1859" i="47"/>
  <c r="AC1859" i="47" s="1"/>
  <c r="Z1859" i="47"/>
  <c r="X1859" i="47"/>
  <c r="Y1859" i="47" s="1"/>
  <c r="AD1858" i="47"/>
  <c r="AB1858" i="47"/>
  <c r="AC1858" i="47" s="1"/>
  <c r="Z1858" i="47"/>
  <c r="AF1858" i="47" s="1"/>
  <c r="X1858" i="47"/>
  <c r="Y1858" i="47" s="1"/>
  <c r="AD1857" i="47"/>
  <c r="AB1857" i="47"/>
  <c r="AC1857" i="47" s="1"/>
  <c r="Z1857" i="47"/>
  <c r="X1857" i="47"/>
  <c r="Y1857" i="47" s="1"/>
  <c r="AD1856" i="47"/>
  <c r="AB1856" i="47"/>
  <c r="AC1856" i="47" s="1"/>
  <c r="Z1856" i="47"/>
  <c r="X1856" i="47"/>
  <c r="Y1856" i="47" s="1"/>
  <c r="AD1855" i="47"/>
  <c r="AB1855" i="47"/>
  <c r="AC1855" i="47" s="1"/>
  <c r="Z1855" i="47"/>
  <c r="Y1855" i="47"/>
  <c r="X1855" i="47"/>
  <c r="AD1854" i="47"/>
  <c r="AB1854" i="47"/>
  <c r="AC1854" i="47" s="1"/>
  <c r="Z1854" i="47"/>
  <c r="X1854" i="47"/>
  <c r="Y1854" i="47" s="1"/>
  <c r="AD1853" i="47"/>
  <c r="AC1853" i="47"/>
  <c r="AB1853" i="47"/>
  <c r="Z1853" i="47"/>
  <c r="X1853" i="47"/>
  <c r="Y1853" i="47" s="1"/>
  <c r="AD1852" i="47"/>
  <c r="AB1852" i="47"/>
  <c r="AC1852" i="47" s="1"/>
  <c r="Z1852" i="47"/>
  <c r="X1852" i="47"/>
  <c r="Y1852" i="47" s="1"/>
  <c r="AD1851" i="47"/>
  <c r="AB1851" i="47"/>
  <c r="AC1851" i="47" s="1"/>
  <c r="Z1851" i="47"/>
  <c r="X1851" i="47"/>
  <c r="Y1851" i="47" s="1"/>
  <c r="AD1850" i="47"/>
  <c r="AB1850" i="47"/>
  <c r="AC1850" i="47" s="1"/>
  <c r="Z1850" i="47"/>
  <c r="AF1850" i="47" s="1"/>
  <c r="X1850" i="47"/>
  <c r="Y1850" i="47" s="1"/>
  <c r="AD1849" i="47"/>
  <c r="AB1849" i="47"/>
  <c r="AC1849" i="47" s="1"/>
  <c r="Z1849" i="47"/>
  <c r="X1849" i="47"/>
  <c r="Y1849" i="47" s="1"/>
  <c r="AD1848" i="47"/>
  <c r="AB1848" i="47"/>
  <c r="AC1848" i="47" s="1"/>
  <c r="Z1848" i="47"/>
  <c r="X1848" i="47"/>
  <c r="Y1848" i="47" s="1"/>
  <c r="AD1847" i="47"/>
  <c r="AB1847" i="47"/>
  <c r="AC1847" i="47" s="1"/>
  <c r="Z1847" i="47"/>
  <c r="Y1847" i="47"/>
  <c r="X1847" i="47"/>
  <c r="AD1846" i="47"/>
  <c r="AB1846" i="47"/>
  <c r="AC1846" i="47" s="1"/>
  <c r="Z1846" i="47"/>
  <c r="Y1846" i="47"/>
  <c r="X1846" i="47"/>
  <c r="AD1845" i="47"/>
  <c r="AB1845" i="47"/>
  <c r="AC1845" i="47" s="1"/>
  <c r="Z1845" i="47"/>
  <c r="X1845" i="47"/>
  <c r="Y1845" i="47" s="1"/>
  <c r="AD1844" i="47"/>
  <c r="AB1844" i="47"/>
  <c r="AC1844" i="47" s="1"/>
  <c r="Z1844" i="47"/>
  <c r="X1844" i="47"/>
  <c r="Y1844" i="47" s="1"/>
  <c r="AD1843" i="47"/>
  <c r="AB1843" i="47"/>
  <c r="AC1843" i="47" s="1"/>
  <c r="Z1843" i="47"/>
  <c r="X1843" i="47"/>
  <c r="Y1843" i="47" s="1"/>
  <c r="AD1842" i="47"/>
  <c r="AB1842" i="47"/>
  <c r="AC1842" i="47" s="1"/>
  <c r="Z1842" i="47"/>
  <c r="X1842" i="47"/>
  <c r="Y1842" i="47" s="1"/>
  <c r="AD1841" i="47"/>
  <c r="AB1841" i="47"/>
  <c r="AC1841" i="47" s="1"/>
  <c r="Z1841" i="47"/>
  <c r="Y1841" i="47"/>
  <c r="X1841" i="47"/>
  <c r="AD1840" i="47"/>
  <c r="AB1840" i="47"/>
  <c r="AC1840" i="47" s="1"/>
  <c r="Z1840" i="47"/>
  <c r="Y1840" i="47"/>
  <c r="X1840" i="47"/>
  <c r="AD1839" i="47"/>
  <c r="AB1839" i="47"/>
  <c r="AC1839" i="47" s="1"/>
  <c r="Z1839" i="47"/>
  <c r="X1839" i="47"/>
  <c r="Y1839" i="47" s="1"/>
  <c r="AD1838" i="47"/>
  <c r="AB1838" i="47"/>
  <c r="AC1838" i="47" s="1"/>
  <c r="Z1838" i="47"/>
  <c r="AF1838" i="47" s="1"/>
  <c r="AH1838" i="47" s="1"/>
  <c r="X1838" i="47"/>
  <c r="Y1838" i="47" s="1"/>
  <c r="AD1837" i="47"/>
  <c r="AB1837" i="47"/>
  <c r="AC1837" i="47" s="1"/>
  <c r="Z1837" i="47"/>
  <c r="X1837" i="47"/>
  <c r="Y1837" i="47" s="1"/>
  <c r="AF1836" i="47"/>
  <c r="AH1836" i="47" s="1"/>
  <c r="AD1836" i="47"/>
  <c r="AC1836" i="47"/>
  <c r="AB1836" i="47"/>
  <c r="Z1836" i="47"/>
  <c r="X1836" i="47"/>
  <c r="Y1836" i="47" s="1"/>
  <c r="AD1835" i="47"/>
  <c r="AB1835" i="47"/>
  <c r="AC1835" i="47" s="1"/>
  <c r="Z1835" i="47"/>
  <c r="Y1835" i="47"/>
  <c r="X1835" i="47"/>
  <c r="AD1834" i="47"/>
  <c r="AB1834" i="47"/>
  <c r="AC1834" i="47" s="1"/>
  <c r="Z1834" i="47"/>
  <c r="AF1834" i="47" s="1"/>
  <c r="AH1834" i="47" s="1"/>
  <c r="Y1834" i="47"/>
  <c r="X1834" i="47"/>
  <c r="AD1833" i="47"/>
  <c r="AC1833" i="47"/>
  <c r="AB1833" i="47"/>
  <c r="Z1833" i="47"/>
  <c r="X1833" i="47"/>
  <c r="Y1833" i="47" s="1"/>
  <c r="AD1832" i="47"/>
  <c r="AC1832" i="47"/>
  <c r="AB1832" i="47"/>
  <c r="Z1832" i="47"/>
  <c r="X1832" i="47"/>
  <c r="Y1832" i="47" s="1"/>
  <c r="AD1831" i="47"/>
  <c r="AB1831" i="47"/>
  <c r="AC1831" i="47" s="1"/>
  <c r="Z1831" i="47"/>
  <c r="X1831" i="47"/>
  <c r="Y1831" i="47" s="1"/>
  <c r="AD1830" i="47"/>
  <c r="AB1830" i="47"/>
  <c r="AC1830" i="47" s="1"/>
  <c r="Z1830" i="47"/>
  <c r="X1830" i="47"/>
  <c r="Y1830" i="47" s="1"/>
  <c r="AD1829" i="47"/>
  <c r="AB1829" i="47"/>
  <c r="AC1829" i="47" s="1"/>
  <c r="Z1829" i="47"/>
  <c r="X1829" i="47"/>
  <c r="Y1829" i="47" s="1"/>
  <c r="AD1828" i="47"/>
  <c r="AB1828" i="47"/>
  <c r="AC1828" i="47" s="1"/>
  <c r="Z1828" i="47"/>
  <c r="AF1828" i="47" s="1"/>
  <c r="Y1828" i="47"/>
  <c r="X1828" i="47"/>
  <c r="AD1827" i="47"/>
  <c r="AB1827" i="47"/>
  <c r="AC1827" i="47" s="1"/>
  <c r="Z1827" i="47"/>
  <c r="Y1827" i="47"/>
  <c r="X1827" i="47"/>
  <c r="AD1826" i="47"/>
  <c r="AB1826" i="47"/>
  <c r="AC1826" i="47" s="1"/>
  <c r="Z1826" i="47"/>
  <c r="X1826" i="47"/>
  <c r="Y1826" i="47" s="1"/>
  <c r="AD1825" i="47"/>
  <c r="AB1825" i="47"/>
  <c r="AC1825" i="47" s="1"/>
  <c r="Z1825" i="47"/>
  <c r="Y1825" i="47"/>
  <c r="X1825" i="47"/>
  <c r="AD1824" i="47"/>
  <c r="AB1824" i="47"/>
  <c r="AF1824" i="47" s="1"/>
  <c r="AH1824" i="47" s="1"/>
  <c r="Z1824" i="47"/>
  <c r="X1824" i="47"/>
  <c r="Y1824" i="47" s="1"/>
  <c r="AD1823" i="47"/>
  <c r="AC1823" i="47"/>
  <c r="AB1823" i="47"/>
  <c r="Z1823" i="47"/>
  <c r="Y1823" i="47"/>
  <c r="X1823" i="47"/>
  <c r="AD1822" i="47"/>
  <c r="AB1822" i="47"/>
  <c r="AC1822" i="47" s="1"/>
  <c r="Z1822" i="47"/>
  <c r="AF1822" i="47" s="1"/>
  <c r="X1822" i="47"/>
  <c r="Y1822" i="47" s="1"/>
  <c r="AD1821" i="47"/>
  <c r="AB1821" i="47"/>
  <c r="AC1821" i="47" s="1"/>
  <c r="Z1821" i="47"/>
  <c r="AF1821" i="47" s="1"/>
  <c r="X1821" i="47"/>
  <c r="Y1821" i="47" s="1"/>
  <c r="AD1820" i="47"/>
  <c r="AF1820" i="47" s="1"/>
  <c r="AB1820" i="47"/>
  <c r="AC1820" i="47" s="1"/>
  <c r="Z1820" i="47"/>
  <c r="X1820" i="47"/>
  <c r="Y1820" i="47" s="1"/>
  <c r="AD1819" i="47"/>
  <c r="AB1819" i="47"/>
  <c r="AC1819" i="47" s="1"/>
  <c r="Z1819" i="47"/>
  <c r="X1819" i="47"/>
  <c r="Y1819" i="47" s="1"/>
  <c r="AD1818" i="47"/>
  <c r="AC1818" i="47"/>
  <c r="AB1818" i="47"/>
  <c r="Z1818" i="47"/>
  <c r="X1818" i="47"/>
  <c r="Y1818" i="47" s="1"/>
  <c r="AD1817" i="47"/>
  <c r="AB1817" i="47"/>
  <c r="AC1817" i="47" s="1"/>
  <c r="Z1817" i="47"/>
  <c r="AF1817" i="47" s="1"/>
  <c r="X1817" i="47"/>
  <c r="Y1817" i="47" s="1"/>
  <c r="AD1816" i="47"/>
  <c r="AC1816" i="47"/>
  <c r="AB1816" i="47"/>
  <c r="Z1816" i="47"/>
  <c r="X1816" i="47"/>
  <c r="Y1816" i="47" s="1"/>
  <c r="AD1815" i="47"/>
  <c r="AC1815" i="47"/>
  <c r="AB1815" i="47"/>
  <c r="Z1815" i="47"/>
  <c r="Y1815" i="47"/>
  <c r="X1815" i="47"/>
  <c r="AD1814" i="47"/>
  <c r="AB1814" i="47"/>
  <c r="AC1814" i="47" s="1"/>
  <c r="Z1814" i="47"/>
  <c r="AF1814" i="47" s="1"/>
  <c r="X1814" i="47"/>
  <c r="Y1814" i="47" s="1"/>
  <c r="AD1813" i="47"/>
  <c r="AC1813" i="47"/>
  <c r="AB1813" i="47"/>
  <c r="Z1813" i="47"/>
  <c r="X1813" i="47"/>
  <c r="Y1813" i="47" s="1"/>
  <c r="AD1812" i="47"/>
  <c r="AB1812" i="47"/>
  <c r="AC1812" i="47" s="1"/>
  <c r="Z1812" i="47"/>
  <c r="X1812" i="47"/>
  <c r="Y1812" i="47" s="1"/>
  <c r="AD1811" i="47"/>
  <c r="AC1811" i="47"/>
  <c r="AB1811" i="47"/>
  <c r="Z1811" i="47"/>
  <c r="X1811" i="47"/>
  <c r="Y1811" i="47" s="1"/>
  <c r="AD1810" i="47"/>
  <c r="AB1810" i="47"/>
  <c r="AC1810" i="47" s="1"/>
  <c r="Z1810" i="47"/>
  <c r="X1810" i="47"/>
  <c r="Y1810" i="47" s="1"/>
  <c r="AD1809" i="47"/>
  <c r="AC1809" i="47"/>
  <c r="AB1809" i="47"/>
  <c r="Z1809" i="47"/>
  <c r="AF1809" i="47" s="1"/>
  <c r="X1809" i="47"/>
  <c r="Y1809" i="47" s="1"/>
  <c r="AD1808" i="47"/>
  <c r="AB1808" i="47"/>
  <c r="AC1808" i="47" s="1"/>
  <c r="Z1808" i="47"/>
  <c r="X1808" i="47"/>
  <c r="Y1808" i="47" s="1"/>
  <c r="AD1807" i="47"/>
  <c r="AB1807" i="47"/>
  <c r="AC1807" i="47" s="1"/>
  <c r="Z1807" i="47"/>
  <c r="X1807" i="47"/>
  <c r="Y1807" i="47" s="1"/>
  <c r="AD1806" i="47"/>
  <c r="AC1806" i="47"/>
  <c r="AB1806" i="47"/>
  <c r="Z1806" i="47"/>
  <c r="X1806" i="47"/>
  <c r="Y1806" i="47" s="1"/>
  <c r="AD1805" i="47"/>
  <c r="AC1805" i="47"/>
  <c r="AB1805" i="47"/>
  <c r="Z1805" i="47"/>
  <c r="X1805" i="47"/>
  <c r="Y1805" i="47" s="1"/>
  <c r="AD1804" i="47"/>
  <c r="AB1804" i="47"/>
  <c r="AC1804" i="47" s="1"/>
  <c r="Z1804" i="47"/>
  <c r="Y1804" i="47"/>
  <c r="X1804" i="47"/>
  <c r="AD1803" i="47"/>
  <c r="AB1803" i="47"/>
  <c r="AC1803" i="47" s="1"/>
  <c r="Z1803" i="47"/>
  <c r="X1803" i="47"/>
  <c r="Y1803" i="47" s="1"/>
  <c r="AD1802" i="47"/>
  <c r="AB1802" i="47"/>
  <c r="AC1802" i="47" s="1"/>
  <c r="Z1802" i="47"/>
  <c r="X1802" i="47"/>
  <c r="Y1802" i="47" s="1"/>
  <c r="AD1801" i="47"/>
  <c r="AF1801" i="47" s="1"/>
  <c r="AC1801" i="47"/>
  <c r="AB1801" i="47"/>
  <c r="Z1801" i="47"/>
  <c r="X1801" i="47"/>
  <c r="Y1801" i="47" s="1"/>
  <c r="AD1800" i="47"/>
  <c r="AB1800" i="47"/>
  <c r="AF1800" i="47" s="1"/>
  <c r="Z1800" i="47"/>
  <c r="X1800" i="47"/>
  <c r="Y1800" i="47" s="1"/>
  <c r="AD1799" i="47"/>
  <c r="AB1799" i="47"/>
  <c r="AC1799" i="47" s="1"/>
  <c r="Z1799" i="47"/>
  <c r="X1799" i="47"/>
  <c r="Y1799" i="47" s="1"/>
  <c r="AD1798" i="47"/>
  <c r="AC1798" i="47"/>
  <c r="AB1798" i="47"/>
  <c r="Z1798" i="47"/>
  <c r="X1798" i="47"/>
  <c r="Y1798" i="47" s="1"/>
  <c r="AD1797" i="47"/>
  <c r="AB1797" i="47"/>
  <c r="AC1797" i="47" s="1"/>
  <c r="Z1797" i="47"/>
  <c r="AF1797" i="47" s="1"/>
  <c r="X1797" i="47"/>
  <c r="Y1797" i="47" s="1"/>
  <c r="AD1796" i="47"/>
  <c r="AB1796" i="47"/>
  <c r="AC1796" i="47" s="1"/>
  <c r="Z1796" i="47"/>
  <c r="AF1796" i="47" s="1"/>
  <c r="X1796" i="47"/>
  <c r="Y1796" i="47" s="1"/>
  <c r="AD1795" i="47"/>
  <c r="AB1795" i="47"/>
  <c r="AC1795" i="47" s="1"/>
  <c r="Z1795" i="47"/>
  <c r="X1795" i="47"/>
  <c r="Y1795" i="47" s="1"/>
  <c r="AD1794" i="47"/>
  <c r="AB1794" i="47"/>
  <c r="AC1794" i="47" s="1"/>
  <c r="Z1794" i="47"/>
  <c r="X1794" i="47"/>
  <c r="Y1794" i="47" s="1"/>
  <c r="AD1793" i="47"/>
  <c r="AF1793" i="47" s="1"/>
  <c r="AB1793" i="47"/>
  <c r="AC1793" i="47" s="1"/>
  <c r="Z1793" i="47"/>
  <c r="X1793" i="47"/>
  <c r="Y1793" i="47" s="1"/>
  <c r="AD1792" i="47"/>
  <c r="AC1792" i="47"/>
  <c r="AB1792" i="47"/>
  <c r="Z1792" i="47"/>
  <c r="AF1792" i="47" s="1"/>
  <c r="X1792" i="47"/>
  <c r="Y1792" i="47" s="1"/>
  <c r="AD1791" i="47"/>
  <c r="AB1791" i="47"/>
  <c r="AC1791" i="47" s="1"/>
  <c r="Z1791" i="47"/>
  <c r="X1791" i="47"/>
  <c r="Y1791" i="47" s="1"/>
  <c r="AD1790" i="47"/>
  <c r="AB1790" i="47"/>
  <c r="AC1790" i="47" s="1"/>
  <c r="Z1790" i="47"/>
  <c r="AF1790" i="47" s="1"/>
  <c r="Y1790" i="47"/>
  <c r="X1790" i="47"/>
  <c r="AD1789" i="47"/>
  <c r="AB1789" i="47"/>
  <c r="AC1789" i="47" s="1"/>
  <c r="Z1789" i="47"/>
  <c r="X1789" i="47"/>
  <c r="Y1789" i="47" s="1"/>
  <c r="AD1788" i="47"/>
  <c r="AB1788" i="47"/>
  <c r="AC1788" i="47" s="1"/>
  <c r="Z1788" i="47"/>
  <c r="X1788" i="47"/>
  <c r="Y1788" i="47" s="1"/>
  <c r="AD1787" i="47"/>
  <c r="AB1787" i="47"/>
  <c r="AC1787" i="47" s="1"/>
  <c r="Z1787" i="47"/>
  <c r="X1787" i="47"/>
  <c r="Y1787" i="47" s="1"/>
  <c r="AD1786" i="47"/>
  <c r="AB1786" i="47"/>
  <c r="AC1786" i="47" s="1"/>
  <c r="Z1786" i="47"/>
  <c r="X1786" i="47"/>
  <c r="Y1786" i="47" s="1"/>
  <c r="AD1785" i="47"/>
  <c r="AB1785" i="47"/>
  <c r="AC1785" i="47" s="1"/>
  <c r="Z1785" i="47"/>
  <c r="X1785" i="47"/>
  <c r="Y1785" i="47" s="1"/>
  <c r="AD1784" i="47"/>
  <c r="AB1784" i="47"/>
  <c r="AC1784" i="47" s="1"/>
  <c r="Z1784" i="47"/>
  <c r="X1784" i="47"/>
  <c r="Y1784" i="47" s="1"/>
  <c r="AD1783" i="47"/>
  <c r="AB1783" i="47"/>
  <c r="AC1783" i="47" s="1"/>
  <c r="Z1783" i="47"/>
  <c r="X1783" i="47"/>
  <c r="Y1783" i="47" s="1"/>
  <c r="AD1782" i="47"/>
  <c r="AC1782" i="47"/>
  <c r="AB1782" i="47"/>
  <c r="Z1782" i="47"/>
  <c r="X1782" i="47"/>
  <c r="Y1782" i="47" s="1"/>
  <c r="AD1781" i="47"/>
  <c r="AB1781" i="47"/>
  <c r="AC1781" i="47" s="1"/>
  <c r="Z1781" i="47"/>
  <c r="AF1781" i="47" s="1"/>
  <c r="X1781" i="47"/>
  <c r="Y1781" i="47" s="1"/>
  <c r="AD1780" i="47"/>
  <c r="AB1780" i="47"/>
  <c r="AC1780" i="47" s="1"/>
  <c r="Z1780" i="47"/>
  <c r="AF1780" i="47" s="1"/>
  <c r="X1780" i="47"/>
  <c r="Y1780" i="47" s="1"/>
  <c r="AD1779" i="47"/>
  <c r="AB1779" i="47"/>
  <c r="AC1779" i="47" s="1"/>
  <c r="Z1779" i="47"/>
  <c r="X1779" i="47"/>
  <c r="Y1779" i="47" s="1"/>
  <c r="AD1778" i="47"/>
  <c r="AC1778" i="47"/>
  <c r="AB1778" i="47"/>
  <c r="Z1778" i="47"/>
  <c r="X1778" i="47"/>
  <c r="Y1778" i="47" s="1"/>
  <c r="AD1777" i="47"/>
  <c r="AC1777" i="47"/>
  <c r="AB1777" i="47"/>
  <c r="Z1777" i="47"/>
  <c r="X1777" i="47"/>
  <c r="Y1777" i="47" s="1"/>
  <c r="AD1776" i="47"/>
  <c r="AC1776" i="47"/>
  <c r="AB1776" i="47"/>
  <c r="Z1776" i="47"/>
  <c r="AF1776" i="47" s="1"/>
  <c r="X1776" i="47"/>
  <c r="Y1776" i="47" s="1"/>
  <c r="AD1775" i="47"/>
  <c r="AB1775" i="47"/>
  <c r="AC1775" i="47" s="1"/>
  <c r="Z1775" i="47"/>
  <c r="AF1775" i="47" s="1"/>
  <c r="X1775" i="47"/>
  <c r="Y1775" i="47" s="1"/>
  <c r="AD1774" i="47"/>
  <c r="AC1774" i="47"/>
  <c r="AB1774" i="47"/>
  <c r="Z1774" i="47"/>
  <c r="X1774" i="47"/>
  <c r="Y1774" i="47" s="1"/>
  <c r="AD1773" i="47"/>
  <c r="AB1773" i="47"/>
  <c r="AC1773" i="47" s="1"/>
  <c r="Z1773" i="47"/>
  <c r="AF1773" i="47" s="1"/>
  <c r="X1773" i="47"/>
  <c r="Y1773" i="47" s="1"/>
  <c r="AD1772" i="47"/>
  <c r="AB1772" i="47"/>
  <c r="AC1772" i="47" s="1"/>
  <c r="Z1772" i="47"/>
  <c r="AF1772" i="47" s="1"/>
  <c r="X1772" i="47"/>
  <c r="Y1772" i="47" s="1"/>
  <c r="AD1771" i="47"/>
  <c r="AB1771" i="47"/>
  <c r="AC1771" i="47" s="1"/>
  <c r="Z1771" i="47"/>
  <c r="X1771" i="47"/>
  <c r="Y1771" i="47" s="1"/>
  <c r="AD1770" i="47"/>
  <c r="AB1770" i="47"/>
  <c r="AC1770" i="47" s="1"/>
  <c r="Z1770" i="47"/>
  <c r="AF1770" i="47" s="1"/>
  <c r="X1770" i="47"/>
  <c r="Y1770" i="47" s="1"/>
  <c r="AD1769" i="47"/>
  <c r="AB1769" i="47"/>
  <c r="AC1769" i="47" s="1"/>
  <c r="Z1769" i="47"/>
  <c r="X1769" i="47"/>
  <c r="Y1769" i="47" s="1"/>
  <c r="AD1768" i="47"/>
  <c r="AB1768" i="47"/>
  <c r="AC1768" i="47" s="1"/>
  <c r="Z1768" i="47"/>
  <c r="X1768" i="47"/>
  <c r="Y1768" i="47" s="1"/>
  <c r="AD1767" i="47"/>
  <c r="AB1767" i="47"/>
  <c r="AC1767" i="47" s="1"/>
  <c r="Z1767" i="47"/>
  <c r="X1767" i="47"/>
  <c r="Y1767" i="47" s="1"/>
  <c r="AD1766" i="47"/>
  <c r="AC1766" i="47"/>
  <c r="AB1766" i="47"/>
  <c r="Z1766" i="47"/>
  <c r="X1766" i="47"/>
  <c r="Y1766" i="47" s="1"/>
  <c r="AD1765" i="47"/>
  <c r="AB1765" i="47"/>
  <c r="AC1765" i="47" s="1"/>
  <c r="Z1765" i="47"/>
  <c r="AF1765" i="47" s="1"/>
  <c r="X1765" i="47"/>
  <c r="Y1765" i="47" s="1"/>
  <c r="AD1764" i="47"/>
  <c r="AC1764" i="47"/>
  <c r="AB1764" i="47"/>
  <c r="Z1764" i="47"/>
  <c r="AF1764" i="47" s="1"/>
  <c r="X1764" i="47"/>
  <c r="Y1764" i="47" s="1"/>
  <c r="AD1763" i="47"/>
  <c r="AB1763" i="47"/>
  <c r="AC1763" i="47" s="1"/>
  <c r="Z1763" i="47"/>
  <c r="X1763" i="47"/>
  <c r="Y1763" i="47" s="1"/>
  <c r="AD1762" i="47"/>
  <c r="AB1762" i="47"/>
  <c r="AC1762" i="47" s="1"/>
  <c r="Z1762" i="47"/>
  <c r="X1762" i="47"/>
  <c r="Y1762" i="47" s="1"/>
  <c r="AD1761" i="47"/>
  <c r="AB1761" i="47"/>
  <c r="AC1761" i="47" s="1"/>
  <c r="Z1761" i="47"/>
  <c r="X1761" i="47"/>
  <c r="Y1761" i="47" s="1"/>
  <c r="AD1760" i="47"/>
  <c r="AB1760" i="47"/>
  <c r="AC1760" i="47" s="1"/>
  <c r="Z1760" i="47"/>
  <c r="X1760" i="47"/>
  <c r="Y1760" i="47" s="1"/>
  <c r="AD1759" i="47"/>
  <c r="AB1759" i="47"/>
  <c r="AC1759" i="47" s="1"/>
  <c r="Z1759" i="47"/>
  <c r="AF1759" i="47" s="1"/>
  <c r="X1759" i="47"/>
  <c r="Y1759" i="47" s="1"/>
  <c r="AD1758" i="47"/>
  <c r="AB1758" i="47"/>
  <c r="AC1758" i="47" s="1"/>
  <c r="Z1758" i="47"/>
  <c r="X1758" i="47"/>
  <c r="Y1758" i="47" s="1"/>
  <c r="AD1757" i="47"/>
  <c r="AB1757" i="47"/>
  <c r="AC1757" i="47" s="1"/>
  <c r="Z1757" i="47"/>
  <c r="X1757" i="47"/>
  <c r="Y1757" i="47" s="1"/>
  <c r="AD1756" i="47"/>
  <c r="AB1756" i="47"/>
  <c r="AC1756" i="47" s="1"/>
  <c r="Z1756" i="47"/>
  <c r="X1756" i="47"/>
  <c r="Y1756" i="47" s="1"/>
  <c r="AD1755" i="47"/>
  <c r="AC1755" i="47"/>
  <c r="AB1755" i="47"/>
  <c r="Z1755" i="47"/>
  <c r="Y1755" i="47"/>
  <c r="X1755" i="47"/>
  <c r="AD1754" i="47"/>
  <c r="AB1754" i="47"/>
  <c r="AC1754" i="47" s="1"/>
  <c r="Z1754" i="47"/>
  <c r="X1754" i="47"/>
  <c r="Y1754" i="47" s="1"/>
  <c r="AD1753" i="47"/>
  <c r="AB1753" i="47"/>
  <c r="AC1753" i="47" s="1"/>
  <c r="Z1753" i="47"/>
  <c r="X1753" i="47"/>
  <c r="Y1753" i="47" s="1"/>
  <c r="AD1752" i="47"/>
  <c r="AB1752" i="47"/>
  <c r="AC1752" i="47" s="1"/>
  <c r="Z1752" i="47"/>
  <c r="X1752" i="47"/>
  <c r="Y1752" i="47" s="1"/>
  <c r="AD1751" i="47"/>
  <c r="AB1751" i="47"/>
  <c r="AC1751" i="47" s="1"/>
  <c r="Z1751" i="47"/>
  <c r="AF1751" i="47" s="1"/>
  <c r="X1751" i="47"/>
  <c r="Y1751" i="47" s="1"/>
  <c r="AD1750" i="47"/>
  <c r="AB1750" i="47"/>
  <c r="AC1750" i="47" s="1"/>
  <c r="Z1750" i="47"/>
  <c r="X1750" i="47"/>
  <c r="Y1750" i="47" s="1"/>
  <c r="AD1749" i="47"/>
  <c r="AC1749" i="47"/>
  <c r="AB1749" i="47"/>
  <c r="Z1749" i="47"/>
  <c r="AF1749" i="47" s="1"/>
  <c r="X1749" i="47"/>
  <c r="Y1749" i="47" s="1"/>
  <c r="AD1748" i="47"/>
  <c r="AC1748" i="47"/>
  <c r="AB1748" i="47"/>
  <c r="Z1748" i="47"/>
  <c r="Y1748" i="47"/>
  <c r="X1748" i="47"/>
  <c r="AD1747" i="47"/>
  <c r="AB1747" i="47"/>
  <c r="AC1747" i="47" s="1"/>
  <c r="Z1747" i="47"/>
  <c r="X1747" i="47"/>
  <c r="Y1747" i="47" s="1"/>
  <c r="AD1746" i="47"/>
  <c r="AB1746" i="47"/>
  <c r="AC1746" i="47" s="1"/>
  <c r="Z1746" i="47"/>
  <c r="X1746" i="47"/>
  <c r="Y1746" i="47" s="1"/>
  <c r="AD1745" i="47"/>
  <c r="AB1745" i="47"/>
  <c r="AC1745" i="47" s="1"/>
  <c r="Z1745" i="47"/>
  <c r="X1745" i="47"/>
  <c r="Y1745" i="47" s="1"/>
  <c r="AD1744" i="47"/>
  <c r="AB1744" i="47"/>
  <c r="AC1744" i="47" s="1"/>
  <c r="Z1744" i="47"/>
  <c r="X1744" i="47"/>
  <c r="Y1744" i="47" s="1"/>
  <c r="AD1743" i="47"/>
  <c r="AB1743" i="47"/>
  <c r="AC1743" i="47" s="1"/>
  <c r="Z1743" i="47"/>
  <c r="X1743" i="47"/>
  <c r="Y1743" i="47" s="1"/>
  <c r="AD1742" i="47"/>
  <c r="AB1742" i="47"/>
  <c r="AC1742" i="47" s="1"/>
  <c r="Z1742" i="47"/>
  <c r="X1742" i="47"/>
  <c r="Y1742" i="47" s="1"/>
  <c r="AD1741" i="47"/>
  <c r="AB1741" i="47"/>
  <c r="AC1741" i="47" s="1"/>
  <c r="Z1741" i="47"/>
  <c r="X1741" i="47"/>
  <c r="Y1741" i="47" s="1"/>
  <c r="AD1740" i="47"/>
  <c r="AC1740" i="47"/>
  <c r="AB1740" i="47"/>
  <c r="Z1740" i="47"/>
  <c r="AF1740" i="47" s="1"/>
  <c r="X1740" i="47"/>
  <c r="Y1740" i="47" s="1"/>
  <c r="AD1739" i="47"/>
  <c r="AB1739" i="47"/>
  <c r="AC1739" i="47" s="1"/>
  <c r="Z1739" i="47"/>
  <c r="X1739" i="47"/>
  <c r="Y1739" i="47" s="1"/>
  <c r="AD1738" i="47"/>
  <c r="AC1738" i="47"/>
  <c r="AB1738" i="47"/>
  <c r="Z1738" i="47"/>
  <c r="X1738" i="47"/>
  <c r="Y1738" i="47" s="1"/>
  <c r="AD1737" i="47"/>
  <c r="AC1737" i="47"/>
  <c r="AB1737" i="47"/>
  <c r="Z1737" i="47"/>
  <c r="X1737" i="47"/>
  <c r="Y1737" i="47" s="1"/>
  <c r="AD1736" i="47"/>
  <c r="AB1736" i="47"/>
  <c r="Z1736" i="47"/>
  <c r="X1736" i="47"/>
  <c r="Y1736" i="47" s="1"/>
  <c r="AD1735" i="47"/>
  <c r="AB1735" i="47"/>
  <c r="AC1735" i="47" s="1"/>
  <c r="Z1735" i="47"/>
  <c r="X1735" i="47"/>
  <c r="Y1735" i="47" s="1"/>
  <c r="AD1734" i="47"/>
  <c r="AB1734" i="47"/>
  <c r="AC1734" i="47" s="1"/>
  <c r="Z1734" i="47"/>
  <c r="X1734" i="47"/>
  <c r="Y1734" i="47" s="1"/>
  <c r="AD1733" i="47"/>
  <c r="AC1733" i="47"/>
  <c r="AB1733" i="47"/>
  <c r="Z1733" i="47"/>
  <c r="AF1733" i="47" s="1"/>
  <c r="X1733" i="47"/>
  <c r="Y1733" i="47" s="1"/>
  <c r="AD1732" i="47"/>
  <c r="AB1732" i="47"/>
  <c r="AC1732" i="47" s="1"/>
  <c r="Z1732" i="47"/>
  <c r="X1732" i="47"/>
  <c r="Y1732" i="47" s="1"/>
  <c r="AD1731" i="47"/>
  <c r="AB1731" i="47"/>
  <c r="AC1731" i="47" s="1"/>
  <c r="Z1731" i="47"/>
  <c r="X1731" i="47"/>
  <c r="Y1731" i="47" s="1"/>
  <c r="AD1730" i="47"/>
  <c r="AC1730" i="47"/>
  <c r="AB1730" i="47"/>
  <c r="Z1730" i="47"/>
  <c r="AF1730" i="47" s="1"/>
  <c r="X1730" i="47"/>
  <c r="Y1730" i="47" s="1"/>
  <c r="AD1729" i="47"/>
  <c r="AB1729" i="47"/>
  <c r="AC1729" i="47" s="1"/>
  <c r="Z1729" i="47"/>
  <c r="X1729" i="47"/>
  <c r="Y1729" i="47" s="1"/>
  <c r="AD1728" i="47"/>
  <c r="AB1728" i="47"/>
  <c r="AC1728" i="47" s="1"/>
  <c r="Z1728" i="47"/>
  <c r="X1728" i="47"/>
  <c r="Y1728" i="47" s="1"/>
  <c r="AD1727" i="47"/>
  <c r="AB1727" i="47"/>
  <c r="AC1727" i="47" s="1"/>
  <c r="Z1727" i="47"/>
  <c r="X1727" i="47"/>
  <c r="Y1727" i="47" s="1"/>
  <c r="AD1726" i="47"/>
  <c r="AB1726" i="47"/>
  <c r="AC1726" i="47" s="1"/>
  <c r="Z1726" i="47"/>
  <c r="AF1726" i="47" s="1"/>
  <c r="X1726" i="47"/>
  <c r="Y1726" i="47" s="1"/>
  <c r="AD1725" i="47"/>
  <c r="AB1725" i="47"/>
  <c r="AC1725" i="47" s="1"/>
  <c r="Z1725" i="47"/>
  <c r="X1725" i="47"/>
  <c r="Y1725" i="47" s="1"/>
  <c r="AD1724" i="47"/>
  <c r="AB1724" i="47"/>
  <c r="AC1724" i="47" s="1"/>
  <c r="Z1724" i="47"/>
  <c r="X1724" i="47"/>
  <c r="Y1724" i="47" s="1"/>
  <c r="AD1723" i="47"/>
  <c r="AB1723" i="47"/>
  <c r="AC1723" i="47" s="1"/>
  <c r="Z1723" i="47"/>
  <c r="X1723" i="47"/>
  <c r="Y1723" i="47" s="1"/>
  <c r="AD1722" i="47"/>
  <c r="AC1722" i="47"/>
  <c r="AB1722" i="47"/>
  <c r="Z1722" i="47"/>
  <c r="X1722" i="47"/>
  <c r="Y1722" i="47" s="1"/>
  <c r="AD1721" i="47"/>
  <c r="AB1721" i="47"/>
  <c r="AC1721" i="47" s="1"/>
  <c r="Z1721" i="47"/>
  <c r="AF1721" i="47" s="1"/>
  <c r="X1721" i="47"/>
  <c r="Y1721" i="47" s="1"/>
  <c r="AD1720" i="47"/>
  <c r="AB1720" i="47"/>
  <c r="AC1720" i="47" s="1"/>
  <c r="Z1720" i="47"/>
  <c r="X1720" i="47"/>
  <c r="Y1720" i="47" s="1"/>
  <c r="AD1719" i="47"/>
  <c r="AB1719" i="47"/>
  <c r="AC1719" i="47" s="1"/>
  <c r="Z1719" i="47"/>
  <c r="X1719" i="47"/>
  <c r="Y1719" i="47" s="1"/>
  <c r="AD1718" i="47"/>
  <c r="AB1718" i="47"/>
  <c r="AC1718" i="47" s="1"/>
  <c r="Z1718" i="47"/>
  <c r="X1718" i="47"/>
  <c r="Y1718" i="47" s="1"/>
  <c r="AD1717" i="47"/>
  <c r="AC1717" i="47"/>
  <c r="AB1717" i="47"/>
  <c r="Z1717" i="47"/>
  <c r="X1717" i="47"/>
  <c r="Y1717" i="47" s="1"/>
  <c r="AD1716" i="47"/>
  <c r="AB1716" i="47"/>
  <c r="AC1716" i="47" s="1"/>
  <c r="Z1716" i="47"/>
  <c r="X1716" i="47"/>
  <c r="Y1716" i="47" s="1"/>
  <c r="AD1715" i="47"/>
  <c r="AB1715" i="47"/>
  <c r="AC1715" i="47" s="1"/>
  <c r="Z1715" i="47"/>
  <c r="X1715" i="47"/>
  <c r="Y1715" i="47" s="1"/>
  <c r="AD1714" i="47"/>
  <c r="AB1714" i="47"/>
  <c r="AC1714" i="47" s="1"/>
  <c r="Z1714" i="47"/>
  <c r="X1714" i="47"/>
  <c r="Y1714" i="47" s="1"/>
  <c r="AD1713" i="47"/>
  <c r="AB1713" i="47"/>
  <c r="AC1713" i="47" s="1"/>
  <c r="Z1713" i="47"/>
  <c r="X1713" i="47"/>
  <c r="Y1713" i="47" s="1"/>
  <c r="AD1712" i="47"/>
  <c r="AC1712" i="47"/>
  <c r="AB1712" i="47"/>
  <c r="Z1712" i="47"/>
  <c r="AF1712" i="47" s="1"/>
  <c r="X1712" i="47"/>
  <c r="Y1712" i="47" s="1"/>
  <c r="AD1711" i="47"/>
  <c r="AB1711" i="47"/>
  <c r="AC1711" i="47" s="1"/>
  <c r="Z1711" i="47"/>
  <c r="X1711" i="47"/>
  <c r="Y1711" i="47" s="1"/>
  <c r="AD1710" i="47"/>
  <c r="AB1710" i="47"/>
  <c r="AC1710" i="47" s="1"/>
  <c r="Z1710" i="47"/>
  <c r="X1710" i="47"/>
  <c r="Y1710" i="47" s="1"/>
  <c r="AD1709" i="47"/>
  <c r="AB1709" i="47"/>
  <c r="AC1709" i="47" s="1"/>
  <c r="Z1709" i="47"/>
  <c r="AF1709" i="47" s="1"/>
  <c r="X1709" i="47"/>
  <c r="Y1709" i="47" s="1"/>
  <c r="AD1708" i="47"/>
  <c r="AC1708" i="47"/>
  <c r="AB1708" i="47"/>
  <c r="Z1708" i="47"/>
  <c r="X1708" i="47"/>
  <c r="Y1708" i="47" s="1"/>
  <c r="AD1707" i="47"/>
  <c r="AB1707" i="47"/>
  <c r="AC1707" i="47" s="1"/>
  <c r="Z1707" i="47"/>
  <c r="AF1707" i="47" s="1"/>
  <c r="Y1707" i="47"/>
  <c r="X1707" i="47"/>
  <c r="AD1706" i="47"/>
  <c r="AB1706" i="47"/>
  <c r="AC1706" i="47" s="1"/>
  <c r="Z1706" i="47"/>
  <c r="X1706" i="47"/>
  <c r="Y1706" i="47" s="1"/>
  <c r="AD1705" i="47"/>
  <c r="AC1705" i="47"/>
  <c r="AB1705" i="47"/>
  <c r="Z1705" i="47"/>
  <c r="X1705" i="47"/>
  <c r="Y1705" i="47" s="1"/>
  <c r="AD1704" i="47"/>
  <c r="AB1704" i="47"/>
  <c r="AC1704" i="47" s="1"/>
  <c r="Z1704" i="47"/>
  <c r="X1704" i="47"/>
  <c r="Y1704" i="47" s="1"/>
  <c r="AD1703" i="47"/>
  <c r="AB1703" i="47"/>
  <c r="AC1703" i="47" s="1"/>
  <c r="Z1703" i="47"/>
  <c r="X1703" i="47"/>
  <c r="Y1703" i="47" s="1"/>
  <c r="AD1702" i="47"/>
  <c r="AB1702" i="47"/>
  <c r="AC1702" i="47" s="1"/>
  <c r="Z1702" i="47"/>
  <c r="X1702" i="47"/>
  <c r="Y1702" i="47" s="1"/>
  <c r="AD1701" i="47"/>
  <c r="AF1701" i="47" s="1"/>
  <c r="AC1701" i="47"/>
  <c r="AB1701" i="47"/>
  <c r="Z1701" i="47"/>
  <c r="X1701" i="47"/>
  <c r="Y1701" i="47" s="1"/>
  <c r="AD1700" i="47"/>
  <c r="AB1700" i="47"/>
  <c r="AC1700" i="47" s="1"/>
  <c r="Z1700" i="47"/>
  <c r="X1700" i="47"/>
  <c r="Y1700" i="47" s="1"/>
  <c r="AD1699" i="47"/>
  <c r="AB1699" i="47"/>
  <c r="AC1699" i="47" s="1"/>
  <c r="Z1699" i="47"/>
  <c r="X1699" i="47"/>
  <c r="Y1699" i="47" s="1"/>
  <c r="AD1698" i="47"/>
  <c r="AB1698" i="47"/>
  <c r="AC1698" i="47" s="1"/>
  <c r="Z1698" i="47"/>
  <c r="X1698" i="47"/>
  <c r="Y1698" i="47" s="1"/>
  <c r="AD1697" i="47"/>
  <c r="AB1697" i="47"/>
  <c r="AC1697" i="47" s="1"/>
  <c r="Z1697" i="47"/>
  <c r="X1697" i="47"/>
  <c r="Y1697" i="47" s="1"/>
  <c r="AD1696" i="47"/>
  <c r="AB1696" i="47"/>
  <c r="AC1696" i="47" s="1"/>
  <c r="Z1696" i="47"/>
  <c r="AF1696" i="47" s="1"/>
  <c r="X1696" i="47"/>
  <c r="Y1696" i="47" s="1"/>
  <c r="AD1695" i="47"/>
  <c r="AB1695" i="47"/>
  <c r="AC1695" i="47" s="1"/>
  <c r="Z1695" i="47"/>
  <c r="AF1695" i="47" s="1"/>
  <c r="AG1695" i="47" s="1"/>
  <c r="X1695" i="47"/>
  <c r="Y1695" i="47" s="1"/>
  <c r="AD1694" i="47"/>
  <c r="AB1694" i="47"/>
  <c r="AC1694" i="47" s="1"/>
  <c r="Z1694" i="47"/>
  <c r="X1694" i="47"/>
  <c r="Y1694" i="47" s="1"/>
  <c r="AD1693" i="47"/>
  <c r="AB1693" i="47"/>
  <c r="AC1693" i="47" s="1"/>
  <c r="Z1693" i="47"/>
  <c r="X1693" i="47"/>
  <c r="Y1693" i="47" s="1"/>
  <c r="AD1692" i="47"/>
  <c r="AC1692" i="47"/>
  <c r="AB1692" i="47"/>
  <c r="Z1692" i="47"/>
  <c r="X1692" i="47"/>
  <c r="Y1692" i="47" s="1"/>
  <c r="AD1691" i="47"/>
  <c r="AF1691" i="47" s="1"/>
  <c r="AG1691" i="47" s="1"/>
  <c r="AC1691" i="47"/>
  <c r="AB1691" i="47"/>
  <c r="Z1691" i="47"/>
  <c r="X1691" i="47"/>
  <c r="Y1691" i="47" s="1"/>
  <c r="AD1690" i="47"/>
  <c r="AC1690" i="47"/>
  <c r="AB1690" i="47"/>
  <c r="Z1690" i="47"/>
  <c r="AF1690" i="47" s="1"/>
  <c r="AH1690" i="47" s="1"/>
  <c r="X1690" i="47"/>
  <c r="Y1690" i="47" s="1"/>
  <c r="AD1689" i="47"/>
  <c r="AB1689" i="47"/>
  <c r="AC1689" i="47" s="1"/>
  <c r="Z1689" i="47"/>
  <c r="AF1689" i="47" s="1"/>
  <c r="X1689" i="47"/>
  <c r="Y1689" i="47" s="1"/>
  <c r="AD1688" i="47"/>
  <c r="AB1688" i="47"/>
  <c r="AC1688" i="47" s="1"/>
  <c r="Z1688" i="47"/>
  <c r="AF1688" i="47" s="1"/>
  <c r="X1688" i="47"/>
  <c r="Y1688" i="47" s="1"/>
  <c r="AD1687" i="47"/>
  <c r="AB1687" i="47"/>
  <c r="AC1687" i="47" s="1"/>
  <c r="Z1687" i="47"/>
  <c r="X1687" i="47"/>
  <c r="Y1687" i="47" s="1"/>
  <c r="AD1686" i="47"/>
  <c r="AC1686" i="47"/>
  <c r="AB1686" i="47"/>
  <c r="Z1686" i="47"/>
  <c r="AF1686" i="47" s="1"/>
  <c r="X1686" i="47"/>
  <c r="Y1686" i="47" s="1"/>
  <c r="AD1685" i="47"/>
  <c r="AB1685" i="47"/>
  <c r="AC1685" i="47" s="1"/>
  <c r="Z1685" i="47"/>
  <c r="X1685" i="47"/>
  <c r="Y1685" i="47" s="1"/>
  <c r="AD1684" i="47"/>
  <c r="AB1684" i="47"/>
  <c r="AC1684" i="47" s="1"/>
  <c r="Z1684" i="47"/>
  <c r="X1684" i="47"/>
  <c r="Y1684" i="47" s="1"/>
  <c r="AD1683" i="47"/>
  <c r="AB1683" i="47"/>
  <c r="AC1683" i="47" s="1"/>
  <c r="Z1683" i="47"/>
  <c r="X1683" i="47"/>
  <c r="Y1683" i="47" s="1"/>
  <c r="AD1682" i="47"/>
  <c r="AB1682" i="47"/>
  <c r="AC1682" i="47" s="1"/>
  <c r="Z1682" i="47"/>
  <c r="X1682" i="47"/>
  <c r="Y1682" i="47" s="1"/>
  <c r="AD1681" i="47"/>
  <c r="AF1681" i="47" s="1"/>
  <c r="AB1681" i="47"/>
  <c r="AC1681" i="47" s="1"/>
  <c r="Z1681" i="47"/>
  <c r="X1681" i="47"/>
  <c r="Y1681" i="47" s="1"/>
  <c r="AD1680" i="47"/>
  <c r="AB1680" i="47"/>
  <c r="AC1680" i="47" s="1"/>
  <c r="Z1680" i="47"/>
  <c r="X1680" i="47"/>
  <c r="Y1680" i="47" s="1"/>
  <c r="AD1679" i="47"/>
  <c r="AB1679" i="47"/>
  <c r="AC1679" i="47" s="1"/>
  <c r="Z1679" i="47"/>
  <c r="X1679" i="47"/>
  <c r="Y1679" i="47" s="1"/>
  <c r="AD1678" i="47"/>
  <c r="AB1678" i="47"/>
  <c r="AC1678" i="47" s="1"/>
  <c r="Z1678" i="47"/>
  <c r="X1678" i="47"/>
  <c r="Y1678" i="47" s="1"/>
  <c r="AD1677" i="47"/>
  <c r="AB1677" i="47"/>
  <c r="AC1677" i="47" s="1"/>
  <c r="Z1677" i="47"/>
  <c r="X1677" i="47"/>
  <c r="Y1677" i="47" s="1"/>
  <c r="AD1676" i="47"/>
  <c r="AC1676" i="47"/>
  <c r="AB1676" i="47"/>
  <c r="Z1676" i="47"/>
  <c r="AF1676" i="47" s="1"/>
  <c r="X1676" i="47"/>
  <c r="Y1676" i="47" s="1"/>
  <c r="AD1675" i="47"/>
  <c r="AB1675" i="47"/>
  <c r="AC1675" i="47" s="1"/>
  <c r="Z1675" i="47"/>
  <c r="AF1675" i="47" s="1"/>
  <c r="AG1675" i="47" s="1"/>
  <c r="X1675" i="47"/>
  <c r="Y1675" i="47" s="1"/>
  <c r="AD1674" i="47"/>
  <c r="AF1674" i="47" s="1"/>
  <c r="AB1674" i="47"/>
  <c r="AC1674" i="47" s="1"/>
  <c r="Z1674" i="47"/>
  <c r="X1674" i="47"/>
  <c r="Y1674" i="47" s="1"/>
  <c r="AD1673" i="47"/>
  <c r="AB1673" i="47"/>
  <c r="AC1673" i="47" s="1"/>
  <c r="Z1673" i="47"/>
  <c r="X1673" i="47"/>
  <c r="Y1673" i="47" s="1"/>
  <c r="AD1672" i="47"/>
  <c r="AC1672" i="47"/>
  <c r="AB1672" i="47"/>
  <c r="Z1672" i="47"/>
  <c r="X1672" i="47"/>
  <c r="Y1672" i="47" s="1"/>
  <c r="AD1671" i="47"/>
  <c r="AB1671" i="47"/>
  <c r="AC1671" i="47" s="1"/>
  <c r="Z1671" i="47"/>
  <c r="X1671" i="47"/>
  <c r="Y1671" i="47" s="1"/>
  <c r="AD1670" i="47"/>
  <c r="AB1670" i="47"/>
  <c r="AC1670" i="47" s="1"/>
  <c r="Z1670" i="47"/>
  <c r="X1670" i="47"/>
  <c r="Y1670" i="47" s="1"/>
  <c r="AD1669" i="47"/>
  <c r="AB1669" i="47"/>
  <c r="AC1669" i="47" s="1"/>
  <c r="Z1669" i="47"/>
  <c r="X1669" i="47"/>
  <c r="Y1669" i="47" s="1"/>
  <c r="AD1668" i="47"/>
  <c r="AB1668" i="47"/>
  <c r="AC1668" i="47" s="1"/>
  <c r="Z1668" i="47"/>
  <c r="X1668" i="47"/>
  <c r="Y1668" i="47" s="1"/>
  <c r="AD1667" i="47"/>
  <c r="AB1667" i="47"/>
  <c r="AC1667" i="47" s="1"/>
  <c r="Z1667" i="47"/>
  <c r="X1667" i="47"/>
  <c r="Y1667" i="47" s="1"/>
  <c r="AD1666" i="47"/>
  <c r="AB1666" i="47"/>
  <c r="AC1666" i="47" s="1"/>
  <c r="Z1666" i="47"/>
  <c r="X1666" i="47"/>
  <c r="Y1666" i="47" s="1"/>
  <c r="AD1665" i="47"/>
  <c r="AB1665" i="47"/>
  <c r="AC1665" i="47" s="1"/>
  <c r="Z1665" i="47"/>
  <c r="AF1665" i="47" s="1"/>
  <c r="X1665" i="47"/>
  <c r="Y1665" i="47" s="1"/>
  <c r="AD1664" i="47"/>
  <c r="AB1664" i="47"/>
  <c r="AC1664" i="47" s="1"/>
  <c r="Z1664" i="47"/>
  <c r="X1664" i="47"/>
  <c r="Y1664" i="47" s="1"/>
  <c r="AD1663" i="47"/>
  <c r="AC1663" i="47"/>
  <c r="AB1663" i="47"/>
  <c r="Z1663" i="47"/>
  <c r="AF1663" i="47" s="1"/>
  <c r="X1663" i="47"/>
  <c r="Y1663" i="47" s="1"/>
  <c r="AD1662" i="47"/>
  <c r="AB1662" i="47"/>
  <c r="AC1662" i="47" s="1"/>
  <c r="Z1662" i="47"/>
  <c r="X1662" i="47"/>
  <c r="Y1662" i="47" s="1"/>
  <c r="AD1661" i="47"/>
  <c r="AC1661" i="47"/>
  <c r="AB1661" i="47"/>
  <c r="Z1661" i="47"/>
  <c r="X1661" i="47"/>
  <c r="Y1661" i="47" s="1"/>
  <c r="AD1660" i="47"/>
  <c r="AC1660" i="47"/>
  <c r="AB1660" i="47"/>
  <c r="Z1660" i="47"/>
  <c r="Y1660" i="47"/>
  <c r="X1660" i="47"/>
  <c r="AD1659" i="47"/>
  <c r="AB1659" i="47"/>
  <c r="AC1659" i="47" s="1"/>
  <c r="Z1659" i="47"/>
  <c r="X1659" i="47"/>
  <c r="Y1659" i="47" s="1"/>
  <c r="AD1658" i="47"/>
  <c r="AB1658" i="47"/>
  <c r="AC1658" i="47" s="1"/>
  <c r="Z1658" i="47"/>
  <c r="AF1658" i="47" s="1"/>
  <c r="X1658" i="47"/>
  <c r="Y1658" i="47" s="1"/>
  <c r="AD1657" i="47"/>
  <c r="AB1657" i="47"/>
  <c r="AC1657" i="47" s="1"/>
  <c r="Z1657" i="47"/>
  <c r="X1657" i="47"/>
  <c r="Y1657" i="47" s="1"/>
  <c r="AD1656" i="47"/>
  <c r="AC1656" i="47"/>
  <c r="AB1656" i="47"/>
  <c r="Z1656" i="47"/>
  <c r="X1656" i="47"/>
  <c r="Y1656" i="47" s="1"/>
  <c r="AD1655" i="47"/>
  <c r="AB1655" i="47"/>
  <c r="AC1655" i="47" s="1"/>
  <c r="Z1655" i="47"/>
  <c r="X1655" i="47"/>
  <c r="Y1655" i="47" s="1"/>
  <c r="AD1654" i="47"/>
  <c r="AC1654" i="47"/>
  <c r="AB1654" i="47"/>
  <c r="Z1654" i="47"/>
  <c r="X1654" i="47"/>
  <c r="Y1654" i="47" s="1"/>
  <c r="AD1653" i="47"/>
  <c r="AB1653" i="47"/>
  <c r="AC1653" i="47" s="1"/>
  <c r="Z1653" i="47"/>
  <c r="X1653" i="47"/>
  <c r="Y1653" i="47" s="1"/>
  <c r="AD1652" i="47"/>
  <c r="AB1652" i="47"/>
  <c r="AC1652" i="47" s="1"/>
  <c r="Z1652" i="47"/>
  <c r="AF1652" i="47" s="1"/>
  <c r="X1652" i="47"/>
  <c r="Y1652" i="47" s="1"/>
  <c r="AD1651" i="47"/>
  <c r="AB1651" i="47"/>
  <c r="AC1651" i="47" s="1"/>
  <c r="Z1651" i="47"/>
  <c r="X1651" i="47"/>
  <c r="Y1651" i="47" s="1"/>
  <c r="AD1650" i="47"/>
  <c r="AB1650" i="47"/>
  <c r="AC1650" i="47" s="1"/>
  <c r="Z1650" i="47"/>
  <c r="AF1650" i="47" s="1"/>
  <c r="X1650" i="47"/>
  <c r="Y1650" i="47" s="1"/>
  <c r="AD1649" i="47"/>
  <c r="AB1649" i="47"/>
  <c r="AC1649" i="47" s="1"/>
  <c r="Z1649" i="47"/>
  <c r="X1649" i="47"/>
  <c r="Y1649" i="47" s="1"/>
  <c r="AD1648" i="47"/>
  <c r="AB1648" i="47"/>
  <c r="AC1648" i="47" s="1"/>
  <c r="Z1648" i="47"/>
  <c r="X1648" i="47"/>
  <c r="Y1648" i="47" s="1"/>
  <c r="AD1647" i="47"/>
  <c r="AB1647" i="47"/>
  <c r="Z1647" i="47"/>
  <c r="X1647" i="47"/>
  <c r="Y1647" i="47" s="1"/>
  <c r="AD1646" i="47"/>
  <c r="AB1646" i="47"/>
  <c r="AC1646" i="47" s="1"/>
  <c r="Z1646" i="47"/>
  <c r="X1646" i="47"/>
  <c r="Y1646" i="47" s="1"/>
  <c r="AD1645" i="47"/>
  <c r="AF1645" i="47" s="1"/>
  <c r="AC1645" i="47"/>
  <c r="AB1645" i="47"/>
  <c r="Z1645" i="47"/>
  <c r="X1645" i="47"/>
  <c r="Y1645" i="47" s="1"/>
  <c r="AD1644" i="47"/>
  <c r="AB1644" i="47"/>
  <c r="AC1644" i="47" s="1"/>
  <c r="Z1644" i="47"/>
  <c r="X1644" i="47"/>
  <c r="Y1644" i="47" s="1"/>
  <c r="AD1643" i="47"/>
  <c r="AB1643" i="47"/>
  <c r="AC1643" i="47" s="1"/>
  <c r="Z1643" i="47"/>
  <c r="X1643" i="47"/>
  <c r="Y1643" i="47" s="1"/>
  <c r="AD1642" i="47"/>
  <c r="AB1642" i="47"/>
  <c r="AC1642" i="47" s="1"/>
  <c r="Z1642" i="47"/>
  <c r="X1642" i="47"/>
  <c r="Y1642" i="47" s="1"/>
  <c r="AD1641" i="47"/>
  <c r="AB1641" i="47"/>
  <c r="AC1641" i="47" s="1"/>
  <c r="Z1641" i="47"/>
  <c r="X1641" i="47"/>
  <c r="Y1641" i="47" s="1"/>
  <c r="AD1640" i="47"/>
  <c r="AC1640" i="47"/>
  <c r="AB1640" i="47"/>
  <c r="Z1640" i="47"/>
  <c r="X1640" i="47"/>
  <c r="Y1640" i="47" s="1"/>
  <c r="AD1639" i="47"/>
  <c r="AB1639" i="47"/>
  <c r="AC1639" i="47" s="1"/>
  <c r="Z1639" i="47"/>
  <c r="AF1639" i="47" s="1"/>
  <c r="X1639" i="47"/>
  <c r="Y1639" i="47" s="1"/>
  <c r="AD1638" i="47"/>
  <c r="AB1638" i="47"/>
  <c r="AC1638" i="47" s="1"/>
  <c r="Z1638" i="47"/>
  <c r="X1638" i="47"/>
  <c r="Y1638" i="47" s="1"/>
  <c r="AD1637" i="47"/>
  <c r="AB1637" i="47"/>
  <c r="AC1637" i="47" s="1"/>
  <c r="Z1637" i="47"/>
  <c r="X1637" i="47"/>
  <c r="Y1637" i="47" s="1"/>
  <c r="AD1636" i="47"/>
  <c r="AC1636" i="47"/>
  <c r="AB1636" i="47"/>
  <c r="Z1636" i="47"/>
  <c r="AF1636" i="47" s="1"/>
  <c r="X1636" i="47"/>
  <c r="Y1636" i="47" s="1"/>
  <c r="AD1635" i="47"/>
  <c r="AC1635" i="47"/>
  <c r="AB1635" i="47"/>
  <c r="Z1635" i="47"/>
  <c r="AF1635" i="47" s="1"/>
  <c r="X1635" i="47"/>
  <c r="Y1635" i="47" s="1"/>
  <c r="AD1634" i="47"/>
  <c r="AB1634" i="47"/>
  <c r="AC1634" i="47" s="1"/>
  <c r="Z1634" i="47"/>
  <c r="X1634" i="47"/>
  <c r="Y1634" i="47" s="1"/>
  <c r="AD1633" i="47"/>
  <c r="AB1633" i="47"/>
  <c r="AC1633" i="47" s="1"/>
  <c r="Z1633" i="47"/>
  <c r="AF1633" i="47" s="1"/>
  <c r="X1633" i="47"/>
  <c r="Y1633" i="47" s="1"/>
  <c r="AD1632" i="47"/>
  <c r="AB1632" i="47"/>
  <c r="AC1632" i="47" s="1"/>
  <c r="Z1632" i="47"/>
  <c r="AF1632" i="47" s="1"/>
  <c r="X1632" i="47"/>
  <c r="Y1632" i="47" s="1"/>
  <c r="AD1631" i="47"/>
  <c r="AB1631" i="47"/>
  <c r="AC1631" i="47" s="1"/>
  <c r="Z1631" i="47"/>
  <c r="AF1631" i="47" s="1"/>
  <c r="X1631" i="47"/>
  <c r="Y1631" i="47" s="1"/>
  <c r="AD1630" i="47"/>
  <c r="AB1630" i="47"/>
  <c r="AC1630" i="47" s="1"/>
  <c r="Z1630" i="47"/>
  <c r="X1630" i="47"/>
  <c r="Y1630" i="47" s="1"/>
  <c r="AD1629" i="47"/>
  <c r="AB1629" i="47"/>
  <c r="AC1629" i="47" s="1"/>
  <c r="Z1629" i="47"/>
  <c r="X1629" i="47"/>
  <c r="Y1629" i="47" s="1"/>
  <c r="AD1628" i="47"/>
  <c r="AC1628" i="47"/>
  <c r="AB1628" i="47"/>
  <c r="Z1628" i="47"/>
  <c r="X1628" i="47"/>
  <c r="Y1628" i="47" s="1"/>
  <c r="AD1627" i="47"/>
  <c r="AC1627" i="47"/>
  <c r="AB1627" i="47"/>
  <c r="Z1627" i="47"/>
  <c r="AF1627" i="47" s="1"/>
  <c r="Y1627" i="47"/>
  <c r="X1627" i="47"/>
  <c r="AD1626" i="47"/>
  <c r="AB1626" i="47"/>
  <c r="AC1626" i="47" s="1"/>
  <c r="Z1626" i="47"/>
  <c r="Y1626" i="47"/>
  <c r="X1626" i="47"/>
  <c r="AD1625" i="47"/>
  <c r="AB1625" i="47"/>
  <c r="AC1625" i="47" s="1"/>
  <c r="Z1625" i="47"/>
  <c r="X1625" i="47"/>
  <c r="Y1625" i="47" s="1"/>
  <c r="AD1624" i="47"/>
  <c r="AB1624" i="47"/>
  <c r="AC1624" i="47" s="1"/>
  <c r="Z1624" i="47"/>
  <c r="X1624" i="47"/>
  <c r="Y1624" i="47" s="1"/>
  <c r="AD1623" i="47"/>
  <c r="AB1623" i="47"/>
  <c r="AC1623" i="47" s="1"/>
  <c r="Z1623" i="47"/>
  <c r="AF1623" i="47" s="1"/>
  <c r="X1623" i="47"/>
  <c r="Y1623" i="47" s="1"/>
  <c r="AD1622" i="47"/>
  <c r="AB1622" i="47"/>
  <c r="AC1622" i="47" s="1"/>
  <c r="Z1622" i="47"/>
  <c r="X1622" i="47"/>
  <c r="Y1622" i="47" s="1"/>
  <c r="AD1621" i="47"/>
  <c r="AB1621" i="47"/>
  <c r="AC1621" i="47" s="1"/>
  <c r="Z1621" i="47"/>
  <c r="AF1621" i="47" s="1"/>
  <c r="X1621" i="47"/>
  <c r="Y1621" i="47" s="1"/>
  <c r="AD1620" i="47"/>
  <c r="AB1620" i="47"/>
  <c r="AC1620" i="47" s="1"/>
  <c r="Z1620" i="47"/>
  <c r="X1620" i="47"/>
  <c r="Y1620" i="47" s="1"/>
  <c r="AD1619" i="47"/>
  <c r="AB1619" i="47"/>
  <c r="AC1619" i="47" s="1"/>
  <c r="Z1619" i="47"/>
  <c r="AF1619" i="47" s="1"/>
  <c r="Y1619" i="47"/>
  <c r="X1619" i="47"/>
  <c r="AD1618" i="47"/>
  <c r="AB1618" i="47"/>
  <c r="AC1618" i="47" s="1"/>
  <c r="Z1618" i="47"/>
  <c r="X1618" i="47"/>
  <c r="Y1618" i="47" s="1"/>
  <c r="AD1617" i="47"/>
  <c r="AB1617" i="47"/>
  <c r="AC1617" i="47" s="1"/>
  <c r="Z1617" i="47"/>
  <c r="X1617" i="47"/>
  <c r="Y1617" i="47" s="1"/>
  <c r="AD1616" i="47"/>
  <c r="AB1616" i="47"/>
  <c r="AC1616" i="47" s="1"/>
  <c r="Z1616" i="47"/>
  <c r="X1616" i="47"/>
  <c r="Y1616" i="47" s="1"/>
  <c r="AD1615" i="47"/>
  <c r="AB1615" i="47"/>
  <c r="AC1615" i="47" s="1"/>
  <c r="Z1615" i="47"/>
  <c r="X1615" i="47"/>
  <c r="Y1615" i="47" s="1"/>
  <c r="AD1614" i="47"/>
  <c r="AB1614" i="47"/>
  <c r="AC1614" i="47" s="1"/>
  <c r="Z1614" i="47"/>
  <c r="X1614" i="47"/>
  <c r="Y1614" i="47" s="1"/>
  <c r="AD1613" i="47"/>
  <c r="AC1613" i="47"/>
  <c r="AB1613" i="47"/>
  <c r="Z1613" i="47"/>
  <c r="Y1613" i="47"/>
  <c r="X1613" i="47"/>
  <c r="AD1612" i="47"/>
  <c r="AC1612" i="47"/>
  <c r="AB1612" i="47"/>
  <c r="Z1612" i="47"/>
  <c r="AF1612" i="47" s="1"/>
  <c r="X1612" i="47"/>
  <c r="Y1612" i="47" s="1"/>
  <c r="AD1611" i="47"/>
  <c r="AB1611" i="47"/>
  <c r="AC1611" i="47" s="1"/>
  <c r="Z1611" i="47"/>
  <c r="AF1611" i="47" s="1"/>
  <c r="X1611" i="47"/>
  <c r="Y1611" i="47" s="1"/>
  <c r="AD1610" i="47"/>
  <c r="AB1610" i="47"/>
  <c r="AC1610" i="47" s="1"/>
  <c r="Z1610" i="47"/>
  <c r="X1610" i="47"/>
  <c r="Y1610" i="47" s="1"/>
  <c r="AD1609" i="47"/>
  <c r="AC1609" i="47"/>
  <c r="AB1609" i="47"/>
  <c r="Z1609" i="47"/>
  <c r="AF1609" i="47" s="1"/>
  <c r="X1609" i="47"/>
  <c r="Y1609" i="47" s="1"/>
  <c r="AD1608" i="47"/>
  <c r="AC1608" i="47"/>
  <c r="AB1608" i="47"/>
  <c r="Z1608" i="47"/>
  <c r="X1608" i="47"/>
  <c r="Y1608" i="47" s="1"/>
  <c r="AD1607" i="47"/>
  <c r="AB1607" i="47"/>
  <c r="AC1607" i="47" s="1"/>
  <c r="Z1607" i="47"/>
  <c r="X1607" i="47"/>
  <c r="Y1607" i="47" s="1"/>
  <c r="AD1606" i="47"/>
  <c r="AF1606" i="47" s="1"/>
  <c r="AH1606" i="47" s="1"/>
  <c r="AC1606" i="47"/>
  <c r="AB1606" i="47"/>
  <c r="Z1606" i="47"/>
  <c r="Y1606" i="47"/>
  <c r="X1606" i="47"/>
  <c r="AD1605" i="47"/>
  <c r="AC1605" i="47"/>
  <c r="AB1605" i="47"/>
  <c r="Z1605" i="47"/>
  <c r="AF1605" i="47" s="1"/>
  <c r="X1605" i="47"/>
  <c r="Y1605" i="47" s="1"/>
  <c r="AD1604" i="47"/>
  <c r="AC1604" i="47"/>
  <c r="AB1604" i="47"/>
  <c r="Z1604" i="47"/>
  <c r="X1604" i="47"/>
  <c r="Y1604" i="47" s="1"/>
  <c r="AD1603" i="47"/>
  <c r="AC1603" i="47"/>
  <c r="AB1603" i="47"/>
  <c r="Z1603" i="47"/>
  <c r="X1603" i="47"/>
  <c r="Y1603" i="47" s="1"/>
  <c r="AD1602" i="47"/>
  <c r="AC1602" i="47"/>
  <c r="AB1602" i="47"/>
  <c r="Z1602" i="47"/>
  <c r="Y1602" i="47"/>
  <c r="X1602" i="47"/>
  <c r="AD1601" i="47"/>
  <c r="AB1601" i="47"/>
  <c r="AC1601" i="47" s="1"/>
  <c r="Z1601" i="47"/>
  <c r="X1601" i="47"/>
  <c r="Y1601" i="47" s="1"/>
  <c r="AD1600" i="47"/>
  <c r="AB1600" i="47"/>
  <c r="AC1600" i="47" s="1"/>
  <c r="Z1600" i="47"/>
  <c r="X1600" i="47"/>
  <c r="Y1600" i="47" s="1"/>
  <c r="AD1599" i="47"/>
  <c r="AB1599" i="47"/>
  <c r="Z1599" i="47"/>
  <c r="X1599" i="47"/>
  <c r="Y1599" i="47" s="1"/>
  <c r="AD1598" i="47"/>
  <c r="AB1598" i="47"/>
  <c r="AC1598" i="47" s="1"/>
  <c r="Z1598" i="47"/>
  <c r="X1598" i="47"/>
  <c r="Y1598" i="47" s="1"/>
  <c r="AD1597" i="47"/>
  <c r="AB1597" i="47"/>
  <c r="AC1597" i="47" s="1"/>
  <c r="Z1597" i="47"/>
  <c r="X1597" i="47"/>
  <c r="Y1597" i="47" s="1"/>
  <c r="AD1596" i="47"/>
  <c r="AB1596" i="47"/>
  <c r="AC1596" i="47" s="1"/>
  <c r="Z1596" i="47"/>
  <c r="X1596" i="47"/>
  <c r="Y1596" i="47" s="1"/>
  <c r="AD1595" i="47"/>
  <c r="AB1595" i="47"/>
  <c r="AC1595" i="47" s="1"/>
  <c r="Z1595" i="47"/>
  <c r="AF1595" i="47" s="1"/>
  <c r="X1595" i="47"/>
  <c r="Y1595" i="47" s="1"/>
  <c r="AD1594" i="47"/>
  <c r="AB1594" i="47"/>
  <c r="AC1594" i="47" s="1"/>
  <c r="Z1594" i="47"/>
  <c r="X1594" i="47"/>
  <c r="Y1594" i="47" s="1"/>
  <c r="AD1593" i="47"/>
  <c r="AB1593" i="47"/>
  <c r="AC1593" i="47" s="1"/>
  <c r="Z1593" i="47"/>
  <c r="X1593" i="47"/>
  <c r="Y1593" i="47" s="1"/>
  <c r="AD1592" i="47"/>
  <c r="AB1592" i="47"/>
  <c r="AC1592" i="47" s="1"/>
  <c r="Z1592" i="47"/>
  <c r="X1592" i="47"/>
  <c r="Y1592" i="47" s="1"/>
  <c r="AD1591" i="47"/>
  <c r="AB1591" i="47"/>
  <c r="AC1591" i="47" s="1"/>
  <c r="Z1591" i="47"/>
  <c r="X1591" i="47"/>
  <c r="Y1591" i="47" s="1"/>
  <c r="AD1590" i="47"/>
  <c r="AB1590" i="47"/>
  <c r="AC1590" i="47" s="1"/>
  <c r="Z1590" i="47"/>
  <c r="X1590" i="47"/>
  <c r="Y1590" i="47" s="1"/>
  <c r="AD1589" i="47"/>
  <c r="AB1589" i="47"/>
  <c r="AC1589" i="47" s="1"/>
  <c r="Z1589" i="47"/>
  <c r="X1589" i="47"/>
  <c r="Y1589" i="47" s="1"/>
  <c r="AD1588" i="47"/>
  <c r="AB1588" i="47"/>
  <c r="AC1588" i="47" s="1"/>
  <c r="Z1588" i="47"/>
  <c r="X1588" i="47"/>
  <c r="Y1588" i="47" s="1"/>
  <c r="AD1587" i="47"/>
  <c r="AB1587" i="47"/>
  <c r="AC1587" i="47" s="1"/>
  <c r="Z1587" i="47"/>
  <c r="X1587" i="47"/>
  <c r="Y1587" i="47" s="1"/>
  <c r="AD1586" i="47"/>
  <c r="AF1586" i="47" s="1"/>
  <c r="AB1586" i="47"/>
  <c r="AC1586" i="47" s="1"/>
  <c r="Z1586" i="47"/>
  <c r="X1586" i="47"/>
  <c r="Y1586" i="47" s="1"/>
  <c r="AD1585" i="47"/>
  <c r="AB1585" i="47"/>
  <c r="AC1585" i="47" s="1"/>
  <c r="Z1585" i="47"/>
  <c r="X1585" i="47"/>
  <c r="Y1585" i="47" s="1"/>
  <c r="AD1584" i="47"/>
  <c r="AB1584" i="47"/>
  <c r="AC1584" i="47" s="1"/>
  <c r="Z1584" i="47"/>
  <c r="X1584" i="47"/>
  <c r="Y1584" i="47" s="1"/>
  <c r="AD1583" i="47"/>
  <c r="AB1583" i="47"/>
  <c r="AC1583" i="47" s="1"/>
  <c r="Z1583" i="47"/>
  <c r="AF1583" i="47" s="1"/>
  <c r="X1583" i="47"/>
  <c r="Y1583" i="47" s="1"/>
  <c r="AD1582" i="47"/>
  <c r="AB1582" i="47"/>
  <c r="AC1582" i="47" s="1"/>
  <c r="Z1582" i="47"/>
  <c r="X1582" i="47"/>
  <c r="Y1582" i="47" s="1"/>
  <c r="AD1581" i="47"/>
  <c r="AB1581" i="47"/>
  <c r="AC1581" i="47" s="1"/>
  <c r="Z1581" i="47"/>
  <c r="AF1581" i="47" s="1"/>
  <c r="X1581" i="47"/>
  <c r="Y1581" i="47" s="1"/>
  <c r="AD1580" i="47"/>
  <c r="AB1580" i="47"/>
  <c r="AC1580" i="47" s="1"/>
  <c r="Z1580" i="47"/>
  <c r="X1580" i="47"/>
  <c r="Y1580" i="47" s="1"/>
  <c r="AD1579" i="47"/>
  <c r="AC1579" i="47"/>
  <c r="AB1579" i="47"/>
  <c r="Z1579" i="47"/>
  <c r="X1579" i="47"/>
  <c r="Y1579" i="47" s="1"/>
  <c r="AD1578" i="47"/>
  <c r="AB1578" i="47"/>
  <c r="AC1578" i="47" s="1"/>
  <c r="Z1578" i="47"/>
  <c r="X1578" i="47"/>
  <c r="Y1578" i="47" s="1"/>
  <c r="AD1577" i="47"/>
  <c r="AB1577" i="47"/>
  <c r="AC1577" i="47" s="1"/>
  <c r="Z1577" i="47"/>
  <c r="X1577" i="47"/>
  <c r="Y1577" i="47" s="1"/>
  <c r="AD1576" i="47"/>
  <c r="AB1576" i="47"/>
  <c r="AC1576" i="47" s="1"/>
  <c r="Z1576" i="47"/>
  <c r="X1576" i="47"/>
  <c r="Y1576" i="47" s="1"/>
  <c r="AD1575" i="47"/>
  <c r="AB1575" i="47"/>
  <c r="AC1575" i="47" s="1"/>
  <c r="Z1575" i="47"/>
  <c r="X1575" i="47"/>
  <c r="Y1575" i="47" s="1"/>
  <c r="AD1574" i="47"/>
  <c r="AB1574" i="47"/>
  <c r="AC1574" i="47" s="1"/>
  <c r="Z1574" i="47"/>
  <c r="X1574" i="47"/>
  <c r="Y1574" i="47" s="1"/>
  <c r="AD1573" i="47"/>
  <c r="AC1573" i="47"/>
  <c r="AB1573" i="47"/>
  <c r="Z1573" i="47"/>
  <c r="AF1573" i="47" s="1"/>
  <c r="X1573" i="47"/>
  <c r="Y1573" i="47" s="1"/>
  <c r="AD1572" i="47"/>
  <c r="AB1572" i="47"/>
  <c r="AC1572" i="47" s="1"/>
  <c r="Z1572" i="47"/>
  <c r="X1572" i="47"/>
  <c r="Y1572" i="47" s="1"/>
  <c r="AD1571" i="47"/>
  <c r="AF1571" i="47" s="1"/>
  <c r="AC1571" i="47"/>
  <c r="AB1571" i="47"/>
  <c r="Z1571" i="47"/>
  <c r="X1571" i="47"/>
  <c r="Y1571" i="47" s="1"/>
  <c r="AD1570" i="47"/>
  <c r="AC1570" i="47"/>
  <c r="AB1570" i="47"/>
  <c r="Z1570" i="47"/>
  <c r="Y1570" i="47"/>
  <c r="X1570" i="47"/>
  <c r="AD1569" i="47"/>
  <c r="AC1569" i="47"/>
  <c r="AB1569" i="47"/>
  <c r="Z1569" i="47"/>
  <c r="X1569" i="47"/>
  <c r="Y1569" i="47" s="1"/>
  <c r="AD1568" i="47"/>
  <c r="AC1568" i="47"/>
  <c r="AB1568" i="47"/>
  <c r="Z1568" i="47"/>
  <c r="Y1568" i="47"/>
  <c r="X1568" i="47"/>
  <c r="AD1567" i="47"/>
  <c r="AC1567" i="47"/>
  <c r="AB1567" i="47"/>
  <c r="Z1567" i="47"/>
  <c r="AF1567" i="47" s="1"/>
  <c r="X1567" i="47"/>
  <c r="Y1567" i="47" s="1"/>
  <c r="AD1566" i="47"/>
  <c r="AB1566" i="47"/>
  <c r="AC1566" i="47" s="1"/>
  <c r="Z1566" i="47"/>
  <c r="X1566" i="47"/>
  <c r="Y1566" i="47" s="1"/>
  <c r="AD1565" i="47"/>
  <c r="AB1565" i="47"/>
  <c r="AC1565" i="47" s="1"/>
  <c r="Z1565" i="47"/>
  <c r="X1565" i="47"/>
  <c r="Y1565" i="47" s="1"/>
  <c r="AD1564" i="47"/>
  <c r="AB1564" i="47"/>
  <c r="AC1564" i="47" s="1"/>
  <c r="Z1564" i="47"/>
  <c r="X1564" i="47"/>
  <c r="Y1564" i="47" s="1"/>
  <c r="AD1563" i="47"/>
  <c r="AB1563" i="47"/>
  <c r="AC1563" i="47" s="1"/>
  <c r="Z1563" i="47"/>
  <c r="X1563" i="47"/>
  <c r="Y1563" i="47" s="1"/>
  <c r="AD1562" i="47"/>
  <c r="AB1562" i="47"/>
  <c r="AC1562" i="47" s="1"/>
  <c r="Z1562" i="47"/>
  <c r="X1562" i="47"/>
  <c r="Y1562" i="47" s="1"/>
  <c r="AD1561" i="47"/>
  <c r="AC1561" i="47"/>
  <c r="AB1561" i="47"/>
  <c r="Z1561" i="47"/>
  <c r="X1561" i="47"/>
  <c r="Y1561" i="47" s="1"/>
  <c r="AD1560" i="47"/>
  <c r="AB1560" i="47"/>
  <c r="AC1560" i="47" s="1"/>
  <c r="Z1560" i="47"/>
  <c r="Y1560" i="47"/>
  <c r="X1560" i="47"/>
  <c r="AD1559" i="47"/>
  <c r="AB1559" i="47"/>
  <c r="AC1559" i="47" s="1"/>
  <c r="Z1559" i="47"/>
  <c r="AF1559" i="47" s="1"/>
  <c r="Y1559" i="47"/>
  <c r="X1559" i="47"/>
  <c r="AD1558" i="47"/>
  <c r="AF1558" i="47" s="1"/>
  <c r="AH1558" i="47" s="1"/>
  <c r="AB1558" i="47"/>
  <c r="AC1558" i="47" s="1"/>
  <c r="Z1558" i="47"/>
  <c r="X1558" i="47"/>
  <c r="Y1558" i="47" s="1"/>
  <c r="AD1557" i="47"/>
  <c r="AB1557" i="47"/>
  <c r="AC1557" i="47" s="1"/>
  <c r="Z1557" i="47"/>
  <c r="X1557" i="47"/>
  <c r="Y1557" i="47" s="1"/>
  <c r="AD1556" i="47"/>
  <c r="AB1556" i="47"/>
  <c r="AC1556" i="47" s="1"/>
  <c r="Z1556" i="47"/>
  <c r="X1556" i="47"/>
  <c r="Y1556" i="47" s="1"/>
  <c r="AD1555" i="47"/>
  <c r="AB1555" i="47"/>
  <c r="AC1555" i="47" s="1"/>
  <c r="Z1555" i="47"/>
  <c r="X1555" i="47"/>
  <c r="Y1555" i="47" s="1"/>
  <c r="AD1554" i="47"/>
  <c r="AB1554" i="47"/>
  <c r="AC1554" i="47" s="1"/>
  <c r="Z1554" i="47"/>
  <c r="X1554" i="47"/>
  <c r="Y1554" i="47" s="1"/>
  <c r="AD1553" i="47"/>
  <c r="AC1553" i="47"/>
  <c r="AB1553" i="47"/>
  <c r="Z1553" i="47"/>
  <c r="X1553" i="47"/>
  <c r="Y1553" i="47" s="1"/>
  <c r="AD1552" i="47"/>
  <c r="AB1552" i="47"/>
  <c r="AC1552" i="47" s="1"/>
  <c r="Z1552" i="47"/>
  <c r="X1552" i="47"/>
  <c r="Y1552" i="47" s="1"/>
  <c r="AD1551" i="47"/>
  <c r="AB1551" i="47"/>
  <c r="AC1551" i="47" s="1"/>
  <c r="Z1551" i="47"/>
  <c r="X1551" i="47"/>
  <c r="Y1551" i="47" s="1"/>
  <c r="AD1550" i="47"/>
  <c r="AF1550" i="47" s="1"/>
  <c r="AB1550" i="47"/>
  <c r="AC1550" i="47" s="1"/>
  <c r="Z1550" i="47"/>
  <c r="X1550" i="47"/>
  <c r="Y1550" i="47" s="1"/>
  <c r="AD1549" i="47"/>
  <c r="AB1549" i="47"/>
  <c r="AC1549" i="47" s="1"/>
  <c r="Z1549" i="47"/>
  <c r="X1549" i="47"/>
  <c r="Y1549" i="47" s="1"/>
  <c r="AD1548" i="47"/>
  <c r="AB1548" i="47"/>
  <c r="AC1548" i="47" s="1"/>
  <c r="Z1548" i="47"/>
  <c r="AF1548" i="47" s="1"/>
  <c r="Y1548" i="47"/>
  <c r="X1548" i="47"/>
  <c r="AD1547" i="47"/>
  <c r="AB1547" i="47"/>
  <c r="AC1547" i="47" s="1"/>
  <c r="Z1547" i="47"/>
  <c r="X1547" i="47"/>
  <c r="Y1547" i="47" s="1"/>
  <c r="AD1546" i="47"/>
  <c r="AF1546" i="47" s="1"/>
  <c r="AH1546" i="47" s="1"/>
  <c r="AB1546" i="47"/>
  <c r="AC1546" i="47" s="1"/>
  <c r="Z1546" i="47"/>
  <c r="X1546" i="47"/>
  <c r="Y1546" i="47" s="1"/>
  <c r="AD1545" i="47"/>
  <c r="AB1545" i="47"/>
  <c r="AC1545" i="47" s="1"/>
  <c r="Z1545" i="47"/>
  <c r="X1545" i="47"/>
  <c r="Y1545" i="47" s="1"/>
  <c r="AD1544" i="47"/>
  <c r="AB1544" i="47"/>
  <c r="AC1544" i="47" s="1"/>
  <c r="Z1544" i="47"/>
  <c r="X1544" i="47"/>
  <c r="Y1544" i="47" s="1"/>
  <c r="AD1543" i="47"/>
  <c r="AF1543" i="47" s="1"/>
  <c r="AC1543" i="47"/>
  <c r="AB1543" i="47"/>
  <c r="Z1543" i="47"/>
  <c r="Y1543" i="47"/>
  <c r="X1543" i="47"/>
  <c r="AD1542" i="47"/>
  <c r="AB1542" i="47"/>
  <c r="AC1542" i="47" s="1"/>
  <c r="Z1542" i="47"/>
  <c r="X1542" i="47"/>
  <c r="Y1542" i="47" s="1"/>
  <c r="AD1541" i="47"/>
  <c r="AB1541" i="47"/>
  <c r="AC1541" i="47" s="1"/>
  <c r="Z1541" i="47"/>
  <c r="X1541" i="47"/>
  <c r="Y1541" i="47" s="1"/>
  <c r="AD1540" i="47"/>
  <c r="AC1540" i="47"/>
  <c r="AB1540" i="47"/>
  <c r="Z1540" i="47"/>
  <c r="Y1540" i="47"/>
  <c r="X1540" i="47"/>
  <c r="AD1539" i="47"/>
  <c r="AC1539" i="47"/>
  <c r="AB1539" i="47"/>
  <c r="Z1539" i="47"/>
  <c r="X1539" i="47"/>
  <c r="Y1539" i="47" s="1"/>
  <c r="AD1538" i="47"/>
  <c r="AC1538" i="47"/>
  <c r="AB1538" i="47"/>
  <c r="Z1538" i="47"/>
  <c r="X1538" i="47"/>
  <c r="Y1538" i="47" s="1"/>
  <c r="AD1537" i="47"/>
  <c r="AB1537" i="47"/>
  <c r="AC1537" i="47" s="1"/>
  <c r="Z1537" i="47"/>
  <c r="X1537" i="47"/>
  <c r="Y1537" i="47" s="1"/>
  <c r="AD1536" i="47"/>
  <c r="AC1536" i="47"/>
  <c r="AB1536" i="47"/>
  <c r="Z1536" i="47"/>
  <c r="X1536" i="47"/>
  <c r="Y1536" i="47" s="1"/>
  <c r="AD1535" i="47"/>
  <c r="AB1535" i="47"/>
  <c r="Z1535" i="47"/>
  <c r="X1535" i="47"/>
  <c r="Y1535" i="47" s="1"/>
  <c r="AD1534" i="47"/>
  <c r="AB1534" i="47"/>
  <c r="AC1534" i="47" s="1"/>
  <c r="Z1534" i="47"/>
  <c r="X1534" i="47"/>
  <c r="Y1534" i="47" s="1"/>
  <c r="AD1533" i="47"/>
  <c r="AB1533" i="47"/>
  <c r="AC1533" i="47" s="1"/>
  <c r="Z1533" i="47"/>
  <c r="X1533" i="47"/>
  <c r="Y1533" i="47" s="1"/>
  <c r="AD1532" i="47"/>
  <c r="AC1532" i="47"/>
  <c r="AB1532" i="47"/>
  <c r="Z1532" i="47"/>
  <c r="AF1532" i="47" s="1"/>
  <c r="AG1532" i="47" s="1"/>
  <c r="Y1532" i="47"/>
  <c r="X1532" i="47"/>
  <c r="AD1531" i="47"/>
  <c r="AB1531" i="47"/>
  <c r="AC1531" i="47" s="1"/>
  <c r="Z1531" i="47"/>
  <c r="X1531" i="47"/>
  <c r="Y1531" i="47" s="1"/>
  <c r="AD1530" i="47"/>
  <c r="AF1530" i="47" s="1"/>
  <c r="AC1530" i="47"/>
  <c r="AB1530" i="47"/>
  <c r="Z1530" i="47"/>
  <c r="Y1530" i="47"/>
  <c r="X1530" i="47"/>
  <c r="AD1529" i="47"/>
  <c r="AB1529" i="47"/>
  <c r="AC1529" i="47" s="1"/>
  <c r="Z1529" i="47"/>
  <c r="X1529" i="47"/>
  <c r="Y1529" i="47" s="1"/>
  <c r="AD1528" i="47"/>
  <c r="AC1528" i="47"/>
  <c r="AB1528" i="47"/>
  <c r="Z1528" i="47"/>
  <c r="AF1528" i="47" s="1"/>
  <c r="AG1528" i="47" s="1"/>
  <c r="X1528" i="47"/>
  <c r="Y1528" i="47" s="1"/>
  <c r="AD1527" i="47"/>
  <c r="AB1527" i="47"/>
  <c r="AC1527" i="47" s="1"/>
  <c r="Z1527" i="47"/>
  <c r="AF1527" i="47" s="1"/>
  <c r="Y1527" i="47"/>
  <c r="X1527" i="47"/>
  <c r="AD1526" i="47"/>
  <c r="AB1526" i="47"/>
  <c r="AC1526" i="47" s="1"/>
  <c r="Z1526" i="47"/>
  <c r="X1526" i="47"/>
  <c r="Y1526" i="47" s="1"/>
  <c r="AD1525" i="47"/>
  <c r="AC1525" i="47"/>
  <c r="AB1525" i="47"/>
  <c r="Z1525" i="47"/>
  <c r="X1525" i="47"/>
  <c r="Y1525" i="47" s="1"/>
  <c r="AG1524" i="47"/>
  <c r="AD1524" i="47"/>
  <c r="AC1524" i="47"/>
  <c r="AB1524" i="47"/>
  <c r="Z1524" i="47"/>
  <c r="AF1524" i="47" s="1"/>
  <c r="X1524" i="47"/>
  <c r="Y1524" i="47" s="1"/>
  <c r="AD1523" i="47"/>
  <c r="AF1523" i="47" s="1"/>
  <c r="AC1523" i="47"/>
  <c r="AB1523" i="47"/>
  <c r="Z1523" i="47"/>
  <c r="X1523" i="47"/>
  <c r="Y1523" i="47" s="1"/>
  <c r="AD1522" i="47"/>
  <c r="AB1522" i="47"/>
  <c r="AC1522" i="47" s="1"/>
  <c r="Z1522" i="47"/>
  <c r="X1522" i="47"/>
  <c r="Y1522" i="47" s="1"/>
  <c r="AD1521" i="47"/>
  <c r="AB1521" i="47"/>
  <c r="AC1521" i="47" s="1"/>
  <c r="Z1521" i="47"/>
  <c r="X1521" i="47"/>
  <c r="Y1521" i="47" s="1"/>
  <c r="AD1520" i="47"/>
  <c r="AC1520" i="47"/>
  <c r="AB1520" i="47"/>
  <c r="Z1520" i="47"/>
  <c r="Y1520" i="47"/>
  <c r="X1520" i="47"/>
  <c r="AD1519" i="47"/>
  <c r="AB1519" i="47"/>
  <c r="AC1519" i="47" s="1"/>
  <c r="Z1519" i="47"/>
  <c r="X1519" i="47"/>
  <c r="Y1519" i="47" s="1"/>
  <c r="AD1518" i="47"/>
  <c r="AB1518" i="47"/>
  <c r="AC1518" i="47" s="1"/>
  <c r="Z1518" i="47"/>
  <c r="X1518" i="47"/>
  <c r="Y1518" i="47" s="1"/>
  <c r="AD1517" i="47"/>
  <c r="AB1517" i="47"/>
  <c r="AC1517" i="47" s="1"/>
  <c r="Z1517" i="47"/>
  <c r="X1517" i="47"/>
  <c r="Y1517" i="47" s="1"/>
  <c r="AD1516" i="47"/>
  <c r="AC1516" i="47"/>
  <c r="AB1516" i="47"/>
  <c r="Z1516" i="47"/>
  <c r="AF1516" i="47" s="1"/>
  <c r="Y1516" i="47"/>
  <c r="X1516" i="47"/>
  <c r="AF1515" i="47"/>
  <c r="AH1515" i="47" s="1"/>
  <c r="AD1515" i="47"/>
  <c r="AC1515" i="47"/>
  <c r="AB1515" i="47"/>
  <c r="Z1515" i="47"/>
  <c r="X1515" i="47"/>
  <c r="Y1515" i="47" s="1"/>
  <c r="AD1514" i="47"/>
  <c r="AB1514" i="47"/>
  <c r="AC1514" i="47" s="1"/>
  <c r="Z1514" i="47"/>
  <c r="X1514" i="47"/>
  <c r="Y1514" i="47" s="1"/>
  <c r="AD1513" i="47"/>
  <c r="AC1513" i="47"/>
  <c r="AB1513" i="47"/>
  <c r="Z1513" i="47"/>
  <c r="Y1513" i="47"/>
  <c r="X1513" i="47"/>
  <c r="AD1512" i="47"/>
  <c r="AC1512" i="47"/>
  <c r="AB1512" i="47"/>
  <c r="Z1512" i="47"/>
  <c r="X1512" i="47"/>
  <c r="Y1512" i="47" s="1"/>
  <c r="AF1511" i="47"/>
  <c r="AH1511" i="47" s="1"/>
  <c r="AD1511" i="47"/>
  <c r="AC1511" i="47"/>
  <c r="AB1511" i="47"/>
  <c r="Z1511" i="47"/>
  <c r="X1511" i="47"/>
  <c r="Y1511" i="47" s="1"/>
  <c r="AD1510" i="47"/>
  <c r="AB1510" i="47"/>
  <c r="AC1510" i="47" s="1"/>
  <c r="Z1510" i="47"/>
  <c r="X1510" i="47"/>
  <c r="Y1510" i="47" s="1"/>
  <c r="AD1509" i="47"/>
  <c r="AB1509" i="47"/>
  <c r="AC1509" i="47" s="1"/>
  <c r="Z1509" i="47"/>
  <c r="X1509" i="47"/>
  <c r="Y1509" i="47" s="1"/>
  <c r="AD1508" i="47"/>
  <c r="AC1508" i="47"/>
  <c r="AB1508" i="47"/>
  <c r="Z1508" i="47"/>
  <c r="X1508" i="47"/>
  <c r="Y1508" i="47" s="1"/>
  <c r="AD1507" i="47"/>
  <c r="AB1507" i="47"/>
  <c r="AC1507" i="47" s="1"/>
  <c r="Z1507" i="47"/>
  <c r="X1507" i="47"/>
  <c r="Y1507" i="47" s="1"/>
  <c r="AD1506" i="47"/>
  <c r="AB1506" i="47"/>
  <c r="AC1506" i="47" s="1"/>
  <c r="Z1506" i="47"/>
  <c r="X1506" i="47"/>
  <c r="Y1506" i="47" s="1"/>
  <c r="AD1505" i="47"/>
  <c r="AB1505" i="47"/>
  <c r="AC1505" i="47" s="1"/>
  <c r="Z1505" i="47"/>
  <c r="X1505" i="47"/>
  <c r="Y1505" i="47" s="1"/>
  <c r="AD1504" i="47"/>
  <c r="AB1504" i="47"/>
  <c r="AC1504" i="47" s="1"/>
  <c r="Z1504" i="47"/>
  <c r="AF1504" i="47" s="1"/>
  <c r="Y1504" i="47"/>
  <c r="X1504" i="47"/>
  <c r="AD1503" i="47"/>
  <c r="AB1503" i="47"/>
  <c r="AC1503" i="47" s="1"/>
  <c r="Z1503" i="47"/>
  <c r="X1503" i="47"/>
  <c r="Y1503" i="47" s="1"/>
  <c r="AD1502" i="47"/>
  <c r="AB1502" i="47"/>
  <c r="AC1502" i="47" s="1"/>
  <c r="Z1502" i="47"/>
  <c r="X1502" i="47"/>
  <c r="Y1502" i="47" s="1"/>
  <c r="AD1501" i="47"/>
  <c r="AC1501" i="47"/>
  <c r="AB1501" i="47"/>
  <c r="Z1501" i="47"/>
  <c r="X1501" i="47"/>
  <c r="Y1501" i="47" s="1"/>
  <c r="AD1500" i="47"/>
  <c r="AB1500" i="47"/>
  <c r="AC1500" i="47" s="1"/>
  <c r="Z1500" i="47"/>
  <c r="X1500" i="47"/>
  <c r="Y1500" i="47" s="1"/>
  <c r="AD1499" i="47"/>
  <c r="AC1499" i="47"/>
  <c r="AB1499" i="47"/>
  <c r="Z1499" i="47"/>
  <c r="X1499" i="47"/>
  <c r="Y1499" i="47" s="1"/>
  <c r="AD1498" i="47"/>
  <c r="AC1498" i="47"/>
  <c r="AB1498" i="47"/>
  <c r="Z1498" i="47"/>
  <c r="Y1498" i="47"/>
  <c r="X1498" i="47"/>
  <c r="AD1497" i="47"/>
  <c r="AC1497" i="47"/>
  <c r="AB1497" i="47"/>
  <c r="Z1497" i="47"/>
  <c r="X1497" i="47"/>
  <c r="Y1497" i="47" s="1"/>
  <c r="AD1496" i="47"/>
  <c r="AB1496" i="47"/>
  <c r="AC1496" i="47" s="1"/>
  <c r="Z1496" i="47"/>
  <c r="X1496" i="47"/>
  <c r="Y1496" i="47" s="1"/>
  <c r="AD1495" i="47"/>
  <c r="AC1495" i="47"/>
  <c r="AB1495" i="47"/>
  <c r="Z1495" i="47"/>
  <c r="X1495" i="47"/>
  <c r="Y1495" i="47" s="1"/>
  <c r="AD1494" i="47"/>
  <c r="AF1494" i="47" s="1"/>
  <c r="AG1494" i="47" s="1"/>
  <c r="AB1494" i="47"/>
  <c r="AC1494" i="47" s="1"/>
  <c r="Z1494" i="47"/>
  <c r="X1494" i="47"/>
  <c r="Y1494" i="47" s="1"/>
  <c r="AD1493" i="47"/>
  <c r="AB1493" i="47"/>
  <c r="AC1493" i="47" s="1"/>
  <c r="Z1493" i="47"/>
  <c r="X1493" i="47"/>
  <c r="Y1493" i="47" s="1"/>
  <c r="AD1492" i="47"/>
  <c r="AC1492" i="47"/>
  <c r="AB1492" i="47"/>
  <c r="Z1492" i="47"/>
  <c r="AF1492" i="47" s="1"/>
  <c r="Y1492" i="47"/>
  <c r="X1492" i="47"/>
  <c r="AD1491" i="47"/>
  <c r="AC1491" i="47"/>
  <c r="AB1491" i="47"/>
  <c r="Z1491" i="47"/>
  <c r="Y1491" i="47"/>
  <c r="X1491" i="47"/>
  <c r="AD1490" i="47"/>
  <c r="AC1490" i="47"/>
  <c r="AB1490" i="47"/>
  <c r="Z1490" i="47"/>
  <c r="Y1490" i="47"/>
  <c r="X1490" i="47"/>
  <c r="AD1489" i="47"/>
  <c r="AB1489" i="47"/>
  <c r="AC1489" i="47" s="1"/>
  <c r="Z1489" i="47"/>
  <c r="X1489" i="47"/>
  <c r="Y1489" i="47" s="1"/>
  <c r="AD1488" i="47"/>
  <c r="AC1488" i="47"/>
  <c r="AB1488" i="47"/>
  <c r="Z1488" i="47"/>
  <c r="X1488" i="47"/>
  <c r="Y1488" i="47" s="1"/>
  <c r="AD1487" i="47"/>
  <c r="AB1487" i="47"/>
  <c r="AC1487" i="47" s="1"/>
  <c r="Z1487" i="47"/>
  <c r="X1487" i="47"/>
  <c r="Y1487" i="47" s="1"/>
  <c r="AD1486" i="47"/>
  <c r="AB1486" i="47"/>
  <c r="AC1486" i="47" s="1"/>
  <c r="Z1486" i="47"/>
  <c r="X1486" i="47"/>
  <c r="Y1486" i="47" s="1"/>
  <c r="AD1485" i="47"/>
  <c r="AC1485" i="47"/>
  <c r="AB1485" i="47"/>
  <c r="Z1485" i="47"/>
  <c r="Y1485" i="47"/>
  <c r="X1485" i="47"/>
  <c r="AD1484" i="47"/>
  <c r="AC1484" i="47"/>
  <c r="AB1484" i="47"/>
  <c r="Z1484" i="47"/>
  <c r="X1484" i="47"/>
  <c r="Y1484" i="47" s="1"/>
  <c r="AD1483" i="47"/>
  <c r="AB1483" i="47"/>
  <c r="AC1483" i="47" s="1"/>
  <c r="Z1483" i="47"/>
  <c r="X1483" i="47"/>
  <c r="Y1483" i="47" s="1"/>
  <c r="AD1482" i="47"/>
  <c r="AC1482" i="47"/>
  <c r="AB1482" i="47"/>
  <c r="Z1482" i="47"/>
  <c r="X1482" i="47"/>
  <c r="Y1482" i="47" s="1"/>
  <c r="AD1481" i="47"/>
  <c r="AB1481" i="47"/>
  <c r="AC1481" i="47" s="1"/>
  <c r="Z1481" i="47"/>
  <c r="X1481" i="47"/>
  <c r="Y1481" i="47" s="1"/>
  <c r="AD1480" i="47"/>
  <c r="AB1480" i="47"/>
  <c r="AC1480" i="47" s="1"/>
  <c r="Z1480" i="47"/>
  <c r="X1480" i="47"/>
  <c r="Y1480" i="47" s="1"/>
  <c r="AD1479" i="47"/>
  <c r="AB1479" i="47"/>
  <c r="AC1479" i="47" s="1"/>
  <c r="Z1479" i="47"/>
  <c r="X1479" i="47"/>
  <c r="Y1479" i="47" s="1"/>
  <c r="AD1478" i="47"/>
  <c r="AB1478" i="47"/>
  <c r="AC1478" i="47" s="1"/>
  <c r="Z1478" i="47"/>
  <c r="X1478" i="47"/>
  <c r="Y1478" i="47" s="1"/>
  <c r="AD1477" i="47"/>
  <c r="AC1477" i="47"/>
  <c r="AB1477" i="47"/>
  <c r="Z1477" i="47"/>
  <c r="Y1477" i="47"/>
  <c r="X1477" i="47"/>
  <c r="AD1476" i="47"/>
  <c r="AC1476" i="47"/>
  <c r="AB1476" i="47"/>
  <c r="Z1476" i="47"/>
  <c r="X1476" i="47"/>
  <c r="Y1476" i="47" s="1"/>
  <c r="AD1475" i="47"/>
  <c r="AC1475" i="47"/>
  <c r="AB1475" i="47"/>
  <c r="Z1475" i="47"/>
  <c r="AF1475" i="47" s="1"/>
  <c r="X1475" i="47"/>
  <c r="Y1475" i="47" s="1"/>
  <c r="AD1474" i="47"/>
  <c r="AB1474" i="47"/>
  <c r="AC1474" i="47" s="1"/>
  <c r="Z1474" i="47"/>
  <c r="X1474" i="47"/>
  <c r="Y1474" i="47" s="1"/>
  <c r="AD1473" i="47"/>
  <c r="AB1473" i="47"/>
  <c r="AC1473" i="47" s="1"/>
  <c r="Z1473" i="47"/>
  <c r="X1473" i="47"/>
  <c r="Y1473" i="47" s="1"/>
  <c r="AD1472" i="47"/>
  <c r="AC1472" i="47"/>
  <c r="AB1472" i="47"/>
  <c r="Z1472" i="47"/>
  <c r="X1472" i="47"/>
  <c r="Y1472" i="47" s="1"/>
  <c r="AD1471" i="47"/>
  <c r="AB1471" i="47"/>
  <c r="AC1471" i="47" s="1"/>
  <c r="Z1471" i="47"/>
  <c r="X1471" i="47"/>
  <c r="Y1471" i="47" s="1"/>
  <c r="AD1470" i="47"/>
  <c r="AC1470" i="47"/>
  <c r="AB1470" i="47"/>
  <c r="Z1470" i="47"/>
  <c r="AF1470" i="47" s="1"/>
  <c r="X1470" i="47"/>
  <c r="Y1470" i="47" s="1"/>
  <c r="AD1469" i="47"/>
  <c r="AC1469" i="47"/>
  <c r="AB1469" i="47"/>
  <c r="Z1469" i="47"/>
  <c r="X1469" i="47"/>
  <c r="Y1469" i="47" s="1"/>
  <c r="AD1468" i="47"/>
  <c r="AB1468" i="47"/>
  <c r="AC1468" i="47" s="1"/>
  <c r="Z1468" i="47"/>
  <c r="X1468" i="47"/>
  <c r="Y1468" i="47" s="1"/>
  <c r="AD1467" i="47"/>
  <c r="AB1467" i="47"/>
  <c r="AC1467" i="47" s="1"/>
  <c r="Z1467" i="47"/>
  <c r="X1467" i="47"/>
  <c r="Y1467" i="47" s="1"/>
  <c r="AD1466" i="47"/>
  <c r="AB1466" i="47"/>
  <c r="AC1466" i="47" s="1"/>
  <c r="Z1466" i="47"/>
  <c r="X1466" i="47"/>
  <c r="Y1466" i="47" s="1"/>
  <c r="AD1465" i="47"/>
  <c r="AB1465" i="47"/>
  <c r="AC1465" i="47" s="1"/>
  <c r="Z1465" i="47"/>
  <c r="X1465" i="47"/>
  <c r="Y1465" i="47" s="1"/>
  <c r="AD1464" i="47"/>
  <c r="AC1464" i="47"/>
  <c r="AB1464" i="47"/>
  <c r="Z1464" i="47"/>
  <c r="X1464" i="47"/>
  <c r="Y1464" i="47" s="1"/>
  <c r="AD1463" i="47"/>
  <c r="AB1463" i="47"/>
  <c r="AC1463" i="47" s="1"/>
  <c r="Z1463" i="47"/>
  <c r="Y1463" i="47"/>
  <c r="X1463" i="47"/>
  <c r="AD1462" i="47"/>
  <c r="AB1462" i="47"/>
  <c r="Z1462" i="47"/>
  <c r="Y1462" i="47"/>
  <c r="X1462" i="47"/>
  <c r="AD1461" i="47"/>
  <c r="AB1461" i="47"/>
  <c r="AC1461" i="47" s="1"/>
  <c r="Z1461" i="47"/>
  <c r="X1461" i="47"/>
  <c r="Y1461" i="47" s="1"/>
  <c r="AD1460" i="47"/>
  <c r="AB1460" i="47"/>
  <c r="AC1460" i="47" s="1"/>
  <c r="Z1460" i="47"/>
  <c r="X1460" i="47"/>
  <c r="Y1460" i="47" s="1"/>
  <c r="AD1459" i="47"/>
  <c r="AB1459" i="47"/>
  <c r="AC1459" i="47" s="1"/>
  <c r="Z1459" i="47"/>
  <c r="X1459" i="47"/>
  <c r="Y1459" i="47" s="1"/>
  <c r="AD1458" i="47"/>
  <c r="AB1458" i="47"/>
  <c r="AC1458" i="47" s="1"/>
  <c r="Z1458" i="47"/>
  <c r="X1458" i="47"/>
  <c r="Y1458" i="47" s="1"/>
  <c r="AD1457" i="47"/>
  <c r="AB1457" i="47"/>
  <c r="AC1457" i="47" s="1"/>
  <c r="Z1457" i="47"/>
  <c r="X1457" i="47"/>
  <c r="Y1457" i="47" s="1"/>
  <c r="AD1456" i="47"/>
  <c r="AB1456" i="47"/>
  <c r="AC1456" i="47" s="1"/>
  <c r="Z1456" i="47"/>
  <c r="X1456" i="47"/>
  <c r="Y1456" i="47" s="1"/>
  <c r="AD1455" i="47"/>
  <c r="AB1455" i="47"/>
  <c r="AC1455" i="47" s="1"/>
  <c r="Z1455" i="47"/>
  <c r="X1455" i="47"/>
  <c r="Y1455" i="47" s="1"/>
  <c r="AD1454" i="47"/>
  <c r="AB1454" i="47"/>
  <c r="AC1454" i="47" s="1"/>
  <c r="Z1454" i="47"/>
  <c r="X1454" i="47"/>
  <c r="Y1454" i="47" s="1"/>
  <c r="AD1453" i="47"/>
  <c r="AB1453" i="47"/>
  <c r="AC1453" i="47" s="1"/>
  <c r="Z1453" i="47"/>
  <c r="AF1453" i="47" s="1"/>
  <c r="AI1453" i="47" s="1"/>
  <c r="Y1453" i="47"/>
  <c r="X1453" i="47"/>
  <c r="AD1452" i="47"/>
  <c r="AC1452" i="47"/>
  <c r="AB1452" i="47"/>
  <c r="Z1452" i="47"/>
  <c r="X1452" i="47"/>
  <c r="Y1452" i="47" s="1"/>
  <c r="AD1451" i="47"/>
  <c r="AB1451" i="47"/>
  <c r="AC1451" i="47" s="1"/>
  <c r="Z1451" i="47"/>
  <c r="X1451" i="47"/>
  <c r="Y1451" i="47" s="1"/>
  <c r="AD1450" i="47"/>
  <c r="AC1450" i="47"/>
  <c r="AB1450" i="47"/>
  <c r="Z1450" i="47"/>
  <c r="AF1450" i="47" s="1"/>
  <c r="X1450" i="47"/>
  <c r="Y1450" i="47" s="1"/>
  <c r="AD1449" i="47"/>
  <c r="AB1449" i="47"/>
  <c r="AC1449" i="47" s="1"/>
  <c r="Z1449" i="47"/>
  <c r="X1449" i="47"/>
  <c r="Y1449" i="47" s="1"/>
  <c r="AD1448" i="47"/>
  <c r="AC1448" i="47"/>
  <c r="AB1448" i="47"/>
  <c r="Z1448" i="47"/>
  <c r="AF1448" i="47" s="1"/>
  <c r="Y1448" i="47"/>
  <c r="X1448" i="47"/>
  <c r="AD1447" i="47"/>
  <c r="AC1447" i="47"/>
  <c r="AB1447" i="47"/>
  <c r="Z1447" i="47"/>
  <c r="X1447" i="47"/>
  <c r="Y1447" i="47" s="1"/>
  <c r="AD1446" i="47"/>
  <c r="AC1446" i="47"/>
  <c r="AB1446" i="47"/>
  <c r="Z1446" i="47"/>
  <c r="Y1446" i="47"/>
  <c r="X1446" i="47"/>
  <c r="AD1445" i="47"/>
  <c r="AB1445" i="47"/>
  <c r="AC1445" i="47" s="1"/>
  <c r="Z1445" i="47"/>
  <c r="X1445" i="47"/>
  <c r="Y1445" i="47" s="1"/>
  <c r="AD1444" i="47"/>
  <c r="AC1444" i="47"/>
  <c r="AB1444" i="47"/>
  <c r="Z1444" i="47"/>
  <c r="X1444" i="47"/>
  <c r="Y1444" i="47" s="1"/>
  <c r="AD1443" i="47"/>
  <c r="AB1443" i="47"/>
  <c r="AC1443" i="47" s="1"/>
  <c r="Z1443" i="47"/>
  <c r="X1443" i="47"/>
  <c r="Y1443" i="47" s="1"/>
  <c r="AD1442" i="47"/>
  <c r="AB1442" i="47"/>
  <c r="AC1442" i="47" s="1"/>
  <c r="Z1442" i="47"/>
  <c r="X1442" i="47"/>
  <c r="Y1442" i="47" s="1"/>
  <c r="AD1441" i="47"/>
  <c r="AF1441" i="47" s="1"/>
  <c r="AG1441" i="47" s="1"/>
  <c r="AB1441" i="47"/>
  <c r="AC1441" i="47" s="1"/>
  <c r="Z1441" i="47"/>
  <c r="X1441" i="47"/>
  <c r="Y1441" i="47" s="1"/>
  <c r="AD1440" i="47"/>
  <c r="AB1440" i="47"/>
  <c r="AC1440" i="47" s="1"/>
  <c r="Z1440" i="47"/>
  <c r="X1440" i="47"/>
  <c r="Y1440" i="47" s="1"/>
  <c r="AD1439" i="47"/>
  <c r="AB1439" i="47"/>
  <c r="AC1439" i="47" s="1"/>
  <c r="Z1439" i="47"/>
  <c r="X1439" i="47"/>
  <c r="Y1439" i="47" s="1"/>
  <c r="AD1438" i="47"/>
  <c r="AB1438" i="47"/>
  <c r="AC1438" i="47" s="1"/>
  <c r="Z1438" i="47"/>
  <c r="X1438" i="47"/>
  <c r="Y1438" i="47" s="1"/>
  <c r="AD1437" i="47"/>
  <c r="AF1437" i="47" s="1"/>
  <c r="AC1437" i="47"/>
  <c r="AB1437" i="47"/>
  <c r="Z1437" i="47"/>
  <c r="X1437" i="47"/>
  <c r="Y1437" i="47" s="1"/>
  <c r="AD1436" i="47"/>
  <c r="AB1436" i="47"/>
  <c r="AC1436" i="47" s="1"/>
  <c r="Z1436" i="47"/>
  <c r="Y1436" i="47"/>
  <c r="X1436" i="47"/>
  <c r="AD1435" i="47"/>
  <c r="AC1435" i="47"/>
  <c r="AB1435" i="47"/>
  <c r="Z1435" i="47"/>
  <c r="Y1435" i="47"/>
  <c r="X1435" i="47"/>
  <c r="AD1434" i="47"/>
  <c r="AB1434" i="47"/>
  <c r="AC1434" i="47" s="1"/>
  <c r="Z1434" i="47"/>
  <c r="X1434" i="47"/>
  <c r="Y1434" i="47" s="1"/>
  <c r="AD1433" i="47"/>
  <c r="AC1433" i="47"/>
  <c r="AB1433" i="47"/>
  <c r="Z1433" i="47"/>
  <c r="X1433" i="47"/>
  <c r="Y1433" i="47" s="1"/>
  <c r="AD1432" i="47"/>
  <c r="AB1432" i="47"/>
  <c r="AC1432" i="47" s="1"/>
  <c r="Z1432" i="47"/>
  <c r="X1432" i="47"/>
  <c r="Y1432" i="47" s="1"/>
  <c r="AD1431" i="47"/>
  <c r="AB1431" i="47"/>
  <c r="AC1431" i="47" s="1"/>
  <c r="Z1431" i="47"/>
  <c r="Y1431" i="47"/>
  <c r="X1431" i="47"/>
  <c r="AD1430" i="47"/>
  <c r="AB1430" i="47"/>
  <c r="AC1430" i="47" s="1"/>
  <c r="Z1430" i="47"/>
  <c r="X1430" i="47"/>
  <c r="Y1430" i="47" s="1"/>
  <c r="AD1429" i="47"/>
  <c r="AB1429" i="47"/>
  <c r="AC1429" i="47" s="1"/>
  <c r="Z1429" i="47"/>
  <c r="X1429" i="47"/>
  <c r="Y1429" i="47" s="1"/>
  <c r="AD1428" i="47"/>
  <c r="AC1428" i="47"/>
  <c r="AB1428" i="47"/>
  <c r="Z1428" i="47"/>
  <c r="AF1428" i="47" s="1"/>
  <c r="Y1428" i="47"/>
  <c r="X1428" i="47"/>
  <c r="AD1427" i="47"/>
  <c r="AB1427" i="47"/>
  <c r="AC1427" i="47" s="1"/>
  <c r="Z1427" i="47"/>
  <c r="X1427" i="47"/>
  <c r="Y1427" i="47" s="1"/>
  <c r="AD1426" i="47"/>
  <c r="AB1426" i="47"/>
  <c r="AC1426" i="47" s="1"/>
  <c r="Z1426" i="47"/>
  <c r="X1426" i="47"/>
  <c r="Y1426" i="47" s="1"/>
  <c r="AD1425" i="47"/>
  <c r="AB1425" i="47"/>
  <c r="AC1425" i="47" s="1"/>
  <c r="Z1425" i="47"/>
  <c r="X1425" i="47"/>
  <c r="Y1425" i="47" s="1"/>
  <c r="AD1424" i="47"/>
  <c r="AB1424" i="47"/>
  <c r="AC1424" i="47" s="1"/>
  <c r="Z1424" i="47"/>
  <c r="X1424" i="47"/>
  <c r="Y1424" i="47" s="1"/>
  <c r="AD1423" i="47"/>
  <c r="AB1423" i="47"/>
  <c r="AC1423" i="47" s="1"/>
  <c r="Z1423" i="47"/>
  <c r="X1423" i="47"/>
  <c r="Y1423" i="47" s="1"/>
  <c r="AD1422" i="47"/>
  <c r="AF1422" i="47" s="1"/>
  <c r="AB1422" i="47"/>
  <c r="AC1422" i="47" s="1"/>
  <c r="Z1422" i="47"/>
  <c r="X1422" i="47"/>
  <c r="Y1422" i="47" s="1"/>
  <c r="AD1421" i="47"/>
  <c r="AB1421" i="47"/>
  <c r="AC1421" i="47" s="1"/>
  <c r="Z1421" i="47"/>
  <c r="X1421" i="47"/>
  <c r="Y1421" i="47" s="1"/>
  <c r="AD1420" i="47"/>
  <c r="AC1420" i="47"/>
  <c r="AB1420" i="47"/>
  <c r="Z1420" i="47"/>
  <c r="AF1420" i="47" s="1"/>
  <c r="AI1420" i="47" s="1"/>
  <c r="Y1420" i="47"/>
  <c r="X1420" i="47"/>
  <c r="AD1419" i="47"/>
  <c r="AB1419" i="47"/>
  <c r="AC1419" i="47" s="1"/>
  <c r="Z1419" i="47"/>
  <c r="X1419" i="47"/>
  <c r="Y1419" i="47" s="1"/>
  <c r="AD1418" i="47"/>
  <c r="AB1418" i="47"/>
  <c r="AC1418" i="47" s="1"/>
  <c r="Z1418" i="47"/>
  <c r="X1418" i="47"/>
  <c r="Y1418" i="47" s="1"/>
  <c r="AD1417" i="47"/>
  <c r="AB1417" i="47"/>
  <c r="AC1417" i="47" s="1"/>
  <c r="Z1417" i="47"/>
  <c r="X1417" i="47"/>
  <c r="Y1417" i="47" s="1"/>
  <c r="AD1416" i="47"/>
  <c r="AB1416" i="47"/>
  <c r="AC1416" i="47" s="1"/>
  <c r="Z1416" i="47"/>
  <c r="X1416" i="47"/>
  <c r="Y1416" i="47" s="1"/>
  <c r="AD1415" i="47"/>
  <c r="AB1415" i="47"/>
  <c r="AC1415" i="47" s="1"/>
  <c r="Z1415" i="47"/>
  <c r="X1415" i="47"/>
  <c r="Y1415" i="47" s="1"/>
  <c r="AD1414" i="47"/>
  <c r="AB1414" i="47"/>
  <c r="AC1414" i="47" s="1"/>
  <c r="Z1414" i="47"/>
  <c r="X1414" i="47"/>
  <c r="Y1414" i="47" s="1"/>
  <c r="AD1413" i="47"/>
  <c r="AB1413" i="47"/>
  <c r="AC1413" i="47" s="1"/>
  <c r="Z1413" i="47"/>
  <c r="X1413" i="47"/>
  <c r="Y1413" i="47" s="1"/>
  <c r="AD1412" i="47"/>
  <c r="AB1412" i="47"/>
  <c r="AC1412" i="47" s="1"/>
  <c r="Z1412" i="47"/>
  <c r="X1412" i="47"/>
  <c r="Y1412" i="47" s="1"/>
  <c r="AD1411" i="47"/>
  <c r="AB1411" i="47"/>
  <c r="AC1411" i="47" s="1"/>
  <c r="Z1411" i="47"/>
  <c r="X1411" i="47"/>
  <c r="Y1411" i="47" s="1"/>
  <c r="AD1410" i="47"/>
  <c r="AB1410" i="47"/>
  <c r="AC1410" i="47" s="1"/>
  <c r="Z1410" i="47"/>
  <c r="X1410" i="47"/>
  <c r="Y1410" i="47" s="1"/>
  <c r="AD1409" i="47"/>
  <c r="AF1409" i="47" s="1"/>
  <c r="AB1409" i="47"/>
  <c r="AC1409" i="47" s="1"/>
  <c r="Z1409" i="47"/>
  <c r="X1409" i="47"/>
  <c r="Y1409" i="47" s="1"/>
  <c r="AD1408" i="47"/>
  <c r="AB1408" i="47"/>
  <c r="AC1408" i="47" s="1"/>
  <c r="Z1408" i="47"/>
  <c r="Y1408" i="47"/>
  <c r="X1408" i="47"/>
  <c r="AD1407" i="47"/>
  <c r="AB1407" i="47"/>
  <c r="AC1407" i="47" s="1"/>
  <c r="Z1407" i="47"/>
  <c r="AF1407" i="47" s="1"/>
  <c r="X1407" i="47"/>
  <c r="Y1407" i="47" s="1"/>
  <c r="AD1406" i="47"/>
  <c r="AB1406" i="47"/>
  <c r="AC1406" i="47" s="1"/>
  <c r="Z1406" i="47"/>
  <c r="X1406" i="47"/>
  <c r="Y1406" i="47" s="1"/>
  <c r="AD1405" i="47"/>
  <c r="AB1405" i="47"/>
  <c r="AC1405" i="47" s="1"/>
  <c r="Z1405" i="47"/>
  <c r="X1405" i="47"/>
  <c r="Y1405" i="47" s="1"/>
  <c r="AD1404" i="47"/>
  <c r="AB1404" i="47"/>
  <c r="AC1404" i="47" s="1"/>
  <c r="Z1404" i="47"/>
  <c r="X1404" i="47"/>
  <c r="Y1404" i="47" s="1"/>
  <c r="AD1403" i="47"/>
  <c r="AC1403" i="47"/>
  <c r="AB1403" i="47"/>
  <c r="Z1403" i="47"/>
  <c r="AF1403" i="47" s="1"/>
  <c r="X1403" i="47"/>
  <c r="Y1403" i="47" s="1"/>
  <c r="AD1402" i="47"/>
  <c r="AF1402" i="47" s="1"/>
  <c r="AC1402" i="47"/>
  <c r="AB1402" i="47"/>
  <c r="Z1402" i="47"/>
  <c r="X1402" i="47"/>
  <c r="Y1402" i="47" s="1"/>
  <c r="AD1401" i="47"/>
  <c r="AC1401" i="47"/>
  <c r="AB1401" i="47"/>
  <c r="Z1401" i="47"/>
  <c r="Y1401" i="47"/>
  <c r="X1401" i="47"/>
  <c r="AD1400" i="47"/>
  <c r="AB1400" i="47"/>
  <c r="AC1400" i="47" s="1"/>
  <c r="Z1400" i="47"/>
  <c r="X1400" i="47"/>
  <c r="Y1400" i="47" s="1"/>
  <c r="AD1399" i="47"/>
  <c r="AC1399" i="47"/>
  <c r="AB1399" i="47"/>
  <c r="Z1399" i="47"/>
  <c r="X1399" i="47"/>
  <c r="Y1399" i="47" s="1"/>
  <c r="AD1398" i="47"/>
  <c r="AB1398" i="47"/>
  <c r="AC1398" i="47" s="1"/>
  <c r="Z1398" i="47"/>
  <c r="X1398" i="47"/>
  <c r="Y1398" i="47" s="1"/>
  <c r="AD1397" i="47"/>
  <c r="AB1397" i="47"/>
  <c r="AC1397" i="47" s="1"/>
  <c r="Z1397" i="47"/>
  <c r="X1397" i="47"/>
  <c r="Y1397" i="47" s="1"/>
  <c r="AD1396" i="47"/>
  <c r="AB1396" i="47"/>
  <c r="AC1396" i="47" s="1"/>
  <c r="Z1396" i="47"/>
  <c r="X1396" i="47"/>
  <c r="Y1396" i="47" s="1"/>
  <c r="AD1395" i="47"/>
  <c r="AB1395" i="47"/>
  <c r="AC1395" i="47" s="1"/>
  <c r="Z1395" i="47"/>
  <c r="X1395" i="47"/>
  <c r="Y1395" i="47" s="1"/>
  <c r="AD1394" i="47"/>
  <c r="AB1394" i="47"/>
  <c r="AC1394" i="47" s="1"/>
  <c r="Z1394" i="47"/>
  <c r="Y1394" i="47"/>
  <c r="X1394" i="47"/>
  <c r="AD1393" i="47"/>
  <c r="AB1393" i="47"/>
  <c r="AC1393" i="47" s="1"/>
  <c r="Z1393" i="47"/>
  <c r="X1393" i="47"/>
  <c r="Y1393" i="47" s="1"/>
  <c r="AD1392" i="47"/>
  <c r="AB1392" i="47"/>
  <c r="AC1392" i="47" s="1"/>
  <c r="Z1392" i="47"/>
  <c r="X1392" i="47"/>
  <c r="Y1392" i="47" s="1"/>
  <c r="AD1391" i="47"/>
  <c r="AC1391" i="47"/>
  <c r="AB1391" i="47"/>
  <c r="Z1391" i="47"/>
  <c r="X1391" i="47"/>
  <c r="Y1391" i="47" s="1"/>
  <c r="AD1390" i="47"/>
  <c r="AB1390" i="47"/>
  <c r="AC1390" i="47" s="1"/>
  <c r="Z1390" i="47"/>
  <c r="X1390" i="47"/>
  <c r="Y1390" i="47" s="1"/>
  <c r="AD1389" i="47"/>
  <c r="AF1389" i="47" s="1"/>
  <c r="AG1389" i="47" s="1"/>
  <c r="AC1389" i="47"/>
  <c r="AB1389" i="47"/>
  <c r="Z1389" i="47"/>
  <c r="X1389" i="47"/>
  <c r="Y1389" i="47" s="1"/>
  <c r="AD1388" i="47"/>
  <c r="AC1388" i="47"/>
  <c r="AB1388" i="47"/>
  <c r="Z1388" i="47"/>
  <c r="AF1388" i="47" s="1"/>
  <c r="AI1388" i="47" s="1"/>
  <c r="X1388" i="47"/>
  <c r="Y1388" i="47" s="1"/>
  <c r="AD1387" i="47"/>
  <c r="AB1387" i="47"/>
  <c r="AC1387" i="47" s="1"/>
  <c r="Z1387" i="47"/>
  <c r="X1387" i="47"/>
  <c r="Y1387" i="47" s="1"/>
  <c r="AD1386" i="47"/>
  <c r="AF1386" i="47" s="1"/>
  <c r="AB1386" i="47"/>
  <c r="AC1386" i="47" s="1"/>
  <c r="Z1386" i="47"/>
  <c r="X1386" i="47"/>
  <c r="Y1386" i="47" s="1"/>
  <c r="AD1385" i="47"/>
  <c r="AF1385" i="47" s="1"/>
  <c r="AG1385" i="47" s="1"/>
  <c r="AC1385" i="47"/>
  <c r="AB1385" i="47"/>
  <c r="Z1385" i="47"/>
  <c r="Y1385" i="47"/>
  <c r="X1385" i="47"/>
  <c r="AD1384" i="47"/>
  <c r="AB1384" i="47"/>
  <c r="AC1384" i="47" s="1"/>
  <c r="Z1384" i="47"/>
  <c r="Y1384" i="47"/>
  <c r="X1384" i="47"/>
  <c r="AD1383" i="47"/>
  <c r="AB1383" i="47"/>
  <c r="AC1383" i="47" s="1"/>
  <c r="Z1383" i="47"/>
  <c r="X1383" i="47"/>
  <c r="Y1383" i="47" s="1"/>
  <c r="AD1382" i="47"/>
  <c r="AB1382" i="47"/>
  <c r="AC1382" i="47" s="1"/>
  <c r="Z1382" i="47"/>
  <c r="X1382" i="47"/>
  <c r="Y1382" i="47" s="1"/>
  <c r="AD1381" i="47"/>
  <c r="AB1381" i="47"/>
  <c r="AC1381" i="47" s="1"/>
  <c r="Z1381" i="47"/>
  <c r="X1381" i="47"/>
  <c r="Y1381" i="47" s="1"/>
  <c r="AD1380" i="47"/>
  <c r="AB1380" i="47"/>
  <c r="AC1380" i="47" s="1"/>
  <c r="Z1380" i="47"/>
  <c r="X1380" i="47"/>
  <c r="Y1380" i="47" s="1"/>
  <c r="AD1379" i="47"/>
  <c r="AB1379" i="47"/>
  <c r="AC1379" i="47" s="1"/>
  <c r="Z1379" i="47"/>
  <c r="X1379" i="47"/>
  <c r="Y1379" i="47" s="1"/>
  <c r="AD1378" i="47"/>
  <c r="AB1378" i="47"/>
  <c r="AC1378" i="47" s="1"/>
  <c r="Z1378" i="47"/>
  <c r="Y1378" i="47"/>
  <c r="X1378" i="47"/>
  <c r="AD1377" i="47"/>
  <c r="AB1377" i="47"/>
  <c r="AC1377" i="47" s="1"/>
  <c r="Z1377" i="47"/>
  <c r="X1377" i="47"/>
  <c r="Y1377" i="47" s="1"/>
  <c r="AD1376" i="47"/>
  <c r="AB1376" i="47"/>
  <c r="AC1376" i="47" s="1"/>
  <c r="Z1376" i="47"/>
  <c r="AF1376" i="47" s="1"/>
  <c r="AH1376" i="47" s="1"/>
  <c r="X1376" i="47"/>
  <c r="Y1376" i="47" s="1"/>
  <c r="AD1375" i="47"/>
  <c r="AB1375" i="47"/>
  <c r="AC1375" i="47" s="1"/>
  <c r="Z1375" i="47"/>
  <c r="AF1375" i="47" s="1"/>
  <c r="X1375" i="47"/>
  <c r="Y1375" i="47" s="1"/>
  <c r="AD1374" i="47"/>
  <c r="AC1374" i="47"/>
  <c r="AB1374" i="47"/>
  <c r="Z1374" i="47"/>
  <c r="X1374" i="47"/>
  <c r="Y1374" i="47" s="1"/>
  <c r="AD1373" i="47"/>
  <c r="AB1373" i="47"/>
  <c r="AC1373" i="47" s="1"/>
  <c r="Z1373" i="47"/>
  <c r="X1373" i="47"/>
  <c r="Y1373" i="47" s="1"/>
  <c r="AD1372" i="47"/>
  <c r="AB1372" i="47"/>
  <c r="AC1372" i="47" s="1"/>
  <c r="Z1372" i="47"/>
  <c r="X1372" i="47"/>
  <c r="Y1372" i="47" s="1"/>
  <c r="AD1371" i="47"/>
  <c r="AB1371" i="47"/>
  <c r="AC1371" i="47" s="1"/>
  <c r="Z1371" i="47"/>
  <c r="X1371" i="47"/>
  <c r="Y1371" i="47" s="1"/>
  <c r="AD1370" i="47"/>
  <c r="AC1370" i="47"/>
  <c r="AB1370" i="47"/>
  <c r="Z1370" i="47"/>
  <c r="Y1370" i="47"/>
  <c r="X1370" i="47"/>
  <c r="AD1369" i="47"/>
  <c r="AC1369" i="47"/>
  <c r="AB1369" i="47"/>
  <c r="Z1369" i="47"/>
  <c r="X1369" i="47"/>
  <c r="Y1369" i="47" s="1"/>
  <c r="AD1368" i="47"/>
  <c r="AC1368" i="47"/>
  <c r="AB1368" i="47"/>
  <c r="Z1368" i="47"/>
  <c r="AF1368" i="47" s="1"/>
  <c r="AH1368" i="47" s="1"/>
  <c r="Y1368" i="47"/>
  <c r="X1368" i="47"/>
  <c r="AD1367" i="47"/>
  <c r="AB1367" i="47"/>
  <c r="AC1367" i="47" s="1"/>
  <c r="Z1367" i="47"/>
  <c r="X1367" i="47"/>
  <c r="Y1367" i="47" s="1"/>
  <c r="AD1366" i="47"/>
  <c r="AB1366" i="47"/>
  <c r="AC1366" i="47" s="1"/>
  <c r="Z1366" i="47"/>
  <c r="X1366" i="47"/>
  <c r="Y1366" i="47" s="1"/>
  <c r="AD1365" i="47"/>
  <c r="AB1365" i="47"/>
  <c r="AC1365" i="47" s="1"/>
  <c r="Z1365" i="47"/>
  <c r="X1365" i="47"/>
  <c r="Y1365" i="47" s="1"/>
  <c r="AD1364" i="47"/>
  <c r="AB1364" i="47"/>
  <c r="AC1364" i="47" s="1"/>
  <c r="Z1364" i="47"/>
  <c r="X1364" i="47"/>
  <c r="Y1364" i="47" s="1"/>
  <c r="AD1363" i="47"/>
  <c r="AB1363" i="47"/>
  <c r="AC1363" i="47" s="1"/>
  <c r="Z1363" i="47"/>
  <c r="X1363" i="47"/>
  <c r="Y1363" i="47" s="1"/>
  <c r="AD1362" i="47"/>
  <c r="AC1362" i="47"/>
  <c r="AB1362" i="47"/>
  <c r="Z1362" i="47"/>
  <c r="X1362" i="47"/>
  <c r="Y1362" i="47" s="1"/>
  <c r="AD1361" i="47"/>
  <c r="AB1361" i="47"/>
  <c r="AC1361" i="47" s="1"/>
  <c r="Z1361" i="47"/>
  <c r="X1361" i="47"/>
  <c r="Y1361" i="47" s="1"/>
  <c r="AD1360" i="47"/>
  <c r="AB1360" i="47"/>
  <c r="AC1360" i="47" s="1"/>
  <c r="Z1360" i="47"/>
  <c r="X1360" i="47"/>
  <c r="Y1360" i="47" s="1"/>
  <c r="AD1359" i="47"/>
  <c r="AB1359" i="47"/>
  <c r="AC1359" i="47" s="1"/>
  <c r="Z1359" i="47"/>
  <c r="X1359" i="47"/>
  <c r="Y1359" i="47" s="1"/>
  <c r="AD1358" i="47"/>
  <c r="AB1358" i="47"/>
  <c r="AC1358" i="47" s="1"/>
  <c r="Z1358" i="47"/>
  <c r="X1358" i="47"/>
  <c r="Y1358" i="47" s="1"/>
  <c r="AD1357" i="47"/>
  <c r="AC1357" i="47"/>
  <c r="AB1357" i="47"/>
  <c r="Z1357" i="47"/>
  <c r="X1357" i="47"/>
  <c r="Y1357" i="47" s="1"/>
  <c r="AD1356" i="47"/>
  <c r="AB1356" i="47"/>
  <c r="AC1356" i="47" s="1"/>
  <c r="Z1356" i="47"/>
  <c r="X1356" i="47"/>
  <c r="Y1356" i="47" s="1"/>
  <c r="AD1355" i="47"/>
  <c r="AB1355" i="47"/>
  <c r="AC1355" i="47" s="1"/>
  <c r="Z1355" i="47"/>
  <c r="X1355" i="47"/>
  <c r="Y1355" i="47" s="1"/>
  <c r="AD1354" i="47"/>
  <c r="AB1354" i="47"/>
  <c r="AC1354" i="47" s="1"/>
  <c r="Z1354" i="47"/>
  <c r="X1354" i="47"/>
  <c r="Y1354" i="47" s="1"/>
  <c r="AD1353" i="47"/>
  <c r="AB1353" i="47"/>
  <c r="AC1353" i="47" s="1"/>
  <c r="Z1353" i="47"/>
  <c r="X1353" i="47"/>
  <c r="Y1353" i="47" s="1"/>
  <c r="AD1352" i="47"/>
  <c r="AB1352" i="47"/>
  <c r="AC1352" i="47" s="1"/>
  <c r="Z1352" i="47"/>
  <c r="X1352" i="47"/>
  <c r="Y1352" i="47" s="1"/>
  <c r="AD1351" i="47"/>
  <c r="AB1351" i="47"/>
  <c r="AC1351" i="47" s="1"/>
  <c r="Z1351" i="47"/>
  <c r="Y1351" i="47"/>
  <c r="X1351" i="47"/>
  <c r="AD1350" i="47"/>
  <c r="AB1350" i="47"/>
  <c r="AC1350" i="47" s="1"/>
  <c r="Z1350" i="47"/>
  <c r="Y1350" i="47"/>
  <c r="X1350" i="47"/>
  <c r="AD1349" i="47"/>
  <c r="AB1349" i="47"/>
  <c r="AC1349" i="47" s="1"/>
  <c r="Z1349" i="47"/>
  <c r="X1349" i="47"/>
  <c r="Y1349" i="47" s="1"/>
  <c r="AD1348" i="47"/>
  <c r="AC1348" i="47"/>
  <c r="AB1348" i="47"/>
  <c r="Z1348" i="47"/>
  <c r="Y1348" i="47"/>
  <c r="X1348" i="47"/>
  <c r="AD1347" i="47"/>
  <c r="AB1347" i="47"/>
  <c r="AC1347" i="47" s="1"/>
  <c r="Z1347" i="47"/>
  <c r="Y1347" i="47"/>
  <c r="X1347" i="47"/>
  <c r="AD1346" i="47"/>
  <c r="AC1346" i="47"/>
  <c r="AB1346" i="47"/>
  <c r="Z1346" i="47"/>
  <c r="Y1346" i="47"/>
  <c r="X1346" i="47"/>
  <c r="AD1345" i="47"/>
  <c r="AF1345" i="47" s="1"/>
  <c r="AB1345" i="47"/>
  <c r="AC1345" i="47" s="1"/>
  <c r="Z1345" i="47"/>
  <c r="X1345" i="47"/>
  <c r="Y1345" i="47" s="1"/>
  <c r="AD1344" i="47"/>
  <c r="AC1344" i="47"/>
  <c r="AB1344" i="47"/>
  <c r="Z1344" i="47"/>
  <c r="AF1344" i="47" s="1"/>
  <c r="AH1344" i="47" s="1"/>
  <c r="Y1344" i="47"/>
  <c r="X1344" i="47"/>
  <c r="AD1343" i="47"/>
  <c r="AC1343" i="47"/>
  <c r="AB1343" i="47"/>
  <c r="Z1343" i="47"/>
  <c r="X1343" i="47"/>
  <c r="Y1343" i="47" s="1"/>
  <c r="AD1342" i="47"/>
  <c r="AF1342" i="47" s="1"/>
  <c r="AB1342" i="47"/>
  <c r="AC1342" i="47" s="1"/>
  <c r="Z1342" i="47"/>
  <c r="X1342" i="47"/>
  <c r="Y1342" i="47" s="1"/>
  <c r="AD1341" i="47"/>
  <c r="AC1341" i="47"/>
  <c r="AB1341" i="47"/>
  <c r="Z1341" i="47"/>
  <c r="X1341" i="47"/>
  <c r="Y1341" i="47" s="1"/>
  <c r="AD1340" i="47"/>
  <c r="AC1340" i="47"/>
  <c r="AB1340" i="47"/>
  <c r="Z1340" i="47"/>
  <c r="X1340" i="47"/>
  <c r="Y1340" i="47" s="1"/>
  <c r="AD1339" i="47"/>
  <c r="AB1339" i="47"/>
  <c r="AC1339" i="47" s="1"/>
  <c r="Z1339" i="47"/>
  <c r="X1339" i="47"/>
  <c r="Y1339" i="47" s="1"/>
  <c r="AD1338" i="47"/>
  <c r="AB1338" i="47"/>
  <c r="AC1338" i="47" s="1"/>
  <c r="Z1338" i="47"/>
  <c r="X1338" i="47"/>
  <c r="Y1338" i="47" s="1"/>
  <c r="AD1337" i="47"/>
  <c r="AF1337" i="47" s="1"/>
  <c r="AC1337" i="47"/>
  <c r="AB1337" i="47"/>
  <c r="Z1337" i="47"/>
  <c r="X1337" i="47"/>
  <c r="Y1337" i="47" s="1"/>
  <c r="AD1336" i="47"/>
  <c r="AB1336" i="47"/>
  <c r="AC1336" i="47" s="1"/>
  <c r="Z1336" i="47"/>
  <c r="X1336" i="47"/>
  <c r="Y1336" i="47" s="1"/>
  <c r="AD1335" i="47"/>
  <c r="AB1335" i="47"/>
  <c r="AC1335" i="47" s="1"/>
  <c r="Z1335" i="47"/>
  <c r="X1335" i="47"/>
  <c r="Y1335" i="47" s="1"/>
  <c r="AD1334" i="47"/>
  <c r="AB1334" i="47"/>
  <c r="AC1334" i="47" s="1"/>
  <c r="Z1334" i="47"/>
  <c r="X1334" i="47"/>
  <c r="Y1334" i="47" s="1"/>
  <c r="AD1333" i="47"/>
  <c r="AB1333" i="47"/>
  <c r="AC1333" i="47" s="1"/>
  <c r="Z1333" i="47"/>
  <c r="X1333" i="47"/>
  <c r="Y1333" i="47" s="1"/>
  <c r="AD1332" i="47"/>
  <c r="AB1332" i="47"/>
  <c r="AC1332" i="47" s="1"/>
  <c r="Z1332" i="47"/>
  <c r="X1332" i="47"/>
  <c r="Y1332" i="47" s="1"/>
  <c r="AD1331" i="47"/>
  <c r="AB1331" i="47"/>
  <c r="AC1331" i="47" s="1"/>
  <c r="Z1331" i="47"/>
  <c r="X1331" i="47"/>
  <c r="Y1331" i="47" s="1"/>
  <c r="AD1330" i="47"/>
  <c r="AB1330" i="47"/>
  <c r="AC1330" i="47" s="1"/>
  <c r="Z1330" i="47"/>
  <c r="X1330" i="47"/>
  <c r="Y1330" i="47" s="1"/>
  <c r="AD1329" i="47"/>
  <c r="AB1329" i="47"/>
  <c r="AC1329" i="47" s="1"/>
  <c r="Z1329" i="47"/>
  <c r="X1329" i="47"/>
  <c r="Y1329" i="47" s="1"/>
  <c r="AD1328" i="47"/>
  <c r="AC1328" i="47"/>
  <c r="AB1328" i="47"/>
  <c r="Z1328" i="47"/>
  <c r="X1328" i="47"/>
  <c r="Y1328" i="47" s="1"/>
  <c r="AD1327" i="47"/>
  <c r="AB1327" i="47"/>
  <c r="AC1327" i="47" s="1"/>
  <c r="Z1327" i="47"/>
  <c r="X1327" i="47"/>
  <c r="Y1327" i="47" s="1"/>
  <c r="AD1326" i="47"/>
  <c r="AC1326" i="47"/>
  <c r="AB1326" i="47"/>
  <c r="Z1326" i="47"/>
  <c r="AF1326" i="47" s="1"/>
  <c r="AI1326" i="47" s="1"/>
  <c r="X1326" i="47"/>
  <c r="Y1326" i="47" s="1"/>
  <c r="AD1325" i="47"/>
  <c r="AB1325" i="47"/>
  <c r="AC1325" i="47" s="1"/>
  <c r="Z1325" i="47"/>
  <c r="X1325" i="47"/>
  <c r="Y1325" i="47" s="1"/>
  <c r="AD1324" i="47"/>
  <c r="AB1324" i="47"/>
  <c r="AC1324" i="47" s="1"/>
  <c r="Z1324" i="47"/>
  <c r="X1324" i="47"/>
  <c r="Y1324" i="47" s="1"/>
  <c r="AD1323" i="47"/>
  <c r="AB1323" i="47"/>
  <c r="AC1323" i="47" s="1"/>
  <c r="Z1323" i="47"/>
  <c r="Y1323" i="47"/>
  <c r="X1323" i="47"/>
  <c r="AD1322" i="47"/>
  <c r="AB1322" i="47"/>
  <c r="AC1322" i="47" s="1"/>
  <c r="Z1322" i="47"/>
  <c r="X1322" i="47"/>
  <c r="Y1322" i="47" s="1"/>
  <c r="AD1321" i="47"/>
  <c r="AB1321" i="47"/>
  <c r="AC1321" i="47" s="1"/>
  <c r="Z1321" i="47"/>
  <c r="X1321" i="47"/>
  <c r="Y1321" i="47" s="1"/>
  <c r="AD1320" i="47"/>
  <c r="AB1320" i="47"/>
  <c r="AC1320" i="47" s="1"/>
  <c r="Z1320" i="47"/>
  <c r="Y1320" i="47"/>
  <c r="X1320" i="47"/>
  <c r="AD1319" i="47"/>
  <c r="AC1319" i="47"/>
  <c r="AB1319" i="47"/>
  <c r="Z1319" i="47"/>
  <c r="X1319" i="47"/>
  <c r="Y1319" i="47" s="1"/>
  <c r="AD1318" i="47"/>
  <c r="AB1318" i="47"/>
  <c r="AC1318" i="47" s="1"/>
  <c r="Z1318" i="47"/>
  <c r="X1318" i="47"/>
  <c r="Y1318" i="47" s="1"/>
  <c r="AD1317" i="47"/>
  <c r="AB1317" i="47"/>
  <c r="AC1317" i="47" s="1"/>
  <c r="Z1317" i="47"/>
  <c r="X1317" i="47"/>
  <c r="Y1317" i="47" s="1"/>
  <c r="AD1316" i="47"/>
  <c r="AC1316" i="47"/>
  <c r="AB1316" i="47"/>
  <c r="Z1316" i="47"/>
  <c r="X1316" i="47"/>
  <c r="Y1316" i="47" s="1"/>
  <c r="AD1315" i="47"/>
  <c r="AB1315" i="47"/>
  <c r="AC1315" i="47" s="1"/>
  <c r="Z1315" i="47"/>
  <c r="X1315" i="47"/>
  <c r="Y1315" i="47" s="1"/>
  <c r="AD1314" i="47"/>
  <c r="AC1314" i="47"/>
  <c r="AB1314" i="47"/>
  <c r="Z1314" i="47"/>
  <c r="AF1314" i="47" s="1"/>
  <c r="AI1314" i="47" s="1"/>
  <c r="Y1314" i="47"/>
  <c r="X1314" i="47"/>
  <c r="AD1313" i="47"/>
  <c r="AB1313" i="47"/>
  <c r="AC1313" i="47" s="1"/>
  <c r="Z1313" i="47"/>
  <c r="X1313" i="47"/>
  <c r="Y1313" i="47" s="1"/>
  <c r="AD1312" i="47"/>
  <c r="AB1312" i="47"/>
  <c r="AC1312" i="47" s="1"/>
  <c r="Z1312" i="47"/>
  <c r="X1312" i="47"/>
  <c r="Y1312" i="47" s="1"/>
  <c r="AD1311" i="47"/>
  <c r="AC1311" i="47"/>
  <c r="AB1311" i="47"/>
  <c r="Z1311" i="47"/>
  <c r="X1311" i="47"/>
  <c r="Y1311" i="47" s="1"/>
  <c r="AD1310" i="47"/>
  <c r="AB1310" i="47"/>
  <c r="AC1310" i="47" s="1"/>
  <c r="Z1310" i="47"/>
  <c r="Y1310" i="47"/>
  <c r="X1310" i="47"/>
  <c r="AD1309" i="47"/>
  <c r="AC1309" i="47"/>
  <c r="AB1309" i="47"/>
  <c r="Z1309" i="47"/>
  <c r="X1309" i="47"/>
  <c r="Y1309" i="47" s="1"/>
  <c r="AD1308" i="47"/>
  <c r="AB1308" i="47"/>
  <c r="AC1308" i="47" s="1"/>
  <c r="Z1308" i="47"/>
  <c r="X1308" i="47"/>
  <c r="Y1308" i="47" s="1"/>
  <c r="AD1307" i="47"/>
  <c r="AB1307" i="47"/>
  <c r="AC1307" i="47" s="1"/>
  <c r="Z1307" i="47"/>
  <c r="X1307" i="47"/>
  <c r="Y1307" i="47" s="1"/>
  <c r="AD1306" i="47"/>
  <c r="AB1306" i="47"/>
  <c r="AC1306" i="47" s="1"/>
  <c r="Z1306" i="47"/>
  <c r="X1306" i="47"/>
  <c r="Y1306" i="47" s="1"/>
  <c r="AD1305" i="47"/>
  <c r="AB1305" i="47"/>
  <c r="AC1305" i="47" s="1"/>
  <c r="Z1305" i="47"/>
  <c r="X1305" i="47"/>
  <c r="Y1305" i="47" s="1"/>
  <c r="AD1304" i="47"/>
  <c r="AB1304" i="47"/>
  <c r="AC1304" i="47" s="1"/>
  <c r="Z1304" i="47"/>
  <c r="X1304" i="47"/>
  <c r="Y1304" i="47" s="1"/>
  <c r="AD1303" i="47"/>
  <c r="AB1303" i="47"/>
  <c r="AC1303" i="47" s="1"/>
  <c r="Z1303" i="47"/>
  <c r="X1303" i="47"/>
  <c r="Y1303" i="47" s="1"/>
  <c r="AD1302" i="47"/>
  <c r="AB1302" i="47"/>
  <c r="AC1302" i="47" s="1"/>
  <c r="Z1302" i="47"/>
  <c r="X1302" i="47"/>
  <c r="Y1302" i="47" s="1"/>
  <c r="AD1301" i="47"/>
  <c r="AB1301" i="47"/>
  <c r="AC1301" i="47" s="1"/>
  <c r="Z1301" i="47"/>
  <c r="X1301" i="47"/>
  <c r="Y1301" i="47" s="1"/>
  <c r="AD1300" i="47"/>
  <c r="AB1300" i="47"/>
  <c r="AC1300" i="47" s="1"/>
  <c r="Z1300" i="47"/>
  <c r="X1300" i="47"/>
  <c r="Y1300" i="47" s="1"/>
  <c r="AD1299" i="47"/>
  <c r="AB1299" i="47"/>
  <c r="AC1299" i="47" s="1"/>
  <c r="Z1299" i="47"/>
  <c r="X1299" i="47"/>
  <c r="Y1299" i="47" s="1"/>
  <c r="AD1298" i="47"/>
  <c r="AB1298" i="47"/>
  <c r="AC1298" i="47" s="1"/>
  <c r="Z1298" i="47"/>
  <c r="X1298" i="47"/>
  <c r="Y1298" i="47" s="1"/>
  <c r="AD1297" i="47"/>
  <c r="AB1297" i="47"/>
  <c r="AC1297" i="47" s="1"/>
  <c r="Z1297" i="47"/>
  <c r="X1297" i="47"/>
  <c r="Y1297" i="47" s="1"/>
  <c r="AD1296" i="47"/>
  <c r="AB1296" i="47"/>
  <c r="AC1296" i="47" s="1"/>
  <c r="Z1296" i="47"/>
  <c r="X1296" i="47"/>
  <c r="Y1296" i="47" s="1"/>
  <c r="AD1295" i="47"/>
  <c r="AB1295" i="47"/>
  <c r="AC1295" i="47" s="1"/>
  <c r="Z1295" i="47"/>
  <c r="Y1295" i="47"/>
  <c r="X1295" i="47"/>
  <c r="AD1294" i="47"/>
  <c r="AB1294" i="47"/>
  <c r="AC1294" i="47" s="1"/>
  <c r="Z1294" i="47"/>
  <c r="X1294" i="47"/>
  <c r="Y1294" i="47" s="1"/>
  <c r="AD1293" i="47"/>
  <c r="AC1293" i="47"/>
  <c r="AB1293" i="47"/>
  <c r="Z1293" i="47"/>
  <c r="X1293" i="47"/>
  <c r="Y1293" i="47" s="1"/>
  <c r="AD1292" i="47"/>
  <c r="AB1292" i="47"/>
  <c r="AC1292" i="47" s="1"/>
  <c r="Z1292" i="47"/>
  <c r="X1292" i="47"/>
  <c r="Y1292" i="47" s="1"/>
  <c r="AD1291" i="47"/>
  <c r="AB1291" i="47"/>
  <c r="AC1291" i="47" s="1"/>
  <c r="Z1291" i="47"/>
  <c r="X1291" i="47"/>
  <c r="Y1291" i="47" s="1"/>
  <c r="AD1290" i="47"/>
  <c r="AB1290" i="47"/>
  <c r="AC1290" i="47" s="1"/>
  <c r="Z1290" i="47"/>
  <c r="X1290" i="47"/>
  <c r="Y1290" i="47" s="1"/>
  <c r="AD1289" i="47"/>
  <c r="AB1289" i="47"/>
  <c r="AC1289" i="47" s="1"/>
  <c r="Z1289" i="47"/>
  <c r="X1289" i="47"/>
  <c r="Y1289" i="47" s="1"/>
  <c r="AD1288" i="47"/>
  <c r="AB1288" i="47"/>
  <c r="AC1288" i="47" s="1"/>
  <c r="Z1288" i="47"/>
  <c r="X1288" i="47"/>
  <c r="Y1288" i="47" s="1"/>
  <c r="AD1287" i="47"/>
  <c r="AC1287" i="47"/>
  <c r="AB1287" i="47"/>
  <c r="Z1287" i="47"/>
  <c r="X1287" i="47"/>
  <c r="Y1287" i="47" s="1"/>
  <c r="AD1286" i="47"/>
  <c r="AB1286" i="47"/>
  <c r="AC1286" i="47" s="1"/>
  <c r="Z1286" i="47"/>
  <c r="Y1286" i="47"/>
  <c r="X1286" i="47"/>
  <c r="AD1285" i="47"/>
  <c r="AB1285" i="47"/>
  <c r="AC1285" i="47" s="1"/>
  <c r="Z1285" i="47"/>
  <c r="X1285" i="47"/>
  <c r="Y1285" i="47" s="1"/>
  <c r="AD1284" i="47"/>
  <c r="AB1284" i="47"/>
  <c r="AC1284" i="47" s="1"/>
  <c r="Z1284" i="47"/>
  <c r="X1284" i="47"/>
  <c r="Y1284" i="47" s="1"/>
  <c r="AD1283" i="47"/>
  <c r="AC1283" i="47"/>
  <c r="AB1283" i="47"/>
  <c r="Z1283" i="47"/>
  <c r="AF1283" i="47" s="1"/>
  <c r="AH1283" i="47" s="1"/>
  <c r="X1283" i="47"/>
  <c r="Y1283" i="47" s="1"/>
  <c r="AD1282" i="47"/>
  <c r="AC1282" i="47"/>
  <c r="AB1282" i="47"/>
  <c r="Z1282" i="47"/>
  <c r="X1282" i="47"/>
  <c r="Y1282" i="47" s="1"/>
  <c r="AD1281" i="47"/>
  <c r="AF1281" i="47" s="1"/>
  <c r="AB1281" i="47"/>
  <c r="AC1281" i="47" s="1"/>
  <c r="Z1281" i="47"/>
  <c r="X1281" i="47"/>
  <c r="Y1281" i="47" s="1"/>
  <c r="AD1280" i="47"/>
  <c r="AB1280" i="47"/>
  <c r="AC1280" i="47" s="1"/>
  <c r="Z1280" i="47"/>
  <c r="Y1280" i="47"/>
  <c r="X1280" i="47"/>
  <c r="AD1279" i="47"/>
  <c r="AB1279" i="47"/>
  <c r="AC1279" i="47" s="1"/>
  <c r="Z1279" i="47"/>
  <c r="X1279" i="47"/>
  <c r="Y1279" i="47" s="1"/>
  <c r="AD1278" i="47"/>
  <c r="AC1278" i="47"/>
  <c r="AB1278" i="47"/>
  <c r="Z1278" i="47"/>
  <c r="X1278" i="47"/>
  <c r="Y1278" i="47" s="1"/>
  <c r="AD1277" i="47"/>
  <c r="AF1277" i="47" s="1"/>
  <c r="AG1277" i="47" s="1"/>
  <c r="AB1277" i="47"/>
  <c r="AC1277" i="47" s="1"/>
  <c r="Z1277" i="47"/>
  <c r="X1277" i="47"/>
  <c r="Y1277" i="47" s="1"/>
  <c r="AD1276" i="47"/>
  <c r="AC1276" i="47"/>
  <c r="AB1276" i="47"/>
  <c r="Z1276" i="47"/>
  <c r="Y1276" i="47"/>
  <c r="X1276" i="47"/>
  <c r="AD1275" i="47"/>
  <c r="AB1275" i="47"/>
  <c r="AC1275" i="47" s="1"/>
  <c r="Z1275" i="47"/>
  <c r="X1275" i="47"/>
  <c r="Y1275" i="47" s="1"/>
  <c r="AD1274" i="47"/>
  <c r="AB1274" i="47"/>
  <c r="Z1274" i="47"/>
  <c r="X1274" i="47"/>
  <c r="Y1274" i="47" s="1"/>
  <c r="AD1273" i="47"/>
  <c r="AB1273" i="47"/>
  <c r="AC1273" i="47" s="1"/>
  <c r="Z1273" i="47"/>
  <c r="X1273" i="47"/>
  <c r="Y1273" i="47" s="1"/>
  <c r="AD1272" i="47"/>
  <c r="AB1272" i="47"/>
  <c r="AC1272" i="47" s="1"/>
  <c r="Z1272" i="47"/>
  <c r="X1272" i="47"/>
  <c r="Y1272" i="47" s="1"/>
  <c r="AD1271" i="47"/>
  <c r="AC1271" i="47"/>
  <c r="AB1271" i="47"/>
  <c r="Z1271" i="47"/>
  <c r="X1271" i="47"/>
  <c r="Y1271" i="47" s="1"/>
  <c r="AD1270" i="47"/>
  <c r="AB1270" i="47"/>
  <c r="Z1270" i="47"/>
  <c r="X1270" i="47"/>
  <c r="Y1270" i="47" s="1"/>
  <c r="AD1269" i="47"/>
  <c r="AB1269" i="47"/>
  <c r="AC1269" i="47" s="1"/>
  <c r="Z1269" i="47"/>
  <c r="X1269" i="47"/>
  <c r="Y1269" i="47" s="1"/>
  <c r="AD1268" i="47"/>
  <c r="AB1268" i="47"/>
  <c r="AC1268" i="47" s="1"/>
  <c r="Z1268" i="47"/>
  <c r="X1268" i="47"/>
  <c r="Y1268" i="47" s="1"/>
  <c r="AD1267" i="47"/>
  <c r="AB1267" i="47"/>
  <c r="AC1267" i="47" s="1"/>
  <c r="Z1267" i="47"/>
  <c r="X1267" i="47"/>
  <c r="Y1267" i="47" s="1"/>
  <c r="AD1266" i="47"/>
  <c r="AF1266" i="47" s="1"/>
  <c r="AB1266" i="47"/>
  <c r="AC1266" i="47" s="1"/>
  <c r="Z1266" i="47"/>
  <c r="X1266" i="47"/>
  <c r="Y1266" i="47" s="1"/>
  <c r="AD1265" i="47"/>
  <c r="AB1265" i="47"/>
  <c r="AC1265" i="47" s="1"/>
  <c r="Z1265" i="47"/>
  <c r="X1265" i="47"/>
  <c r="Y1265" i="47" s="1"/>
  <c r="AD1264" i="47"/>
  <c r="AB1264" i="47"/>
  <c r="AC1264" i="47" s="1"/>
  <c r="Z1264" i="47"/>
  <c r="X1264" i="47"/>
  <c r="Y1264" i="47" s="1"/>
  <c r="AD1263" i="47"/>
  <c r="AB1263" i="47"/>
  <c r="Z1263" i="47"/>
  <c r="X1263" i="47"/>
  <c r="Y1263" i="47" s="1"/>
  <c r="AD1262" i="47"/>
  <c r="AB1262" i="47"/>
  <c r="AC1262" i="47" s="1"/>
  <c r="Z1262" i="47"/>
  <c r="X1262" i="47"/>
  <c r="Y1262" i="47" s="1"/>
  <c r="AD1261" i="47"/>
  <c r="AB1261" i="47"/>
  <c r="AC1261" i="47" s="1"/>
  <c r="Z1261" i="47"/>
  <c r="X1261" i="47"/>
  <c r="Y1261" i="47" s="1"/>
  <c r="AD1260" i="47"/>
  <c r="AC1260" i="47"/>
  <c r="AB1260" i="47"/>
  <c r="Z1260" i="47"/>
  <c r="X1260" i="47"/>
  <c r="Y1260" i="47" s="1"/>
  <c r="AD1259" i="47"/>
  <c r="AB1259" i="47"/>
  <c r="Z1259" i="47"/>
  <c r="Y1259" i="47"/>
  <c r="X1259" i="47"/>
  <c r="AD1258" i="47"/>
  <c r="AB1258" i="47"/>
  <c r="AC1258" i="47" s="1"/>
  <c r="Z1258" i="47"/>
  <c r="X1258" i="47"/>
  <c r="Y1258" i="47" s="1"/>
  <c r="AD1257" i="47"/>
  <c r="AC1257" i="47"/>
  <c r="AB1257" i="47"/>
  <c r="Z1257" i="47"/>
  <c r="X1257" i="47"/>
  <c r="Y1257" i="47" s="1"/>
  <c r="AD1256" i="47"/>
  <c r="AB1256" i="47"/>
  <c r="AC1256" i="47" s="1"/>
  <c r="Z1256" i="47"/>
  <c r="X1256" i="47"/>
  <c r="Y1256" i="47" s="1"/>
  <c r="AD1255" i="47"/>
  <c r="AB1255" i="47"/>
  <c r="Z1255" i="47"/>
  <c r="X1255" i="47"/>
  <c r="Y1255" i="47" s="1"/>
  <c r="AD1254" i="47"/>
  <c r="AB1254" i="47"/>
  <c r="AC1254" i="47" s="1"/>
  <c r="Z1254" i="47"/>
  <c r="X1254" i="47"/>
  <c r="Y1254" i="47" s="1"/>
  <c r="AD1253" i="47"/>
  <c r="AB1253" i="47"/>
  <c r="AC1253" i="47" s="1"/>
  <c r="Z1253" i="47"/>
  <c r="X1253" i="47"/>
  <c r="Y1253" i="47" s="1"/>
  <c r="AD1252" i="47"/>
  <c r="AB1252" i="47"/>
  <c r="AC1252" i="47" s="1"/>
  <c r="Z1252" i="47"/>
  <c r="X1252" i="47"/>
  <c r="Y1252" i="47" s="1"/>
  <c r="AD1251" i="47"/>
  <c r="AB1251" i="47"/>
  <c r="Z1251" i="47"/>
  <c r="X1251" i="47"/>
  <c r="Y1251" i="47" s="1"/>
  <c r="AD1250" i="47"/>
  <c r="AC1250" i="47"/>
  <c r="AB1250" i="47"/>
  <c r="Z1250" i="47"/>
  <c r="Y1250" i="47"/>
  <c r="X1250" i="47"/>
  <c r="AD1249" i="47"/>
  <c r="AB1249" i="47"/>
  <c r="AC1249" i="47" s="1"/>
  <c r="Z1249" i="47"/>
  <c r="X1249" i="47"/>
  <c r="Y1249" i="47" s="1"/>
  <c r="AD1248" i="47"/>
  <c r="AB1248" i="47"/>
  <c r="AC1248" i="47" s="1"/>
  <c r="Z1248" i="47"/>
  <c r="X1248" i="47"/>
  <c r="Y1248" i="47" s="1"/>
  <c r="AD1247" i="47"/>
  <c r="AB1247" i="47"/>
  <c r="Z1247" i="47"/>
  <c r="X1247" i="47"/>
  <c r="Y1247" i="47" s="1"/>
  <c r="AD1246" i="47"/>
  <c r="AC1246" i="47"/>
  <c r="AB1246" i="47"/>
  <c r="Z1246" i="47"/>
  <c r="X1246" i="47"/>
  <c r="Y1246" i="47" s="1"/>
  <c r="AD1245" i="47"/>
  <c r="AC1245" i="47"/>
  <c r="AB1245" i="47"/>
  <c r="Z1245" i="47"/>
  <c r="X1245" i="47"/>
  <c r="Y1245" i="47" s="1"/>
  <c r="AD1244" i="47"/>
  <c r="AB1244" i="47"/>
  <c r="AC1244" i="47" s="1"/>
  <c r="Z1244" i="47"/>
  <c r="X1244" i="47"/>
  <c r="Y1244" i="47" s="1"/>
  <c r="AD1243" i="47"/>
  <c r="AB1243" i="47"/>
  <c r="Z1243" i="47"/>
  <c r="X1243" i="47"/>
  <c r="Y1243" i="47" s="1"/>
  <c r="AD1242" i="47"/>
  <c r="AB1242" i="47"/>
  <c r="AC1242" i="47" s="1"/>
  <c r="Z1242" i="47"/>
  <c r="X1242" i="47"/>
  <c r="Y1242" i="47" s="1"/>
  <c r="AD1241" i="47"/>
  <c r="AB1241" i="47"/>
  <c r="AC1241" i="47" s="1"/>
  <c r="Z1241" i="47"/>
  <c r="X1241" i="47"/>
  <c r="Y1241" i="47" s="1"/>
  <c r="AD1240" i="47"/>
  <c r="AC1240" i="47"/>
  <c r="AB1240" i="47"/>
  <c r="Z1240" i="47"/>
  <c r="X1240" i="47"/>
  <c r="Y1240" i="47" s="1"/>
  <c r="AD1239" i="47"/>
  <c r="AB1239" i="47"/>
  <c r="Z1239" i="47"/>
  <c r="X1239" i="47"/>
  <c r="Y1239" i="47" s="1"/>
  <c r="AD1238" i="47"/>
  <c r="AB1238" i="47"/>
  <c r="AC1238" i="47" s="1"/>
  <c r="Z1238" i="47"/>
  <c r="X1238" i="47"/>
  <c r="Y1238" i="47" s="1"/>
  <c r="AD1237" i="47"/>
  <c r="AB1237" i="47"/>
  <c r="AC1237" i="47" s="1"/>
  <c r="Z1237" i="47"/>
  <c r="AF1237" i="47" s="1"/>
  <c r="AG1237" i="47" s="1"/>
  <c r="X1237" i="47"/>
  <c r="Y1237" i="47" s="1"/>
  <c r="AD1236" i="47"/>
  <c r="AB1236" i="47"/>
  <c r="AC1236" i="47" s="1"/>
  <c r="Z1236" i="47"/>
  <c r="X1236" i="47"/>
  <c r="Y1236" i="47" s="1"/>
  <c r="AD1235" i="47"/>
  <c r="AB1235" i="47"/>
  <c r="Z1235" i="47"/>
  <c r="X1235" i="47"/>
  <c r="Y1235" i="47" s="1"/>
  <c r="AD1234" i="47"/>
  <c r="AB1234" i="47"/>
  <c r="AC1234" i="47" s="1"/>
  <c r="Z1234" i="47"/>
  <c r="X1234" i="47"/>
  <c r="Y1234" i="47" s="1"/>
  <c r="AD1233" i="47"/>
  <c r="AB1233" i="47"/>
  <c r="AC1233" i="47" s="1"/>
  <c r="Z1233" i="47"/>
  <c r="X1233" i="47"/>
  <c r="Y1233" i="47" s="1"/>
  <c r="AD1232" i="47"/>
  <c r="AC1232" i="47"/>
  <c r="AB1232" i="47"/>
  <c r="Z1232" i="47"/>
  <c r="AF1232" i="47" s="1"/>
  <c r="AI1232" i="47" s="1"/>
  <c r="X1232" i="47"/>
  <c r="Y1232" i="47" s="1"/>
  <c r="AD1231" i="47"/>
  <c r="AB1231" i="47"/>
  <c r="Z1231" i="47"/>
  <c r="X1231" i="47"/>
  <c r="Y1231" i="47" s="1"/>
  <c r="AD1230" i="47"/>
  <c r="AB1230" i="47"/>
  <c r="AC1230" i="47" s="1"/>
  <c r="Z1230" i="47"/>
  <c r="Y1230" i="47"/>
  <c r="X1230" i="47"/>
  <c r="AD1229" i="47"/>
  <c r="AC1229" i="47"/>
  <c r="AB1229" i="47"/>
  <c r="Z1229" i="47"/>
  <c r="X1229" i="47"/>
  <c r="Y1229" i="47" s="1"/>
  <c r="AD1228" i="47"/>
  <c r="AC1228" i="47"/>
  <c r="AB1228" i="47"/>
  <c r="Z1228" i="47"/>
  <c r="AF1228" i="47" s="1"/>
  <c r="Y1228" i="47"/>
  <c r="X1228" i="47"/>
  <c r="AD1227" i="47"/>
  <c r="AB1227" i="47"/>
  <c r="Z1227" i="47"/>
  <c r="X1227" i="47"/>
  <c r="Y1227" i="47" s="1"/>
  <c r="AD1226" i="47"/>
  <c r="AB1226" i="47"/>
  <c r="AC1226" i="47" s="1"/>
  <c r="Z1226" i="47"/>
  <c r="X1226" i="47"/>
  <c r="Y1226" i="47" s="1"/>
  <c r="AD1225" i="47"/>
  <c r="AB1225" i="47"/>
  <c r="AC1225" i="47" s="1"/>
  <c r="Z1225" i="47"/>
  <c r="X1225" i="47"/>
  <c r="Y1225" i="47" s="1"/>
  <c r="AD1224" i="47"/>
  <c r="AC1224" i="47"/>
  <c r="AB1224" i="47"/>
  <c r="Z1224" i="47"/>
  <c r="X1224" i="47"/>
  <c r="Y1224" i="47" s="1"/>
  <c r="AD1223" i="47"/>
  <c r="AC1223" i="47"/>
  <c r="AB1223" i="47"/>
  <c r="Z1223" i="47"/>
  <c r="Y1223" i="47"/>
  <c r="X1223" i="47"/>
  <c r="AD1222" i="47"/>
  <c r="AB1222" i="47"/>
  <c r="AC1222" i="47" s="1"/>
  <c r="Z1222" i="47"/>
  <c r="X1222" i="47"/>
  <c r="Y1222" i="47" s="1"/>
  <c r="AD1221" i="47"/>
  <c r="AB1221" i="47"/>
  <c r="AC1221" i="47" s="1"/>
  <c r="Z1221" i="47"/>
  <c r="X1221" i="47"/>
  <c r="Y1221" i="47" s="1"/>
  <c r="AD1220" i="47"/>
  <c r="AB1220" i="47"/>
  <c r="AC1220" i="47" s="1"/>
  <c r="Z1220" i="47"/>
  <c r="X1220" i="47"/>
  <c r="Y1220" i="47" s="1"/>
  <c r="AD1219" i="47"/>
  <c r="AB1219" i="47"/>
  <c r="Z1219" i="47"/>
  <c r="X1219" i="47"/>
  <c r="Y1219" i="47" s="1"/>
  <c r="AD1218" i="47"/>
  <c r="AB1218" i="47"/>
  <c r="AC1218" i="47" s="1"/>
  <c r="Z1218" i="47"/>
  <c r="X1218" i="47"/>
  <c r="Y1218" i="47" s="1"/>
  <c r="AD1217" i="47"/>
  <c r="AB1217" i="47"/>
  <c r="AC1217" i="47" s="1"/>
  <c r="Z1217" i="47"/>
  <c r="AF1217" i="47" s="1"/>
  <c r="AG1217" i="47" s="1"/>
  <c r="X1217" i="47"/>
  <c r="Y1217" i="47" s="1"/>
  <c r="AD1216" i="47"/>
  <c r="AC1216" i="47"/>
  <c r="AB1216" i="47"/>
  <c r="Z1216" i="47"/>
  <c r="AF1216" i="47" s="1"/>
  <c r="AI1216" i="47" s="1"/>
  <c r="X1216" i="47"/>
  <c r="Y1216" i="47" s="1"/>
  <c r="AD1215" i="47"/>
  <c r="AC1215" i="47"/>
  <c r="AB1215" i="47"/>
  <c r="Z1215" i="47"/>
  <c r="AF1215" i="47" s="1"/>
  <c r="AI1215" i="47" s="1"/>
  <c r="X1215" i="47"/>
  <c r="Y1215" i="47" s="1"/>
  <c r="AD1214" i="47"/>
  <c r="AF1214" i="47" s="1"/>
  <c r="AB1214" i="47"/>
  <c r="AC1214" i="47" s="1"/>
  <c r="Z1214" i="47"/>
  <c r="X1214" i="47"/>
  <c r="Y1214" i="47" s="1"/>
  <c r="AD1213" i="47"/>
  <c r="AB1213" i="47"/>
  <c r="AC1213" i="47" s="1"/>
  <c r="Z1213" i="47"/>
  <c r="X1213" i="47"/>
  <c r="Y1213" i="47" s="1"/>
  <c r="AD1212" i="47"/>
  <c r="AB1212" i="47"/>
  <c r="AC1212" i="47" s="1"/>
  <c r="Z1212" i="47"/>
  <c r="X1212" i="47"/>
  <c r="Y1212" i="47" s="1"/>
  <c r="AD1211" i="47"/>
  <c r="AC1211" i="47"/>
  <c r="AB1211" i="47"/>
  <c r="Z1211" i="47"/>
  <c r="Y1211" i="47"/>
  <c r="X1211" i="47"/>
  <c r="AD1210" i="47"/>
  <c r="AF1210" i="47" s="1"/>
  <c r="AC1210" i="47"/>
  <c r="AB1210" i="47"/>
  <c r="Z1210" i="47"/>
  <c r="X1210" i="47"/>
  <c r="Y1210" i="47" s="1"/>
  <c r="AD1209" i="47"/>
  <c r="AB1209" i="47"/>
  <c r="AC1209" i="47" s="1"/>
  <c r="Z1209" i="47"/>
  <c r="X1209" i="47"/>
  <c r="Y1209" i="47" s="1"/>
  <c r="AD1208" i="47"/>
  <c r="AC1208" i="47"/>
  <c r="AB1208" i="47"/>
  <c r="Z1208" i="47"/>
  <c r="X1208" i="47"/>
  <c r="Y1208" i="47" s="1"/>
  <c r="AD1207" i="47"/>
  <c r="AB1207" i="47"/>
  <c r="Z1207" i="47"/>
  <c r="X1207" i="47"/>
  <c r="Y1207" i="47" s="1"/>
  <c r="AD1206" i="47"/>
  <c r="AB1206" i="47"/>
  <c r="AC1206" i="47" s="1"/>
  <c r="Z1206" i="47"/>
  <c r="X1206" i="47"/>
  <c r="Y1206" i="47" s="1"/>
  <c r="AD1205" i="47"/>
  <c r="AC1205" i="47"/>
  <c r="AB1205" i="47"/>
  <c r="Z1205" i="47"/>
  <c r="X1205" i="47"/>
  <c r="Y1205" i="47" s="1"/>
  <c r="AD1204" i="47"/>
  <c r="AB1204" i="47"/>
  <c r="AC1204" i="47" s="1"/>
  <c r="Z1204" i="47"/>
  <c r="AF1204" i="47" s="1"/>
  <c r="X1204" i="47"/>
  <c r="Y1204" i="47" s="1"/>
  <c r="AD1203" i="47"/>
  <c r="AB1203" i="47"/>
  <c r="Z1203" i="47"/>
  <c r="X1203" i="47"/>
  <c r="Y1203" i="47" s="1"/>
  <c r="AD1202" i="47"/>
  <c r="AB1202" i="47"/>
  <c r="AC1202" i="47" s="1"/>
  <c r="Z1202" i="47"/>
  <c r="X1202" i="47"/>
  <c r="Y1202" i="47" s="1"/>
  <c r="AD1201" i="47"/>
  <c r="AB1201" i="47"/>
  <c r="AC1201" i="47" s="1"/>
  <c r="Z1201" i="47"/>
  <c r="AF1201" i="47" s="1"/>
  <c r="X1201" i="47"/>
  <c r="Y1201" i="47" s="1"/>
  <c r="AD1200" i="47"/>
  <c r="AC1200" i="47"/>
  <c r="AB1200" i="47"/>
  <c r="Z1200" i="47"/>
  <c r="X1200" i="47"/>
  <c r="Y1200" i="47" s="1"/>
  <c r="AD1199" i="47"/>
  <c r="AB1199" i="47"/>
  <c r="Z1199" i="47"/>
  <c r="X1199" i="47"/>
  <c r="Y1199" i="47" s="1"/>
  <c r="AD1198" i="47"/>
  <c r="AC1198" i="47"/>
  <c r="AB1198" i="47"/>
  <c r="Z1198" i="47"/>
  <c r="X1198" i="47"/>
  <c r="Y1198" i="47" s="1"/>
  <c r="AD1197" i="47"/>
  <c r="AC1197" i="47"/>
  <c r="AB1197" i="47"/>
  <c r="Z1197" i="47"/>
  <c r="X1197" i="47"/>
  <c r="Y1197" i="47" s="1"/>
  <c r="AD1196" i="47"/>
  <c r="AC1196" i="47"/>
  <c r="AB1196" i="47"/>
  <c r="Z1196" i="47"/>
  <c r="X1196" i="47"/>
  <c r="Y1196" i="47" s="1"/>
  <c r="AD1195" i="47"/>
  <c r="AC1195" i="47"/>
  <c r="AB1195" i="47"/>
  <c r="Z1195" i="47"/>
  <c r="AF1195" i="47" s="1"/>
  <c r="AI1195" i="47" s="1"/>
  <c r="X1195" i="47"/>
  <c r="Y1195" i="47" s="1"/>
  <c r="AD1194" i="47"/>
  <c r="AC1194" i="47"/>
  <c r="AB1194" i="47"/>
  <c r="Z1194" i="47"/>
  <c r="X1194" i="47"/>
  <c r="Y1194" i="47" s="1"/>
  <c r="AD1193" i="47"/>
  <c r="AC1193" i="47"/>
  <c r="AB1193" i="47"/>
  <c r="Z1193" i="47"/>
  <c r="X1193" i="47"/>
  <c r="Y1193" i="47" s="1"/>
  <c r="AD1192" i="47"/>
  <c r="AC1192" i="47"/>
  <c r="AB1192" i="47"/>
  <c r="Z1192" i="47"/>
  <c r="X1192" i="47"/>
  <c r="Y1192" i="47" s="1"/>
  <c r="AD1191" i="47"/>
  <c r="AB1191" i="47"/>
  <c r="Z1191" i="47"/>
  <c r="X1191" i="47"/>
  <c r="Y1191" i="47" s="1"/>
  <c r="AD1190" i="47"/>
  <c r="AB1190" i="47"/>
  <c r="AC1190" i="47" s="1"/>
  <c r="Z1190" i="47"/>
  <c r="X1190" i="47"/>
  <c r="Y1190" i="47" s="1"/>
  <c r="AD1189" i="47"/>
  <c r="AC1189" i="47"/>
  <c r="AB1189" i="47"/>
  <c r="Z1189" i="47"/>
  <c r="X1189" i="47"/>
  <c r="Y1189" i="47" s="1"/>
  <c r="AD1188" i="47"/>
  <c r="AB1188" i="47"/>
  <c r="AC1188" i="47" s="1"/>
  <c r="Z1188" i="47"/>
  <c r="X1188" i="47"/>
  <c r="Y1188" i="47" s="1"/>
  <c r="AD1187" i="47"/>
  <c r="AC1187" i="47"/>
  <c r="AB1187" i="47"/>
  <c r="Z1187" i="47"/>
  <c r="X1187" i="47"/>
  <c r="Y1187" i="47" s="1"/>
  <c r="AD1186" i="47"/>
  <c r="AB1186" i="47"/>
  <c r="AC1186" i="47" s="1"/>
  <c r="Z1186" i="47"/>
  <c r="X1186" i="47"/>
  <c r="Y1186" i="47" s="1"/>
  <c r="AD1185" i="47"/>
  <c r="AC1185" i="47"/>
  <c r="AB1185" i="47"/>
  <c r="Z1185" i="47"/>
  <c r="X1185" i="47"/>
  <c r="Y1185" i="47" s="1"/>
  <c r="AD1184" i="47"/>
  <c r="AB1184" i="47"/>
  <c r="AC1184" i="47" s="1"/>
  <c r="Z1184" i="47"/>
  <c r="AF1184" i="47" s="1"/>
  <c r="Y1184" i="47"/>
  <c r="X1184" i="47"/>
  <c r="AD1183" i="47"/>
  <c r="AB1183" i="47"/>
  <c r="Z1183" i="47"/>
  <c r="X1183" i="47"/>
  <c r="Y1183" i="47" s="1"/>
  <c r="AD1182" i="47"/>
  <c r="AB1182" i="47"/>
  <c r="AC1182" i="47" s="1"/>
  <c r="Z1182" i="47"/>
  <c r="X1182" i="47"/>
  <c r="Y1182" i="47" s="1"/>
  <c r="AD1181" i="47"/>
  <c r="AB1181" i="47"/>
  <c r="AC1181" i="47" s="1"/>
  <c r="Z1181" i="47"/>
  <c r="X1181" i="47"/>
  <c r="Y1181" i="47" s="1"/>
  <c r="AD1180" i="47"/>
  <c r="AB1180" i="47"/>
  <c r="AC1180" i="47" s="1"/>
  <c r="Z1180" i="47"/>
  <c r="X1180" i="47"/>
  <c r="Y1180" i="47" s="1"/>
  <c r="AD1179" i="47"/>
  <c r="AB1179" i="47"/>
  <c r="Z1179" i="47"/>
  <c r="X1179" i="47"/>
  <c r="Y1179" i="47" s="1"/>
  <c r="AD1178" i="47"/>
  <c r="AB1178" i="47"/>
  <c r="AC1178" i="47" s="1"/>
  <c r="Z1178" i="47"/>
  <c r="X1178" i="47"/>
  <c r="Y1178" i="47" s="1"/>
  <c r="AD1177" i="47"/>
  <c r="AB1177" i="47"/>
  <c r="AC1177" i="47" s="1"/>
  <c r="Z1177" i="47"/>
  <c r="X1177" i="47"/>
  <c r="Y1177" i="47" s="1"/>
  <c r="AD1176" i="47"/>
  <c r="AB1176" i="47"/>
  <c r="AC1176" i="47" s="1"/>
  <c r="Z1176" i="47"/>
  <c r="X1176" i="47"/>
  <c r="Y1176" i="47" s="1"/>
  <c r="AD1175" i="47"/>
  <c r="AB1175" i="47"/>
  <c r="Z1175" i="47"/>
  <c r="X1175" i="47"/>
  <c r="Y1175" i="47" s="1"/>
  <c r="AD1174" i="47"/>
  <c r="AB1174" i="47"/>
  <c r="AC1174" i="47" s="1"/>
  <c r="Z1174" i="47"/>
  <c r="X1174" i="47"/>
  <c r="Y1174" i="47" s="1"/>
  <c r="AD1173" i="47"/>
  <c r="AC1173" i="47"/>
  <c r="AB1173" i="47"/>
  <c r="Z1173" i="47"/>
  <c r="AF1173" i="47" s="1"/>
  <c r="X1173" i="47"/>
  <c r="Y1173" i="47" s="1"/>
  <c r="AD1172" i="47"/>
  <c r="AC1172" i="47"/>
  <c r="AB1172" i="47"/>
  <c r="Z1172" i="47"/>
  <c r="X1172" i="47"/>
  <c r="Y1172" i="47" s="1"/>
  <c r="AD1171" i="47"/>
  <c r="AB1171" i="47"/>
  <c r="Z1171" i="47"/>
  <c r="X1171" i="47"/>
  <c r="Y1171" i="47" s="1"/>
  <c r="AD1170" i="47"/>
  <c r="AB1170" i="47"/>
  <c r="AC1170" i="47" s="1"/>
  <c r="Z1170" i="47"/>
  <c r="X1170" i="47"/>
  <c r="Y1170" i="47" s="1"/>
  <c r="AD1169" i="47"/>
  <c r="AB1169" i="47"/>
  <c r="AC1169" i="47" s="1"/>
  <c r="Z1169" i="47"/>
  <c r="X1169" i="47"/>
  <c r="Y1169" i="47" s="1"/>
  <c r="AD1168" i="47"/>
  <c r="AC1168" i="47"/>
  <c r="AB1168" i="47"/>
  <c r="Z1168" i="47"/>
  <c r="X1168" i="47"/>
  <c r="Y1168" i="47" s="1"/>
  <c r="AD1167" i="47"/>
  <c r="AB1167" i="47"/>
  <c r="Z1167" i="47"/>
  <c r="Y1167" i="47"/>
  <c r="X1167" i="47"/>
  <c r="AD1166" i="47"/>
  <c r="AB1166" i="47"/>
  <c r="AC1166" i="47" s="1"/>
  <c r="Z1166" i="47"/>
  <c r="X1166" i="47"/>
  <c r="Y1166" i="47" s="1"/>
  <c r="AD1165" i="47"/>
  <c r="AC1165" i="47"/>
  <c r="AB1165" i="47"/>
  <c r="Z1165" i="47"/>
  <c r="X1165" i="47"/>
  <c r="Y1165" i="47" s="1"/>
  <c r="AD1164" i="47"/>
  <c r="AB1164" i="47"/>
  <c r="AC1164" i="47" s="1"/>
  <c r="Z1164" i="47"/>
  <c r="X1164" i="47"/>
  <c r="Y1164" i="47" s="1"/>
  <c r="AD1163" i="47"/>
  <c r="AB1163" i="47"/>
  <c r="Z1163" i="47"/>
  <c r="X1163" i="47"/>
  <c r="Y1163" i="47" s="1"/>
  <c r="AD1162" i="47"/>
  <c r="AC1162" i="47"/>
  <c r="AB1162" i="47"/>
  <c r="Z1162" i="47"/>
  <c r="X1162" i="47"/>
  <c r="Y1162" i="47" s="1"/>
  <c r="AD1161" i="47"/>
  <c r="AB1161" i="47"/>
  <c r="AC1161" i="47" s="1"/>
  <c r="Z1161" i="47"/>
  <c r="AF1161" i="47" s="1"/>
  <c r="AG1161" i="47" s="1"/>
  <c r="X1161" i="47"/>
  <c r="Y1161" i="47" s="1"/>
  <c r="AD1160" i="47"/>
  <c r="AC1160" i="47"/>
  <c r="AB1160" i="47"/>
  <c r="Z1160" i="47"/>
  <c r="Y1160" i="47"/>
  <c r="X1160" i="47"/>
  <c r="AD1159" i="47"/>
  <c r="AB1159" i="47"/>
  <c r="Z1159" i="47"/>
  <c r="X1159" i="47"/>
  <c r="Y1159" i="47" s="1"/>
  <c r="AD1158" i="47"/>
  <c r="AB1158" i="47"/>
  <c r="AC1158" i="47" s="1"/>
  <c r="Z1158" i="47"/>
  <c r="X1158" i="47"/>
  <c r="Y1158" i="47" s="1"/>
  <c r="AD1157" i="47"/>
  <c r="AB1157" i="47"/>
  <c r="AC1157" i="47" s="1"/>
  <c r="Z1157" i="47"/>
  <c r="X1157" i="47"/>
  <c r="Y1157" i="47" s="1"/>
  <c r="AD1156" i="47"/>
  <c r="AC1156" i="47"/>
  <c r="AB1156" i="47"/>
  <c r="Z1156" i="47"/>
  <c r="X1156" i="47"/>
  <c r="Y1156" i="47" s="1"/>
  <c r="AD1155" i="47"/>
  <c r="AB1155" i="47"/>
  <c r="Z1155" i="47"/>
  <c r="Y1155" i="47"/>
  <c r="X1155" i="47"/>
  <c r="AD1154" i="47"/>
  <c r="AB1154" i="47"/>
  <c r="AC1154" i="47" s="1"/>
  <c r="Z1154" i="47"/>
  <c r="X1154" i="47"/>
  <c r="Y1154" i="47" s="1"/>
  <c r="AD1153" i="47"/>
  <c r="AB1153" i="47"/>
  <c r="AC1153" i="47" s="1"/>
  <c r="Z1153" i="47"/>
  <c r="X1153" i="47"/>
  <c r="Y1153" i="47" s="1"/>
  <c r="AD1152" i="47"/>
  <c r="AB1152" i="47"/>
  <c r="AC1152" i="47" s="1"/>
  <c r="Z1152" i="47"/>
  <c r="Y1152" i="47"/>
  <c r="X1152" i="47"/>
  <c r="AD1151" i="47"/>
  <c r="AB1151" i="47"/>
  <c r="Z1151" i="47"/>
  <c r="X1151" i="47"/>
  <c r="Y1151" i="47" s="1"/>
  <c r="AD1150" i="47"/>
  <c r="AB1150" i="47"/>
  <c r="AC1150" i="47" s="1"/>
  <c r="Z1150" i="47"/>
  <c r="X1150" i="47"/>
  <c r="Y1150" i="47" s="1"/>
  <c r="AD1149" i="47"/>
  <c r="AB1149" i="47"/>
  <c r="AC1149" i="47" s="1"/>
  <c r="Z1149" i="47"/>
  <c r="X1149" i="47"/>
  <c r="Y1149" i="47" s="1"/>
  <c r="AD1148" i="47"/>
  <c r="AB1148" i="47"/>
  <c r="AC1148" i="47" s="1"/>
  <c r="Z1148" i="47"/>
  <c r="X1148" i="47"/>
  <c r="Y1148" i="47" s="1"/>
  <c r="AD1147" i="47"/>
  <c r="AB1147" i="47"/>
  <c r="Z1147" i="47"/>
  <c r="X1147" i="47"/>
  <c r="Y1147" i="47" s="1"/>
  <c r="AD1146" i="47"/>
  <c r="AB1146" i="47"/>
  <c r="AC1146" i="47" s="1"/>
  <c r="Z1146" i="47"/>
  <c r="X1146" i="47"/>
  <c r="Y1146" i="47" s="1"/>
  <c r="AD1145" i="47"/>
  <c r="AC1145" i="47"/>
  <c r="AB1145" i="47"/>
  <c r="Z1145" i="47"/>
  <c r="X1145" i="47"/>
  <c r="Y1145" i="47" s="1"/>
  <c r="AD1144" i="47"/>
  <c r="AB1144" i="47"/>
  <c r="AC1144" i="47" s="1"/>
  <c r="Z1144" i="47"/>
  <c r="Y1144" i="47"/>
  <c r="X1144" i="47"/>
  <c r="AD1143" i="47"/>
  <c r="AC1143" i="47"/>
  <c r="AB1143" i="47"/>
  <c r="Z1143" i="47"/>
  <c r="AF1143" i="47" s="1"/>
  <c r="AI1143" i="47" s="1"/>
  <c r="X1143" i="47"/>
  <c r="Y1143" i="47" s="1"/>
  <c r="AD1142" i="47"/>
  <c r="AB1142" i="47"/>
  <c r="AC1142" i="47" s="1"/>
  <c r="Z1142" i="47"/>
  <c r="X1142" i="47"/>
  <c r="Y1142" i="47" s="1"/>
  <c r="AD1141" i="47"/>
  <c r="AB1141" i="47"/>
  <c r="AC1141" i="47" s="1"/>
  <c r="Z1141" i="47"/>
  <c r="X1141" i="47"/>
  <c r="Y1141" i="47" s="1"/>
  <c r="AD1140" i="47"/>
  <c r="AB1140" i="47"/>
  <c r="AC1140" i="47" s="1"/>
  <c r="Z1140" i="47"/>
  <c r="X1140" i="47"/>
  <c r="Y1140" i="47" s="1"/>
  <c r="AD1139" i="47"/>
  <c r="AB1139" i="47"/>
  <c r="AC1139" i="47" s="1"/>
  <c r="Z1139" i="47"/>
  <c r="AF1139" i="47" s="1"/>
  <c r="X1139" i="47"/>
  <c r="Y1139" i="47" s="1"/>
  <c r="AD1138" i="47"/>
  <c r="AB1138" i="47"/>
  <c r="AC1138" i="47" s="1"/>
  <c r="Z1138" i="47"/>
  <c r="X1138" i="47"/>
  <c r="Y1138" i="47" s="1"/>
  <c r="AD1137" i="47"/>
  <c r="AB1137" i="47"/>
  <c r="AC1137" i="47" s="1"/>
  <c r="Z1137" i="47"/>
  <c r="X1137" i="47"/>
  <c r="Y1137" i="47" s="1"/>
  <c r="AD1136" i="47"/>
  <c r="AC1136" i="47"/>
  <c r="AB1136" i="47"/>
  <c r="Z1136" i="47"/>
  <c r="X1136" i="47"/>
  <c r="Y1136" i="47" s="1"/>
  <c r="AD1135" i="47"/>
  <c r="AB1135" i="47"/>
  <c r="Z1135" i="47"/>
  <c r="X1135" i="47"/>
  <c r="Y1135" i="47" s="1"/>
  <c r="AD1134" i="47"/>
  <c r="AB1134" i="47"/>
  <c r="AC1134" i="47" s="1"/>
  <c r="Z1134" i="47"/>
  <c r="AF1134" i="47" s="1"/>
  <c r="AH1134" i="47" s="1"/>
  <c r="X1134" i="47"/>
  <c r="Y1134" i="47" s="1"/>
  <c r="AD1133" i="47"/>
  <c r="AB1133" i="47"/>
  <c r="AC1133" i="47" s="1"/>
  <c r="Z1133" i="47"/>
  <c r="AF1133" i="47" s="1"/>
  <c r="X1133" i="47"/>
  <c r="Y1133" i="47" s="1"/>
  <c r="AD1132" i="47"/>
  <c r="AC1132" i="47"/>
  <c r="AB1132" i="47"/>
  <c r="Z1132" i="47"/>
  <c r="X1132" i="47"/>
  <c r="Y1132" i="47" s="1"/>
  <c r="AD1131" i="47"/>
  <c r="AB1131" i="47"/>
  <c r="Z1131" i="47"/>
  <c r="Y1131" i="47"/>
  <c r="X1131" i="47"/>
  <c r="AD1130" i="47"/>
  <c r="AF1130" i="47" s="1"/>
  <c r="AC1130" i="47"/>
  <c r="AB1130" i="47"/>
  <c r="Z1130" i="47"/>
  <c r="X1130" i="47"/>
  <c r="Y1130" i="47" s="1"/>
  <c r="AD1129" i="47"/>
  <c r="AC1129" i="47"/>
  <c r="AB1129" i="47"/>
  <c r="Z1129" i="47"/>
  <c r="X1129" i="47"/>
  <c r="Y1129" i="47" s="1"/>
  <c r="AD1128" i="47"/>
  <c r="AB1128" i="47"/>
  <c r="AC1128" i="47" s="1"/>
  <c r="Z1128" i="47"/>
  <c r="X1128" i="47"/>
  <c r="Y1128" i="47" s="1"/>
  <c r="AD1127" i="47"/>
  <c r="AB1127" i="47"/>
  <c r="Z1127" i="47"/>
  <c r="X1127" i="47"/>
  <c r="Y1127" i="47" s="1"/>
  <c r="AD1126" i="47"/>
  <c r="AB1126" i="47"/>
  <c r="AC1126" i="47" s="1"/>
  <c r="Z1126" i="47"/>
  <c r="AF1126" i="47" s="1"/>
  <c r="AH1126" i="47" s="1"/>
  <c r="X1126" i="47"/>
  <c r="Y1126" i="47" s="1"/>
  <c r="AD1125" i="47"/>
  <c r="AB1125" i="47"/>
  <c r="AC1125" i="47" s="1"/>
  <c r="Z1125" i="47"/>
  <c r="X1125" i="47"/>
  <c r="Y1125" i="47" s="1"/>
  <c r="AD1124" i="47"/>
  <c r="AC1124" i="47"/>
  <c r="AB1124" i="47"/>
  <c r="Z1124" i="47"/>
  <c r="X1124" i="47"/>
  <c r="Y1124" i="47" s="1"/>
  <c r="AD1123" i="47"/>
  <c r="AB1123" i="47"/>
  <c r="AC1123" i="47" s="1"/>
  <c r="Z1123" i="47"/>
  <c r="Y1123" i="47"/>
  <c r="X1123" i="47"/>
  <c r="AD1122" i="47"/>
  <c r="AB1122" i="47"/>
  <c r="AC1122" i="47" s="1"/>
  <c r="Z1122" i="47"/>
  <c r="X1122" i="47"/>
  <c r="Y1122" i="47" s="1"/>
  <c r="AH1121" i="47"/>
  <c r="AD1121" i="47"/>
  <c r="AC1121" i="47"/>
  <c r="AB1121" i="47"/>
  <c r="Z1121" i="47"/>
  <c r="AF1121" i="47" s="1"/>
  <c r="AI1121" i="47" s="1"/>
  <c r="X1121" i="47"/>
  <c r="Y1121" i="47" s="1"/>
  <c r="AD1120" i="47"/>
  <c r="AC1120" i="47"/>
  <c r="AB1120" i="47"/>
  <c r="Z1120" i="47"/>
  <c r="X1120" i="47"/>
  <c r="Y1120" i="47" s="1"/>
  <c r="AD1119" i="47"/>
  <c r="AC1119" i="47"/>
  <c r="AB1119" i="47"/>
  <c r="Z1119" i="47"/>
  <c r="AF1119" i="47" s="1"/>
  <c r="X1119" i="47"/>
  <c r="Y1119" i="47" s="1"/>
  <c r="AD1118" i="47"/>
  <c r="AB1118" i="47"/>
  <c r="AC1118" i="47" s="1"/>
  <c r="Z1118" i="47"/>
  <c r="X1118" i="47"/>
  <c r="Y1118" i="47" s="1"/>
  <c r="AD1117" i="47"/>
  <c r="AB1117" i="47"/>
  <c r="AC1117" i="47" s="1"/>
  <c r="Z1117" i="47"/>
  <c r="X1117" i="47"/>
  <c r="Y1117" i="47" s="1"/>
  <c r="AD1116" i="47"/>
  <c r="AB1116" i="47"/>
  <c r="AC1116" i="47" s="1"/>
  <c r="Z1116" i="47"/>
  <c r="AF1116" i="47" s="1"/>
  <c r="X1116" i="47"/>
  <c r="Y1116" i="47" s="1"/>
  <c r="AD1115" i="47"/>
  <c r="AC1115" i="47"/>
  <c r="AB1115" i="47"/>
  <c r="Z1115" i="47"/>
  <c r="AF1115" i="47" s="1"/>
  <c r="Y1115" i="47"/>
  <c r="X1115" i="47"/>
  <c r="AD1114" i="47"/>
  <c r="AB1114" i="47"/>
  <c r="AC1114" i="47" s="1"/>
  <c r="Z1114" i="47"/>
  <c r="X1114" i="47"/>
  <c r="Y1114" i="47" s="1"/>
  <c r="AD1113" i="47"/>
  <c r="AB1113" i="47"/>
  <c r="AC1113" i="47" s="1"/>
  <c r="Z1113" i="47"/>
  <c r="X1113" i="47"/>
  <c r="Y1113" i="47" s="1"/>
  <c r="AD1112" i="47"/>
  <c r="AB1112" i="47"/>
  <c r="AC1112" i="47" s="1"/>
  <c r="Z1112" i="47"/>
  <c r="X1112" i="47"/>
  <c r="Y1112" i="47" s="1"/>
  <c r="AD1111" i="47"/>
  <c r="AB1111" i="47"/>
  <c r="AC1111" i="47" s="1"/>
  <c r="Z1111" i="47"/>
  <c r="X1111" i="47"/>
  <c r="Y1111" i="47" s="1"/>
  <c r="AD1110" i="47"/>
  <c r="AB1110" i="47"/>
  <c r="AC1110" i="47" s="1"/>
  <c r="Z1110" i="47"/>
  <c r="X1110" i="47"/>
  <c r="Y1110" i="47" s="1"/>
  <c r="AD1109" i="47"/>
  <c r="AC1109" i="47"/>
  <c r="AB1109" i="47"/>
  <c r="Z1109" i="47"/>
  <c r="X1109" i="47"/>
  <c r="Y1109" i="47" s="1"/>
  <c r="AD1108" i="47"/>
  <c r="AB1108" i="47"/>
  <c r="AC1108" i="47" s="1"/>
  <c r="Z1108" i="47"/>
  <c r="X1108" i="47"/>
  <c r="Y1108" i="47" s="1"/>
  <c r="AD1107" i="47"/>
  <c r="AB1107" i="47"/>
  <c r="AC1107" i="47" s="1"/>
  <c r="Z1107" i="47"/>
  <c r="Y1107" i="47"/>
  <c r="X1107" i="47"/>
  <c r="AD1106" i="47"/>
  <c r="AB1106" i="47"/>
  <c r="AC1106" i="47" s="1"/>
  <c r="Z1106" i="47"/>
  <c r="X1106" i="47"/>
  <c r="Y1106" i="47" s="1"/>
  <c r="AD1105" i="47"/>
  <c r="AB1105" i="47"/>
  <c r="AC1105" i="47" s="1"/>
  <c r="Z1105" i="47"/>
  <c r="X1105" i="47"/>
  <c r="Y1105" i="47" s="1"/>
  <c r="AD1104" i="47"/>
  <c r="AB1104" i="47"/>
  <c r="AC1104" i="47" s="1"/>
  <c r="Z1104" i="47"/>
  <c r="X1104" i="47"/>
  <c r="Y1104" i="47" s="1"/>
  <c r="AD1103" i="47"/>
  <c r="AB1103" i="47"/>
  <c r="Z1103" i="47"/>
  <c r="X1103" i="47"/>
  <c r="Y1103" i="47" s="1"/>
  <c r="AD1102" i="47"/>
  <c r="AB1102" i="47"/>
  <c r="AC1102" i="47" s="1"/>
  <c r="Z1102" i="47"/>
  <c r="AF1102" i="47" s="1"/>
  <c r="X1102" i="47"/>
  <c r="Y1102" i="47" s="1"/>
  <c r="AD1101" i="47"/>
  <c r="AB1101" i="47"/>
  <c r="AC1101" i="47" s="1"/>
  <c r="Z1101" i="47"/>
  <c r="X1101" i="47"/>
  <c r="Y1101" i="47" s="1"/>
  <c r="AD1100" i="47"/>
  <c r="AB1100" i="47"/>
  <c r="AC1100" i="47" s="1"/>
  <c r="Z1100" i="47"/>
  <c r="AF1100" i="47" s="1"/>
  <c r="AH1100" i="47" s="1"/>
  <c r="Y1100" i="47"/>
  <c r="X1100" i="47"/>
  <c r="AD1099" i="47"/>
  <c r="AB1099" i="47"/>
  <c r="AC1099" i="47" s="1"/>
  <c r="Z1099" i="47"/>
  <c r="X1099" i="47"/>
  <c r="Y1099" i="47" s="1"/>
  <c r="AD1098" i="47"/>
  <c r="AB1098" i="47"/>
  <c r="AC1098" i="47" s="1"/>
  <c r="Z1098" i="47"/>
  <c r="X1098" i="47"/>
  <c r="Y1098" i="47" s="1"/>
  <c r="AD1097" i="47"/>
  <c r="AB1097" i="47"/>
  <c r="AC1097" i="47" s="1"/>
  <c r="Z1097" i="47"/>
  <c r="X1097" i="47"/>
  <c r="Y1097" i="47" s="1"/>
  <c r="AD1096" i="47"/>
  <c r="AC1096" i="47"/>
  <c r="AB1096" i="47"/>
  <c r="Z1096" i="47"/>
  <c r="X1096" i="47"/>
  <c r="Y1096" i="47" s="1"/>
  <c r="AD1095" i="47"/>
  <c r="AB1095" i="47"/>
  <c r="AC1095" i="47" s="1"/>
  <c r="Z1095" i="47"/>
  <c r="X1095" i="47"/>
  <c r="Y1095" i="47" s="1"/>
  <c r="AF1094" i="47"/>
  <c r="AD1094" i="47"/>
  <c r="AC1094" i="47"/>
  <c r="AB1094" i="47"/>
  <c r="Z1094" i="47"/>
  <c r="X1094" i="47"/>
  <c r="Y1094" i="47" s="1"/>
  <c r="AD1093" i="47"/>
  <c r="AC1093" i="47"/>
  <c r="AB1093" i="47"/>
  <c r="Z1093" i="47"/>
  <c r="X1093" i="47"/>
  <c r="Y1093" i="47" s="1"/>
  <c r="AD1092" i="47"/>
  <c r="AB1092" i="47"/>
  <c r="AC1092" i="47" s="1"/>
  <c r="Z1092" i="47"/>
  <c r="X1092" i="47"/>
  <c r="Y1092" i="47" s="1"/>
  <c r="AD1091" i="47"/>
  <c r="AB1091" i="47"/>
  <c r="AC1091" i="47" s="1"/>
  <c r="Z1091" i="47"/>
  <c r="X1091" i="47"/>
  <c r="Y1091" i="47" s="1"/>
  <c r="AD1090" i="47"/>
  <c r="AC1090" i="47"/>
  <c r="AB1090" i="47"/>
  <c r="Z1090" i="47"/>
  <c r="X1090" i="47"/>
  <c r="Y1090" i="47" s="1"/>
  <c r="AD1089" i="47"/>
  <c r="AB1089" i="47"/>
  <c r="AC1089" i="47" s="1"/>
  <c r="Z1089" i="47"/>
  <c r="X1089" i="47"/>
  <c r="Y1089" i="47" s="1"/>
  <c r="AD1088" i="47"/>
  <c r="AB1088" i="47"/>
  <c r="AC1088" i="47" s="1"/>
  <c r="Z1088" i="47"/>
  <c r="AF1088" i="47" s="1"/>
  <c r="AH1088" i="47" s="1"/>
  <c r="X1088" i="47"/>
  <c r="Y1088" i="47" s="1"/>
  <c r="AD1087" i="47"/>
  <c r="AB1087" i="47"/>
  <c r="AC1087" i="47" s="1"/>
  <c r="Z1087" i="47"/>
  <c r="AF1087" i="47" s="1"/>
  <c r="AG1087" i="47" s="1"/>
  <c r="Y1087" i="47"/>
  <c r="X1087" i="47"/>
  <c r="AD1086" i="47"/>
  <c r="AC1086" i="47"/>
  <c r="AB1086" i="47"/>
  <c r="Z1086" i="47"/>
  <c r="Y1086" i="47"/>
  <c r="X1086" i="47"/>
  <c r="AD1085" i="47"/>
  <c r="AB1085" i="47"/>
  <c r="AC1085" i="47" s="1"/>
  <c r="Z1085" i="47"/>
  <c r="X1085" i="47"/>
  <c r="Y1085" i="47" s="1"/>
  <c r="AD1084" i="47"/>
  <c r="AB1084" i="47"/>
  <c r="AC1084" i="47" s="1"/>
  <c r="Z1084" i="47"/>
  <c r="AF1084" i="47" s="1"/>
  <c r="X1084" i="47"/>
  <c r="Y1084" i="47" s="1"/>
  <c r="AD1083" i="47"/>
  <c r="AB1083" i="47"/>
  <c r="Z1083" i="47"/>
  <c r="X1083" i="47"/>
  <c r="Y1083" i="47" s="1"/>
  <c r="AD1082" i="47"/>
  <c r="AB1082" i="47"/>
  <c r="AC1082" i="47" s="1"/>
  <c r="Z1082" i="47"/>
  <c r="X1082" i="47"/>
  <c r="Y1082" i="47" s="1"/>
  <c r="AD1081" i="47"/>
  <c r="AB1081" i="47"/>
  <c r="AC1081" i="47" s="1"/>
  <c r="Z1081" i="47"/>
  <c r="X1081" i="47"/>
  <c r="Y1081" i="47" s="1"/>
  <c r="AD1080" i="47"/>
  <c r="AB1080" i="47"/>
  <c r="AC1080" i="47" s="1"/>
  <c r="Z1080" i="47"/>
  <c r="X1080" i="47"/>
  <c r="Y1080" i="47" s="1"/>
  <c r="AD1079" i="47"/>
  <c r="AB1079" i="47"/>
  <c r="AC1079" i="47" s="1"/>
  <c r="Z1079" i="47"/>
  <c r="AF1079" i="47" s="1"/>
  <c r="X1079" i="47"/>
  <c r="Y1079" i="47" s="1"/>
  <c r="AD1078" i="47"/>
  <c r="AB1078" i="47"/>
  <c r="AC1078" i="47" s="1"/>
  <c r="Z1078" i="47"/>
  <c r="X1078" i="47"/>
  <c r="Y1078" i="47" s="1"/>
  <c r="AD1077" i="47"/>
  <c r="AC1077" i="47"/>
  <c r="AB1077" i="47"/>
  <c r="Z1077" i="47"/>
  <c r="X1077" i="47"/>
  <c r="Y1077" i="47" s="1"/>
  <c r="AD1076" i="47"/>
  <c r="AC1076" i="47"/>
  <c r="AB1076" i="47"/>
  <c r="Z1076" i="47"/>
  <c r="X1076" i="47"/>
  <c r="Y1076" i="47" s="1"/>
  <c r="AD1075" i="47"/>
  <c r="AB1075" i="47"/>
  <c r="AC1075" i="47" s="1"/>
  <c r="Z1075" i="47"/>
  <c r="X1075" i="47"/>
  <c r="Y1075" i="47" s="1"/>
  <c r="AD1074" i="47"/>
  <c r="AB1074" i="47"/>
  <c r="AC1074" i="47" s="1"/>
  <c r="Z1074" i="47"/>
  <c r="X1074" i="47"/>
  <c r="Y1074" i="47" s="1"/>
  <c r="AD1073" i="47"/>
  <c r="AB1073" i="47"/>
  <c r="AC1073" i="47" s="1"/>
  <c r="Z1073" i="47"/>
  <c r="X1073" i="47"/>
  <c r="Y1073" i="47" s="1"/>
  <c r="AD1072" i="47"/>
  <c r="AC1072" i="47"/>
  <c r="AB1072" i="47"/>
  <c r="Z1072" i="47"/>
  <c r="X1072" i="47"/>
  <c r="Y1072" i="47" s="1"/>
  <c r="AD1071" i="47"/>
  <c r="AB1071" i="47"/>
  <c r="AC1071" i="47" s="1"/>
  <c r="Z1071" i="47"/>
  <c r="X1071" i="47"/>
  <c r="Y1071" i="47" s="1"/>
  <c r="AD1070" i="47"/>
  <c r="AB1070" i="47"/>
  <c r="AC1070" i="47" s="1"/>
  <c r="Z1070" i="47"/>
  <c r="AF1070" i="47" s="1"/>
  <c r="X1070" i="47"/>
  <c r="Y1070" i="47" s="1"/>
  <c r="AD1069" i="47"/>
  <c r="AB1069" i="47"/>
  <c r="AC1069" i="47" s="1"/>
  <c r="Z1069" i="47"/>
  <c r="X1069" i="47"/>
  <c r="Y1069" i="47" s="1"/>
  <c r="AD1068" i="47"/>
  <c r="AB1068" i="47"/>
  <c r="AC1068" i="47" s="1"/>
  <c r="Z1068" i="47"/>
  <c r="X1068" i="47"/>
  <c r="Y1068" i="47" s="1"/>
  <c r="AD1067" i="47"/>
  <c r="AB1067" i="47"/>
  <c r="AC1067" i="47" s="1"/>
  <c r="Z1067" i="47"/>
  <c r="X1067" i="47"/>
  <c r="Y1067" i="47" s="1"/>
  <c r="AD1066" i="47"/>
  <c r="AF1066" i="47" s="1"/>
  <c r="AB1066" i="47"/>
  <c r="AC1066" i="47" s="1"/>
  <c r="Z1066" i="47"/>
  <c r="X1066" i="47"/>
  <c r="Y1066" i="47" s="1"/>
  <c r="AH1065" i="47"/>
  <c r="AD1065" i="47"/>
  <c r="AF1065" i="47" s="1"/>
  <c r="AB1065" i="47"/>
  <c r="AC1065" i="47" s="1"/>
  <c r="Z1065" i="47"/>
  <c r="X1065" i="47"/>
  <c r="Y1065" i="47" s="1"/>
  <c r="AD1064" i="47"/>
  <c r="AC1064" i="47"/>
  <c r="AB1064" i="47"/>
  <c r="Z1064" i="47"/>
  <c r="AF1064" i="47" s="1"/>
  <c r="Y1064" i="47"/>
  <c r="X1064" i="47"/>
  <c r="AD1063" i="47"/>
  <c r="AC1063" i="47"/>
  <c r="AB1063" i="47"/>
  <c r="Z1063" i="47"/>
  <c r="X1063" i="47"/>
  <c r="Y1063" i="47" s="1"/>
  <c r="AD1062" i="47"/>
  <c r="AC1062" i="47"/>
  <c r="AB1062" i="47"/>
  <c r="Z1062" i="47"/>
  <c r="X1062" i="47"/>
  <c r="Y1062" i="47" s="1"/>
  <c r="AD1061" i="47"/>
  <c r="AB1061" i="47"/>
  <c r="AC1061" i="47" s="1"/>
  <c r="Z1061" i="47"/>
  <c r="X1061" i="47"/>
  <c r="Y1061" i="47" s="1"/>
  <c r="AD1060" i="47"/>
  <c r="AB1060" i="47"/>
  <c r="AC1060" i="47" s="1"/>
  <c r="Z1060" i="47"/>
  <c r="X1060" i="47"/>
  <c r="Y1060" i="47" s="1"/>
  <c r="AD1059" i="47"/>
  <c r="AB1059" i="47"/>
  <c r="AC1059" i="47" s="1"/>
  <c r="Z1059" i="47"/>
  <c r="X1059" i="47"/>
  <c r="Y1059" i="47" s="1"/>
  <c r="AF1058" i="47"/>
  <c r="AD1058" i="47"/>
  <c r="AC1058" i="47"/>
  <c r="AB1058" i="47"/>
  <c r="Z1058" i="47"/>
  <c r="X1058" i="47"/>
  <c r="Y1058" i="47" s="1"/>
  <c r="AD1057" i="47"/>
  <c r="AB1057" i="47"/>
  <c r="AC1057" i="47" s="1"/>
  <c r="Z1057" i="47"/>
  <c r="X1057" i="47"/>
  <c r="Y1057" i="47" s="1"/>
  <c r="AD1056" i="47"/>
  <c r="AC1056" i="47"/>
  <c r="AB1056" i="47"/>
  <c r="Z1056" i="47"/>
  <c r="X1056" i="47"/>
  <c r="Y1056" i="47" s="1"/>
  <c r="AD1055" i="47"/>
  <c r="AC1055" i="47"/>
  <c r="AB1055" i="47"/>
  <c r="Z1055" i="47"/>
  <c r="X1055" i="47"/>
  <c r="Y1055" i="47" s="1"/>
  <c r="AD1054" i="47"/>
  <c r="AB1054" i="47"/>
  <c r="AC1054" i="47" s="1"/>
  <c r="Z1054" i="47"/>
  <c r="X1054" i="47"/>
  <c r="Y1054" i="47" s="1"/>
  <c r="AD1053" i="47"/>
  <c r="AB1053" i="47"/>
  <c r="AC1053" i="47" s="1"/>
  <c r="Z1053" i="47"/>
  <c r="X1053" i="47"/>
  <c r="Y1053" i="47" s="1"/>
  <c r="AD1052" i="47"/>
  <c r="AB1052" i="47"/>
  <c r="AC1052" i="47" s="1"/>
  <c r="Z1052" i="47"/>
  <c r="X1052" i="47"/>
  <c r="Y1052" i="47" s="1"/>
  <c r="AD1051" i="47"/>
  <c r="AB1051" i="47"/>
  <c r="AC1051" i="47" s="1"/>
  <c r="Z1051" i="47"/>
  <c r="X1051" i="47"/>
  <c r="Y1051" i="47" s="1"/>
  <c r="AD1050" i="47"/>
  <c r="AB1050" i="47"/>
  <c r="AC1050" i="47" s="1"/>
  <c r="Z1050" i="47"/>
  <c r="AF1050" i="47" s="1"/>
  <c r="X1050" i="47"/>
  <c r="Y1050" i="47" s="1"/>
  <c r="AD1049" i="47"/>
  <c r="AB1049" i="47"/>
  <c r="AC1049" i="47" s="1"/>
  <c r="Z1049" i="47"/>
  <c r="X1049" i="47"/>
  <c r="Y1049" i="47" s="1"/>
  <c r="AD1048" i="47"/>
  <c r="AC1048" i="47"/>
  <c r="AB1048" i="47"/>
  <c r="Z1048" i="47"/>
  <c r="AF1048" i="47" s="1"/>
  <c r="Y1048" i="47"/>
  <c r="X1048" i="47"/>
  <c r="AD1047" i="47"/>
  <c r="AC1047" i="47"/>
  <c r="AB1047" i="47"/>
  <c r="Z1047" i="47"/>
  <c r="Y1047" i="47"/>
  <c r="X1047" i="47"/>
  <c r="AD1046" i="47"/>
  <c r="AC1046" i="47"/>
  <c r="AB1046" i="47"/>
  <c r="Z1046" i="47"/>
  <c r="Y1046" i="47"/>
  <c r="X1046" i="47"/>
  <c r="AD1045" i="47"/>
  <c r="AB1045" i="47"/>
  <c r="AC1045" i="47" s="1"/>
  <c r="Z1045" i="47"/>
  <c r="X1045" i="47"/>
  <c r="Y1045" i="47" s="1"/>
  <c r="AD1044" i="47"/>
  <c r="AB1044" i="47"/>
  <c r="AC1044" i="47" s="1"/>
  <c r="Z1044" i="47"/>
  <c r="X1044" i="47"/>
  <c r="Y1044" i="47" s="1"/>
  <c r="AD1043" i="47"/>
  <c r="AB1043" i="47"/>
  <c r="AC1043" i="47" s="1"/>
  <c r="Z1043" i="47"/>
  <c r="X1043" i="47"/>
  <c r="Y1043" i="47" s="1"/>
  <c r="AD1042" i="47"/>
  <c r="AC1042" i="47"/>
  <c r="AB1042" i="47"/>
  <c r="Z1042" i="47"/>
  <c r="Y1042" i="47"/>
  <c r="X1042" i="47"/>
  <c r="AD1041" i="47"/>
  <c r="AB1041" i="47"/>
  <c r="AC1041" i="47" s="1"/>
  <c r="Z1041" i="47"/>
  <c r="X1041" i="47"/>
  <c r="Y1041" i="47" s="1"/>
  <c r="AD1040" i="47"/>
  <c r="AB1040" i="47"/>
  <c r="AC1040" i="47" s="1"/>
  <c r="Z1040" i="47"/>
  <c r="AF1040" i="47" s="1"/>
  <c r="X1040" i="47"/>
  <c r="Y1040" i="47" s="1"/>
  <c r="AD1039" i="47"/>
  <c r="AB1039" i="47"/>
  <c r="AC1039" i="47" s="1"/>
  <c r="Z1039" i="47"/>
  <c r="X1039" i="47"/>
  <c r="Y1039" i="47" s="1"/>
  <c r="AD1038" i="47"/>
  <c r="AF1038" i="47" s="1"/>
  <c r="AC1038" i="47"/>
  <c r="AB1038" i="47"/>
  <c r="Z1038" i="47"/>
  <c r="X1038" i="47"/>
  <c r="Y1038" i="47" s="1"/>
  <c r="AD1037" i="47"/>
  <c r="AB1037" i="47"/>
  <c r="AC1037" i="47" s="1"/>
  <c r="Z1037" i="47"/>
  <c r="X1037" i="47"/>
  <c r="Y1037" i="47" s="1"/>
  <c r="AD1036" i="47"/>
  <c r="AC1036" i="47"/>
  <c r="AB1036" i="47"/>
  <c r="Z1036" i="47"/>
  <c r="X1036" i="47"/>
  <c r="Y1036" i="47" s="1"/>
  <c r="AD1035" i="47"/>
  <c r="AB1035" i="47"/>
  <c r="AC1035" i="47" s="1"/>
  <c r="Z1035" i="47"/>
  <c r="X1035" i="47"/>
  <c r="Y1035" i="47" s="1"/>
  <c r="AD1034" i="47"/>
  <c r="AB1034" i="47"/>
  <c r="AC1034" i="47" s="1"/>
  <c r="Z1034" i="47"/>
  <c r="AF1034" i="47" s="1"/>
  <c r="X1034" i="47"/>
  <c r="Y1034" i="47" s="1"/>
  <c r="AD1033" i="47"/>
  <c r="AB1033" i="47"/>
  <c r="AC1033" i="47" s="1"/>
  <c r="Z1033" i="47"/>
  <c r="X1033" i="47"/>
  <c r="Y1033" i="47" s="1"/>
  <c r="AD1032" i="47"/>
  <c r="AB1032" i="47"/>
  <c r="AC1032" i="47" s="1"/>
  <c r="Z1032" i="47"/>
  <c r="X1032" i="47"/>
  <c r="Y1032" i="47" s="1"/>
  <c r="AD1031" i="47"/>
  <c r="AC1031" i="47"/>
  <c r="AB1031" i="47"/>
  <c r="Z1031" i="47"/>
  <c r="X1031" i="47"/>
  <c r="Y1031" i="47" s="1"/>
  <c r="AD1030" i="47"/>
  <c r="AC1030" i="47"/>
  <c r="AB1030" i="47"/>
  <c r="Z1030" i="47"/>
  <c r="AF1030" i="47" s="1"/>
  <c r="Y1030" i="47"/>
  <c r="X1030" i="47"/>
  <c r="AD1029" i="47"/>
  <c r="AC1029" i="47"/>
  <c r="AB1029" i="47"/>
  <c r="Z1029" i="47"/>
  <c r="X1029" i="47"/>
  <c r="Y1029" i="47" s="1"/>
  <c r="AD1028" i="47"/>
  <c r="AB1028" i="47"/>
  <c r="AC1028" i="47" s="1"/>
  <c r="Z1028" i="47"/>
  <c r="X1028" i="47"/>
  <c r="Y1028" i="47" s="1"/>
  <c r="AD1027" i="47"/>
  <c r="AC1027" i="47"/>
  <c r="AB1027" i="47"/>
  <c r="Z1027" i="47"/>
  <c r="X1027" i="47"/>
  <c r="Y1027" i="47" s="1"/>
  <c r="AD1026" i="47"/>
  <c r="AC1026" i="47"/>
  <c r="AB1026" i="47"/>
  <c r="Z1026" i="47"/>
  <c r="AF1026" i="47" s="1"/>
  <c r="X1026" i="47"/>
  <c r="Y1026" i="47" s="1"/>
  <c r="AD1025" i="47"/>
  <c r="AB1025" i="47"/>
  <c r="AC1025" i="47" s="1"/>
  <c r="Z1025" i="47"/>
  <c r="AF1025" i="47" s="1"/>
  <c r="AH1025" i="47" s="1"/>
  <c r="X1025" i="47"/>
  <c r="Y1025" i="47" s="1"/>
  <c r="AD1024" i="47"/>
  <c r="AB1024" i="47"/>
  <c r="AC1024" i="47" s="1"/>
  <c r="Z1024" i="47"/>
  <c r="X1024" i="47"/>
  <c r="Y1024" i="47" s="1"/>
  <c r="AD1023" i="47"/>
  <c r="AB1023" i="47"/>
  <c r="AC1023" i="47" s="1"/>
  <c r="Z1023" i="47"/>
  <c r="AF1023" i="47" s="1"/>
  <c r="AH1023" i="47" s="1"/>
  <c r="Y1023" i="47"/>
  <c r="X1023" i="47"/>
  <c r="AD1022" i="47"/>
  <c r="AB1022" i="47"/>
  <c r="AC1022" i="47" s="1"/>
  <c r="Z1022" i="47"/>
  <c r="X1022" i="47"/>
  <c r="Y1022" i="47" s="1"/>
  <c r="AD1021" i="47"/>
  <c r="AC1021" i="47"/>
  <c r="AB1021" i="47"/>
  <c r="Z1021" i="47"/>
  <c r="Y1021" i="47"/>
  <c r="X1021" i="47"/>
  <c r="AD1020" i="47"/>
  <c r="AB1020" i="47"/>
  <c r="AC1020" i="47" s="1"/>
  <c r="Z1020" i="47"/>
  <c r="X1020" i="47"/>
  <c r="Y1020" i="47" s="1"/>
  <c r="AD1019" i="47"/>
  <c r="AB1019" i="47"/>
  <c r="AC1019" i="47" s="1"/>
  <c r="Z1019" i="47"/>
  <c r="X1019" i="47"/>
  <c r="Y1019" i="47" s="1"/>
  <c r="AD1018" i="47"/>
  <c r="AB1018" i="47"/>
  <c r="AC1018" i="47" s="1"/>
  <c r="Z1018" i="47"/>
  <c r="AF1018" i="47" s="1"/>
  <c r="X1018" i="47"/>
  <c r="Y1018" i="47" s="1"/>
  <c r="AD1017" i="47"/>
  <c r="AB1017" i="47"/>
  <c r="AC1017" i="47" s="1"/>
  <c r="Z1017" i="47"/>
  <c r="AF1017" i="47" s="1"/>
  <c r="X1017" i="47"/>
  <c r="Y1017" i="47" s="1"/>
  <c r="AD1016" i="47"/>
  <c r="AB1016" i="47"/>
  <c r="AC1016" i="47" s="1"/>
  <c r="Z1016" i="47"/>
  <c r="X1016" i="47"/>
  <c r="Y1016" i="47" s="1"/>
  <c r="AD1015" i="47"/>
  <c r="AC1015" i="47"/>
  <c r="AB1015" i="47"/>
  <c r="Z1015" i="47"/>
  <c r="AF1015" i="47" s="1"/>
  <c r="Y1015" i="47"/>
  <c r="X1015" i="47"/>
  <c r="AD1014" i="47"/>
  <c r="AB1014" i="47"/>
  <c r="AC1014" i="47" s="1"/>
  <c r="Z1014" i="47"/>
  <c r="X1014" i="47"/>
  <c r="Y1014" i="47" s="1"/>
  <c r="AF1013" i="47"/>
  <c r="AD1013" i="47"/>
  <c r="AB1013" i="47"/>
  <c r="AC1013" i="47" s="1"/>
  <c r="Z1013" i="47"/>
  <c r="X1013" i="47"/>
  <c r="Y1013" i="47" s="1"/>
  <c r="AD1012" i="47"/>
  <c r="AC1012" i="47"/>
  <c r="AB1012" i="47"/>
  <c r="Z1012" i="47"/>
  <c r="AF1012" i="47" s="1"/>
  <c r="Y1012" i="47"/>
  <c r="X1012" i="47"/>
  <c r="AD1011" i="47"/>
  <c r="AB1011" i="47"/>
  <c r="AC1011" i="47" s="1"/>
  <c r="Z1011" i="47"/>
  <c r="X1011" i="47"/>
  <c r="Y1011" i="47" s="1"/>
  <c r="AD1010" i="47"/>
  <c r="AC1010" i="47"/>
  <c r="AB1010" i="47"/>
  <c r="Z1010" i="47"/>
  <c r="X1010" i="47"/>
  <c r="Y1010" i="47" s="1"/>
  <c r="AF1009" i="47"/>
  <c r="AD1009" i="47"/>
  <c r="AB1009" i="47"/>
  <c r="AC1009" i="47" s="1"/>
  <c r="Z1009" i="47"/>
  <c r="X1009" i="47"/>
  <c r="Y1009" i="47" s="1"/>
  <c r="AD1008" i="47"/>
  <c r="AB1008" i="47"/>
  <c r="AC1008" i="47" s="1"/>
  <c r="Z1008" i="47"/>
  <c r="AF1008" i="47" s="1"/>
  <c r="X1008" i="47"/>
  <c r="Y1008" i="47" s="1"/>
  <c r="AD1007" i="47"/>
  <c r="AB1007" i="47"/>
  <c r="AC1007" i="47" s="1"/>
  <c r="Z1007" i="47"/>
  <c r="X1007" i="47"/>
  <c r="Y1007" i="47" s="1"/>
  <c r="AD1006" i="47"/>
  <c r="AF1006" i="47" s="1"/>
  <c r="AB1006" i="47"/>
  <c r="AC1006" i="47" s="1"/>
  <c r="Z1006" i="47"/>
  <c r="X1006" i="47"/>
  <c r="Y1006" i="47" s="1"/>
  <c r="AD1005" i="47"/>
  <c r="AF1005" i="47" s="1"/>
  <c r="AC1005" i="47"/>
  <c r="AB1005" i="47"/>
  <c r="Z1005" i="47"/>
  <c r="X1005" i="47"/>
  <c r="Y1005" i="47" s="1"/>
  <c r="AD1004" i="47"/>
  <c r="AB1004" i="47"/>
  <c r="AC1004" i="47" s="1"/>
  <c r="Z1004" i="47"/>
  <c r="X1004" i="47"/>
  <c r="Y1004" i="47" s="1"/>
  <c r="AD1003" i="47"/>
  <c r="AB1003" i="47"/>
  <c r="AC1003" i="47" s="1"/>
  <c r="Z1003" i="47"/>
  <c r="X1003" i="47"/>
  <c r="Y1003" i="47" s="1"/>
  <c r="AF1002" i="47"/>
  <c r="AD1002" i="47"/>
  <c r="AB1002" i="47"/>
  <c r="AC1002" i="47" s="1"/>
  <c r="Z1002" i="47"/>
  <c r="X1002" i="47"/>
  <c r="Y1002" i="47" s="1"/>
  <c r="AD1001" i="47"/>
  <c r="AB1001" i="47"/>
  <c r="AC1001" i="47" s="1"/>
  <c r="Z1001" i="47"/>
  <c r="X1001" i="47"/>
  <c r="Y1001" i="47" s="1"/>
  <c r="AD1000" i="47"/>
  <c r="AB1000" i="47"/>
  <c r="AC1000" i="47" s="1"/>
  <c r="Z1000" i="47"/>
  <c r="AF1000" i="47" s="1"/>
  <c r="X1000" i="47"/>
  <c r="Y1000" i="47" s="1"/>
  <c r="AD999" i="47"/>
  <c r="AB999" i="47"/>
  <c r="AC999" i="47" s="1"/>
  <c r="Z999" i="47"/>
  <c r="X999" i="47"/>
  <c r="Y999" i="47" s="1"/>
  <c r="AD998" i="47"/>
  <c r="AF998" i="47" s="1"/>
  <c r="AC998" i="47"/>
  <c r="AB998" i="47"/>
  <c r="Z998" i="47"/>
  <c r="X998" i="47"/>
  <c r="Y998" i="47" s="1"/>
  <c r="AD997" i="47"/>
  <c r="AF997" i="47" s="1"/>
  <c r="AB997" i="47"/>
  <c r="AC997" i="47" s="1"/>
  <c r="Z997" i="47"/>
  <c r="X997" i="47"/>
  <c r="Y997" i="47" s="1"/>
  <c r="AD996" i="47"/>
  <c r="AC996" i="47"/>
  <c r="AB996" i="47"/>
  <c r="Z996" i="47"/>
  <c r="Y996" i="47"/>
  <c r="X996" i="47"/>
  <c r="AD995" i="47"/>
  <c r="AB995" i="47"/>
  <c r="AC995" i="47" s="1"/>
  <c r="Z995" i="47"/>
  <c r="X995" i="47"/>
  <c r="Y995" i="47" s="1"/>
  <c r="AD994" i="47"/>
  <c r="AB994" i="47"/>
  <c r="AC994" i="47" s="1"/>
  <c r="Z994" i="47"/>
  <c r="X994" i="47"/>
  <c r="Y994" i="47" s="1"/>
  <c r="AD993" i="47"/>
  <c r="AB993" i="47"/>
  <c r="AC993" i="47" s="1"/>
  <c r="Z993" i="47"/>
  <c r="X993" i="47"/>
  <c r="Y993" i="47" s="1"/>
  <c r="AD992" i="47"/>
  <c r="AB992" i="47"/>
  <c r="AC992" i="47" s="1"/>
  <c r="Z992" i="47"/>
  <c r="X992" i="47"/>
  <c r="Y992" i="47" s="1"/>
  <c r="AD991" i="47"/>
  <c r="AB991" i="47"/>
  <c r="AC991" i="47" s="1"/>
  <c r="Z991" i="47"/>
  <c r="X991" i="47"/>
  <c r="Y991" i="47" s="1"/>
  <c r="AD990" i="47"/>
  <c r="AC990" i="47"/>
  <c r="AB990" i="47"/>
  <c r="Z990" i="47"/>
  <c r="X990" i="47"/>
  <c r="Y990" i="47" s="1"/>
  <c r="AD989" i="47"/>
  <c r="AB989" i="47"/>
  <c r="AC989" i="47" s="1"/>
  <c r="Z989" i="47"/>
  <c r="X989" i="47"/>
  <c r="Y989" i="47" s="1"/>
  <c r="AD988" i="47"/>
  <c r="AB988" i="47"/>
  <c r="AC988" i="47" s="1"/>
  <c r="Z988" i="47"/>
  <c r="X988" i="47"/>
  <c r="Y988" i="47" s="1"/>
  <c r="AD987" i="47"/>
  <c r="AC987" i="47"/>
  <c r="AB987" i="47"/>
  <c r="Z987" i="47"/>
  <c r="Y987" i="47"/>
  <c r="X987" i="47"/>
  <c r="AD986" i="47"/>
  <c r="AC986" i="47"/>
  <c r="AB986" i="47"/>
  <c r="Z986" i="47"/>
  <c r="AF986" i="47" s="1"/>
  <c r="Y986" i="47"/>
  <c r="X986" i="47"/>
  <c r="AD985" i="47"/>
  <c r="AB985" i="47"/>
  <c r="AC985" i="47" s="1"/>
  <c r="Z985" i="47"/>
  <c r="X985" i="47"/>
  <c r="Y985" i="47" s="1"/>
  <c r="AD984" i="47"/>
  <c r="AB984" i="47"/>
  <c r="AC984" i="47" s="1"/>
  <c r="Z984" i="47"/>
  <c r="X984" i="47"/>
  <c r="Y984" i="47" s="1"/>
  <c r="AD983" i="47"/>
  <c r="AB983" i="47"/>
  <c r="AC983" i="47" s="1"/>
  <c r="Z983" i="47"/>
  <c r="X983" i="47"/>
  <c r="Y983" i="47" s="1"/>
  <c r="AD982" i="47"/>
  <c r="AB982" i="47"/>
  <c r="AC982" i="47" s="1"/>
  <c r="Z982" i="47"/>
  <c r="X982" i="47"/>
  <c r="Y982" i="47" s="1"/>
  <c r="AF981" i="47"/>
  <c r="AG981" i="47" s="1"/>
  <c r="AD981" i="47"/>
  <c r="AB981" i="47"/>
  <c r="AC981" i="47" s="1"/>
  <c r="Z981" i="47"/>
  <c r="X981" i="47"/>
  <c r="Y981" i="47" s="1"/>
  <c r="AD980" i="47"/>
  <c r="AB980" i="47"/>
  <c r="AC980" i="47" s="1"/>
  <c r="Z980" i="47"/>
  <c r="X980" i="47"/>
  <c r="Y980" i="47" s="1"/>
  <c r="AD979" i="47"/>
  <c r="AB979" i="47"/>
  <c r="AC979" i="47" s="1"/>
  <c r="Z979" i="47"/>
  <c r="AF979" i="47" s="1"/>
  <c r="X979" i="47"/>
  <c r="Y979" i="47" s="1"/>
  <c r="AD978" i="47"/>
  <c r="AC978" i="47"/>
  <c r="AB978" i="47"/>
  <c r="Z978" i="47"/>
  <c r="AF978" i="47" s="1"/>
  <c r="Y978" i="47"/>
  <c r="X978" i="47"/>
  <c r="AD977" i="47"/>
  <c r="AB977" i="47"/>
  <c r="AC977" i="47" s="1"/>
  <c r="Z977" i="47"/>
  <c r="X977" i="47"/>
  <c r="Y977" i="47" s="1"/>
  <c r="AD976" i="47"/>
  <c r="AB976" i="47"/>
  <c r="AC976" i="47" s="1"/>
  <c r="Z976" i="47"/>
  <c r="X976" i="47"/>
  <c r="Y976" i="47" s="1"/>
  <c r="AD975" i="47"/>
  <c r="AB975" i="47"/>
  <c r="AC975" i="47" s="1"/>
  <c r="Z975" i="47"/>
  <c r="X975" i="47"/>
  <c r="Y975" i="47" s="1"/>
  <c r="AF974" i="47"/>
  <c r="AD974" i="47"/>
  <c r="AB974" i="47"/>
  <c r="AC974" i="47" s="1"/>
  <c r="Z974" i="47"/>
  <c r="X974" i="47"/>
  <c r="Y974" i="47" s="1"/>
  <c r="AD973" i="47"/>
  <c r="AB973" i="47"/>
  <c r="AC973" i="47" s="1"/>
  <c r="Z973" i="47"/>
  <c r="X973" i="47"/>
  <c r="Y973" i="47" s="1"/>
  <c r="AD972" i="47"/>
  <c r="AB972" i="47"/>
  <c r="AC972" i="47" s="1"/>
  <c r="Z972" i="47"/>
  <c r="X972" i="47"/>
  <c r="Y972" i="47" s="1"/>
  <c r="AD971" i="47"/>
  <c r="AB971" i="47"/>
  <c r="AC971" i="47" s="1"/>
  <c r="Z971" i="47"/>
  <c r="X971" i="47"/>
  <c r="Y971" i="47" s="1"/>
  <c r="AD970" i="47"/>
  <c r="AB970" i="47"/>
  <c r="AC970" i="47" s="1"/>
  <c r="Z970" i="47"/>
  <c r="X970" i="47"/>
  <c r="Y970" i="47" s="1"/>
  <c r="AD969" i="47"/>
  <c r="AB969" i="47"/>
  <c r="AC969" i="47" s="1"/>
  <c r="Z969" i="47"/>
  <c r="X969" i="47"/>
  <c r="Y969" i="47" s="1"/>
  <c r="AD968" i="47"/>
  <c r="AB968" i="47"/>
  <c r="AC968" i="47" s="1"/>
  <c r="Z968" i="47"/>
  <c r="X968" i="47"/>
  <c r="Y968" i="47" s="1"/>
  <c r="AD967" i="47"/>
  <c r="AB967" i="47"/>
  <c r="AC967" i="47" s="1"/>
  <c r="Z967" i="47"/>
  <c r="X967" i="47"/>
  <c r="Y967" i="47" s="1"/>
  <c r="AD966" i="47"/>
  <c r="AB966" i="47"/>
  <c r="AC966" i="47" s="1"/>
  <c r="Z966" i="47"/>
  <c r="X966" i="47"/>
  <c r="Y966" i="47" s="1"/>
  <c r="AD965" i="47"/>
  <c r="AB965" i="47"/>
  <c r="AC965" i="47" s="1"/>
  <c r="Z965" i="47"/>
  <c r="X965" i="47"/>
  <c r="Y965" i="47" s="1"/>
  <c r="AD964" i="47"/>
  <c r="AB964" i="47"/>
  <c r="AC964" i="47" s="1"/>
  <c r="Z964" i="47"/>
  <c r="X964" i="47"/>
  <c r="Y964" i="47" s="1"/>
  <c r="AD963" i="47"/>
  <c r="AC963" i="47"/>
  <c r="AB963" i="47"/>
  <c r="Z963" i="47"/>
  <c r="Y963" i="47"/>
  <c r="X963" i="47"/>
  <c r="AD962" i="47"/>
  <c r="AB962" i="47"/>
  <c r="AC962" i="47" s="1"/>
  <c r="Z962" i="47"/>
  <c r="AF962" i="47" s="1"/>
  <c r="X962" i="47"/>
  <c r="Y962" i="47" s="1"/>
  <c r="AD961" i="47"/>
  <c r="AB961" i="47"/>
  <c r="AC961" i="47" s="1"/>
  <c r="Z961" i="47"/>
  <c r="AF961" i="47" s="1"/>
  <c r="AG961" i="47" s="1"/>
  <c r="X961" i="47"/>
  <c r="Y961" i="47" s="1"/>
  <c r="AD960" i="47"/>
  <c r="AB960" i="47"/>
  <c r="AC960" i="47" s="1"/>
  <c r="Z960" i="47"/>
  <c r="AF960" i="47" s="1"/>
  <c r="X960" i="47"/>
  <c r="Y960" i="47" s="1"/>
  <c r="AD959" i="47"/>
  <c r="AB959" i="47"/>
  <c r="AC959" i="47" s="1"/>
  <c r="Z959" i="47"/>
  <c r="X959" i="47"/>
  <c r="Y959" i="47" s="1"/>
  <c r="AD958" i="47"/>
  <c r="AB958" i="47"/>
  <c r="AC958" i="47" s="1"/>
  <c r="Z958" i="47"/>
  <c r="X958" i="47"/>
  <c r="Y958" i="47" s="1"/>
  <c r="AD957" i="47"/>
  <c r="AB957" i="47"/>
  <c r="AC957" i="47" s="1"/>
  <c r="Z957" i="47"/>
  <c r="X957" i="47"/>
  <c r="Y957" i="47" s="1"/>
  <c r="AD956" i="47"/>
  <c r="AB956" i="47"/>
  <c r="AC956" i="47" s="1"/>
  <c r="Z956" i="47"/>
  <c r="X956" i="47"/>
  <c r="Y956" i="47" s="1"/>
  <c r="AD955" i="47"/>
  <c r="AC955" i="47"/>
  <c r="AB955" i="47"/>
  <c r="Z955" i="47"/>
  <c r="X955" i="47"/>
  <c r="Y955" i="47" s="1"/>
  <c r="AD954" i="47"/>
  <c r="AB954" i="47"/>
  <c r="AC954" i="47" s="1"/>
  <c r="Z954" i="47"/>
  <c r="X954" i="47"/>
  <c r="Y954" i="47" s="1"/>
  <c r="AD953" i="47"/>
  <c r="AB953" i="47"/>
  <c r="AC953" i="47" s="1"/>
  <c r="Z953" i="47"/>
  <c r="X953" i="47"/>
  <c r="Y953" i="47" s="1"/>
  <c r="AD952" i="47"/>
  <c r="AB952" i="47"/>
  <c r="AC952" i="47" s="1"/>
  <c r="Z952" i="47"/>
  <c r="X952" i="47"/>
  <c r="Y952" i="47" s="1"/>
  <c r="AD951" i="47"/>
  <c r="AB951" i="47"/>
  <c r="AC951" i="47" s="1"/>
  <c r="Z951" i="47"/>
  <c r="X951" i="47"/>
  <c r="Y951" i="47" s="1"/>
  <c r="AD950" i="47"/>
  <c r="AB950" i="47"/>
  <c r="AC950" i="47" s="1"/>
  <c r="Z950" i="47"/>
  <c r="X950" i="47"/>
  <c r="Y950" i="47" s="1"/>
  <c r="AD949" i="47"/>
  <c r="AB949" i="47"/>
  <c r="AC949" i="47" s="1"/>
  <c r="Z949" i="47"/>
  <c r="X949" i="47"/>
  <c r="Y949" i="47" s="1"/>
  <c r="AD948" i="47"/>
  <c r="AC948" i="47"/>
  <c r="AB948" i="47"/>
  <c r="Z948" i="47"/>
  <c r="X948" i="47"/>
  <c r="Y948" i="47" s="1"/>
  <c r="AD947" i="47"/>
  <c r="AB947" i="47"/>
  <c r="AC947" i="47" s="1"/>
  <c r="Z947" i="47"/>
  <c r="AF947" i="47" s="1"/>
  <c r="Y947" i="47"/>
  <c r="X947" i="47"/>
  <c r="AD946" i="47"/>
  <c r="AB946" i="47"/>
  <c r="AC946" i="47" s="1"/>
  <c r="Z946" i="47"/>
  <c r="X946" i="47"/>
  <c r="Y946" i="47" s="1"/>
  <c r="AD945" i="47"/>
  <c r="AB945" i="47"/>
  <c r="AC945" i="47" s="1"/>
  <c r="Z945" i="47"/>
  <c r="X945" i="47"/>
  <c r="Y945" i="47" s="1"/>
  <c r="AD944" i="47"/>
  <c r="AC944" i="47"/>
  <c r="AB944" i="47"/>
  <c r="Z944" i="47"/>
  <c r="X944" i="47"/>
  <c r="Y944" i="47" s="1"/>
  <c r="AD943" i="47"/>
  <c r="AB943" i="47"/>
  <c r="AC943" i="47" s="1"/>
  <c r="Z943" i="47"/>
  <c r="AF943" i="47" s="1"/>
  <c r="X943" i="47"/>
  <c r="Y943" i="47" s="1"/>
  <c r="AD942" i="47"/>
  <c r="AB942" i="47"/>
  <c r="AC942" i="47" s="1"/>
  <c r="Z942" i="47"/>
  <c r="AF942" i="47" s="1"/>
  <c r="X942" i="47"/>
  <c r="Y942" i="47" s="1"/>
  <c r="AD941" i="47"/>
  <c r="AC941" i="47"/>
  <c r="AB941" i="47"/>
  <c r="Z941" i="47"/>
  <c r="AF941" i="47" s="1"/>
  <c r="X941" i="47"/>
  <c r="Y941" i="47" s="1"/>
  <c r="AD940" i="47"/>
  <c r="AB940" i="47"/>
  <c r="AC940" i="47" s="1"/>
  <c r="Z940" i="47"/>
  <c r="X940" i="47"/>
  <c r="Y940" i="47" s="1"/>
  <c r="AD939" i="47"/>
  <c r="AC939" i="47"/>
  <c r="AB939" i="47"/>
  <c r="Z939" i="47"/>
  <c r="AF939" i="47" s="1"/>
  <c r="Y939" i="47"/>
  <c r="X939" i="47"/>
  <c r="AD938" i="47"/>
  <c r="AF938" i="47" s="1"/>
  <c r="AB938" i="47"/>
  <c r="AC938" i="47" s="1"/>
  <c r="Z938" i="47"/>
  <c r="X938" i="47"/>
  <c r="Y938" i="47" s="1"/>
  <c r="AD937" i="47"/>
  <c r="AF937" i="47" s="1"/>
  <c r="AH937" i="47" s="1"/>
  <c r="AB937" i="47"/>
  <c r="AC937" i="47" s="1"/>
  <c r="Z937" i="47"/>
  <c r="X937" i="47"/>
  <c r="Y937" i="47" s="1"/>
  <c r="AD936" i="47"/>
  <c r="AB936" i="47"/>
  <c r="AC936" i="47" s="1"/>
  <c r="Z936" i="47"/>
  <c r="X936" i="47"/>
  <c r="Y936" i="47" s="1"/>
  <c r="AD935" i="47"/>
  <c r="AC935" i="47"/>
  <c r="AB935" i="47"/>
  <c r="Z935" i="47"/>
  <c r="X935" i="47"/>
  <c r="Y935" i="47" s="1"/>
  <c r="AD934" i="47"/>
  <c r="AB934" i="47"/>
  <c r="AC934" i="47" s="1"/>
  <c r="Z934" i="47"/>
  <c r="X934" i="47"/>
  <c r="Y934" i="47" s="1"/>
  <c r="AD933" i="47"/>
  <c r="AB933" i="47"/>
  <c r="AC933" i="47" s="1"/>
  <c r="Z933" i="47"/>
  <c r="X933" i="47"/>
  <c r="Y933" i="47" s="1"/>
  <c r="AD932" i="47"/>
  <c r="AB932" i="47"/>
  <c r="AC932" i="47" s="1"/>
  <c r="Z932" i="47"/>
  <c r="AF932" i="47" s="1"/>
  <c r="AH932" i="47" s="1"/>
  <c r="X932" i="47"/>
  <c r="Y932" i="47" s="1"/>
  <c r="AD931" i="47"/>
  <c r="AB931" i="47"/>
  <c r="AC931" i="47" s="1"/>
  <c r="Z931" i="47"/>
  <c r="Y931" i="47"/>
  <c r="X931" i="47"/>
  <c r="AD930" i="47"/>
  <c r="AF930" i="47" s="1"/>
  <c r="AC930" i="47"/>
  <c r="AB930" i="47"/>
  <c r="Z930" i="47"/>
  <c r="Y930" i="47"/>
  <c r="X930" i="47"/>
  <c r="AD929" i="47"/>
  <c r="AB929" i="47"/>
  <c r="AC929" i="47" s="1"/>
  <c r="Z929" i="47"/>
  <c r="X929" i="47"/>
  <c r="Y929" i="47" s="1"/>
  <c r="AD928" i="47"/>
  <c r="AB928" i="47"/>
  <c r="AC928" i="47" s="1"/>
  <c r="Z928" i="47"/>
  <c r="AF928" i="47" s="1"/>
  <c r="AH928" i="47" s="1"/>
  <c r="X928" i="47"/>
  <c r="Y928" i="47" s="1"/>
  <c r="AD927" i="47"/>
  <c r="AB927" i="47"/>
  <c r="AC927" i="47" s="1"/>
  <c r="Z927" i="47"/>
  <c r="X927" i="47"/>
  <c r="Y927" i="47" s="1"/>
  <c r="AD926" i="47"/>
  <c r="AC926" i="47"/>
  <c r="AB926" i="47"/>
  <c r="Z926" i="47"/>
  <c r="X926" i="47"/>
  <c r="Y926" i="47" s="1"/>
  <c r="AD925" i="47"/>
  <c r="AB925" i="47"/>
  <c r="AC925" i="47" s="1"/>
  <c r="Z925" i="47"/>
  <c r="X925" i="47"/>
  <c r="Y925" i="47" s="1"/>
  <c r="AD924" i="47"/>
  <c r="AB924" i="47"/>
  <c r="AC924" i="47" s="1"/>
  <c r="Z924" i="47"/>
  <c r="X924" i="47"/>
  <c r="Y924" i="47" s="1"/>
  <c r="AD923" i="47"/>
  <c r="AC923" i="47"/>
  <c r="AB923" i="47"/>
  <c r="Z923" i="47"/>
  <c r="X923" i="47"/>
  <c r="Y923" i="47" s="1"/>
  <c r="AD922" i="47"/>
  <c r="AC922" i="47"/>
  <c r="AB922" i="47"/>
  <c r="Z922" i="47"/>
  <c r="AF922" i="47" s="1"/>
  <c r="Y922" i="47"/>
  <c r="X922" i="47"/>
  <c r="AD921" i="47"/>
  <c r="AB921" i="47"/>
  <c r="AC921" i="47" s="1"/>
  <c r="Z921" i="47"/>
  <c r="X921" i="47"/>
  <c r="Y921" i="47" s="1"/>
  <c r="AD920" i="47"/>
  <c r="AB920" i="47"/>
  <c r="AC920" i="47" s="1"/>
  <c r="Z920" i="47"/>
  <c r="X920" i="47"/>
  <c r="Y920" i="47" s="1"/>
  <c r="AD919" i="47"/>
  <c r="AB919" i="47"/>
  <c r="AC919" i="47" s="1"/>
  <c r="Z919" i="47"/>
  <c r="X919" i="47"/>
  <c r="Y919" i="47" s="1"/>
  <c r="AD918" i="47"/>
  <c r="AC918" i="47"/>
  <c r="AB918" i="47"/>
  <c r="Z918" i="47"/>
  <c r="Y918" i="47"/>
  <c r="X918" i="47"/>
  <c r="AD917" i="47"/>
  <c r="AB917" i="47"/>
  <c r="AC917" i="47" s="1"/>
  <c r="Z917" i="47"/>
  <c r="AF917" i="47" s="1"/>
  <c r="AH917" i="47" s="1"/>
  <c r="X917" i="47"/>
  <c r="Y917" i="47" s="1"/>
  <c r="AD916" i="47"/>
  <c r="AB916" i="47"/>
  <c r="AC916" i="47" s="1"/>
  <c r="Z916" i="47"/>
  <c r="X916" i="47"/>
  <c r="Y916" i="47" s="1"/>
  <c r="AD915" i="47"/>
  <c r="AC915" i="47"/>
  <c r="AB915" i="47"/>
  <c r="Z915" i="47"/>
  <c r="AF915" i="47" s="1"/>
  <c r="X915" i="47"/>
  <c r="Y915" i="47" s="1"/>
  <c r="AD914" i="47"/>
  <c r="AC914" i="47"/>
  <c r="AB914" i="47"/>
  <c r="Z914" i="47"/>
  <c r="AF914" i="47" s="1"/>
  <c r="X914" i="47"/>
  <c r="Y914" i="47" s="1"/>
  <c r="AD913" i="47"/>
  <c r="AC913" i="47"/>
  <c r="AB913" i="47"/>
  <c r="Z913" i="47"/>
  <c r="Y913" i="47"/>
  <c r="X913" i="47"/>
  <c r="AD912" i="47"/>
  <c r="AB912" i="47"/>
  <c r="AC912" i="47" s="1"/>
  <c r="Z912" i="47"/>
  <c r="X912" i="47"/>
  <c r="Y912" i="47" s="1"/>
  <c r="AD911" i="47"/>
  <c r="AB911" i="47"/>
  <c r="AC911" i="47" s="1"/>
  <c r="Z911" i="47"/>
  <c r="AF911" i="47" s="1"/>
  <c r="Y911" i="47"/>
  <c r="X911" i="47"/>
  <c r="AD910" i="47"/>
  <c r="AB910" i="47"/>
  <c r="AC910" i="47" s="1"/>
  <c r="Z910" i="47"/>
  <c r="X910" i="47"/>
  <c r="Y910" i="47" s="1"/>
  <c r="AD909" i="47"/>
  <c r="AB909" i="47"/>
  <c r="Z909" i="47"/>
  <c r="X909" i="47"/>
  <c r="Y909" i="47" s="1"/>
  <c r="AD908" i="47"/>
  <c r="AB908" i="47"/>
  <c r="AC908" i="47" s="1"/>
  <c r="Z908" i="47"/>
  <c r="X908" i="47"/>
  <c r="Y908" i="47" s="1"/>
  <c r="AD907" i="47"/>
  <c r="AC907" i="47"/>
  <c r="AB907" i="47"/>
  <c r="Z907" i="47"/>
  <c r="X907" i="47"/>
  <c r="Y907" i="47" s="1"/>
  <c r="AD906" i="47"/>
  <c r="AB906" i="47"/>
  <c r="Z906" i="47"/>
  <c r="X906" i="47"/>
  <c r="Y906" i="47" s="1"/>
  <c r="AD905" i="47"/>
  <c r="AB905" i="47"/>
  <c r="AC905" i="47" s="1"/>
  <c r="Z905" i="47"/>
  <c r="X905" i="47"/>
  <c r="Y905" i="47" s="1"/>
  <c r="AD904" i="47"/>
  <c r="AB904" i="47"/>
  <c r="AC904" i="47" s="1"/>
  <c r="Z904" i="47"/>
  <c r="X904" i="47"/>
  <c r="Y904" i="47" s="1"/>
  <c r="AD903" i="47"/>
  <c r="AB903" i="47"/>
  <c r="AC903" i="47" s="1"/>
  <c r="Z903" i="47"/>
  <c r="X903" i="47"/>
  <c r="Y903" i="47" s="1"/>
  <c r="AD902" i="47"/>
  <c r="AB902" i="47"/>
  <c r="AC902" i="47" s="1"/>
  <c r="Z902" i="47"/>
  <c r="AF902" i="47" s="1"/>
  <c r="AG902" i="47" s="1"/>
  <c r="X902" i="47"/>
  <c r="Y902" i="47" s="1"/>
  <c r="AD901" i="47"/>
  <c r="AC901" i="47"/>
  <c r="AB901" i="47"/>
  <c r="Z901" i="47"/>
  <c r="X901" i="47"/>
  <c r="Y901" i="47" s="1"/>
  <c r="AD900" i="47"/>
  <c r="AB900" i="47"/>
  <c r="AC900" i="47" s="1"/>
  <c r="Z900" i="47"/>
  <c r="X900" i="47"/>
  <c r="Y900" i="47" s="1"/>
  <c r="AD899" i="47"/>
  <c r="AB899" i="47"/>
  <c r="AC899" i="47" s="1"/>
  <c r="Z899" i="47"/>
  <c r="X899" i="47"/>
  <c r="Y899" i="47" s="1"/>
  <c r="AD898" i="47"/>
  <c r="AB898" i="47"/>
  <c r="Z898" i="47"/>
  <c r="X898" i="47"/>
  <c r="Y898" i="47" s="1"/>
  <c r="AD897" i="47"/>
  <c r="AB897" i="47"/>
  <c r="AC897" i="47" s="1"/>
  <c r="Z897" i="47"/>
  <c r="Y897" i="47"/>
  <c r="X897" i="47"/>
  <c r="AD896" i="47"/>
  <c r="AC896" i="47"/>
  <c r="AB896" i="47"/>
  <c r="Z896" i="47"/>
  <c r="Y896" i="47"/>
  <c r="X896" i="47"/>
  <c r="AD895" i="47"/>
  <c r="AB895" i="47"/>
  <c r="AC895" i="47" s="1"/>
  <c r="Z895" i="47"/>
  <c r="X895" i="47"/>
  <c r="Y895" i="47" s="1"/>
  <c r="AD894" i="47"/>
  <c r="AB894" i="47"/>
  <c r="Z894" i="47"/>
  <c r="X894" i="47"/>
  <c r="Y894" i="47" s="1"/>
  <c r="AD893" i="47"/>
  <c r="AB893" i="47"/>
  <c r="AC893" i="47" s="1"/>
  <c r="Z893" i="47"/>
  <c r="X893" i="47"/>
  <c r="Y893" i="47" s="1"/>
  <c r="AD892" i="47"/>
  <c r="AB892" i="47"/>
  <c r="AC892" i="47" s="1"/>
  <c r="Z892" i="47"/>
  <c r="AF892" i="47" s="1"/>
  <c r="X892" i="47"/>
  <c r="Y892" i="47" s="1"/>
  <c r="AD891" i="47"/>
  <c r="AC891" i="47"/>
  <c r="AB891" i="47"/>
  <c r="Z891" i="47"/>
  <c r="X891" i="47"/>
  <c r="Y891" i="47" s="1"/>
  <c r="AD890" i="47"/>
  <c r="AB890" i="47"/>
  <c r="AC890" i="47" s="1"/>
  <c r="Z890" i="47"/>
  <c r="AF890" i="47" s="1"/>
  <c r="X890" i="47"/>
  <c r="Y890" i="47" s="1"/>
  <c r="AD889" i="47"/>
  <c r="AF889" i="47" s="1"/>
  <c r="AB889" i="47"/>
  <c r="AC889" i="47" s="1"/>
  <c r="Z889" i="47"/>
  <c r="X889" i="47"/>
  <c r="Y889" i="47" s="1"/>
  <c r="AD888" i="47"/>
  <c r="AF888" i="47" s="1"/>
  <c r="AH888" i="47" s="1"/>
  <c r="AB888" i="47"/>
  <c r="AC888" i="47" s="1"/>
  <c r="Z888" i="47"/>
  <c r="X888" i="47"/>
  <c r="Y888" i="47" s="1"/>
  <c r="AD887" i="47"/>
  <c r="AB887" i="47"/>
  <c r="AC887" i="47" s="1"/>
  <c r="Z887" i="47"/>
  <c r="X887" i="47"/>
  <c r="Y887" i="47" s="1"/>
  <c r="AD886" i="47"/>
  <c r="AC886" i="47"/>
  <c r="AB886" i="47"/>
  <c r="Z886" i="47"/>
  <c r="X886" i="47"/>
  <c r="Y886" i="47" s="1"/>
  <c r="AD885" i="47"/>
  <c r="AB885" i="47"/>
  <c r="AC885" i="47" s="1"/>
  <c r="Z885" i="47"/>
  <c r="AF885" i="47" s="1"/>
  <c r="X885" i="47"/>
  <c r="Y885" i="47" s="1"/>
  <c r="AD884" i="47"/>
  <c r="AF884" i="47" s="1"/>
  <c r="AC884" i="47"/>
  <c r="AB884" i="47"/>
  <c r="Z884" i="47"/>
  <c r="X884" i="47"/>
  <c r="Y884" i="47" s="1"/>
  <c r="AD883" i="47"/>
  <c r="AB883" i="47"/>
  <c r="AC883" i="47" s="1"/>
  <c r="Z883" i="47"/>
  <c r="X883" i="47"/>
  <c r="Y883" i="47" s="1"/>
  <c r="AD882" i="47"/>
  <c r="AB882" i="47"/>
  <c r="AC882" i="47" s="1"/>
  <c r="Z882" i="47"/>
  <c r="X882" i="47"/>
  <c r="Y882" i="47" s="1"/>
  <c r="AD881" i="47"/>
  <c r="AB881" i="47"/>
  <c r="AC881" i="47" s="1"/>
  <c r="Z881" i="47"/>
  <c r="AF881" i="47" s="1"/>
  <c r="X881" i="47"/>
  <c r="Y881" i="47" s="1"/>
  <c r="AD880" i="47"/>
  <c r="AB880" i="47"/>
  <c r="AC880" i="47" s="1"/>
  <c r="Z880" i="47"/>
  <c r="AF880" i="47" s="1"/>
  <c r="AH880" i="47" s="1"/>
  <c r="X880" i="47"/>
  <c r="Y880" i="47" s="1"/>
  <c r="AD879" i="47"/>
  <c r="AB879" i="47"/>
  <c r="AC879" i="47" s="1"/>
  <c r="Z879" i="47"/>
  <c r="X879" i="47"/>
  <c r="Y879" i="47" s="1"/>
  <c r="AD878" i="47"/>
  <c r="AB878" i="47"/>
  <c r="AC878" i="47" s="1"/>
  <c r="Z878" i="47"/>
  <c r="X878" i="47"/>
  <c r="Y878" i="47" s="1"/>
  <c r="AD877" i="47"/>
  <c r="AB877" i="47"/>
  <c r="AC877" i="47" s="1"/>
  <c r="Z877" i="47"/>
  <c r="X877" i="47"/>
  <c r="Y877" i="47" s="1"/>
  <c r="AD876" i="47"/>
  <c r="AC876" i="47"/>
  <c r="AB876" i="47"/>
  <c r="Z876" i="47"/>
  <c r="Y876" i="47"/>
  <c r="X876" i="47"/>
  <c r="AD875" i="47"/>
  <c r="AB875" i="47"/>
  <c r="AC875" i="47" s="1"/>
  <c r="Z875" i="47"/>
  <c r="X875" i="47"/>
  <c r="Y875" i="47" s="1"/>
  <c r="AD874" i="47"/>
  <c r="AB874" i="47"/>
  <c r="AC874" i="47" s="1"/>
  <c r="Z874" i="47"/>
  <c r="X874" i="47"/>
  <c r="Y874" i="47" s="1"/>
  <c r="AD873" i="47"/>
  <c r="AB873" i="47"/>
  <c r="AC873" i="47" s="1"/>
  <c r="Z873" i="47"/>
  <c r="X873" i="47"/>
  <c r="Y873" i="47" s="1"/>
  <c r="AD872" i="47"/>
  <c r="AC872" i="47"/>
  <c r="AB872" i="47"/>
  <c r="Z872" i="47"/>
  <c r="Y872" i="47"/>
  <c r="X872" i="47"/>
  <c r="AD871" i="47"/>
  <c r="AB871" i="47"/>
  <c r="AC871" i="47" s="1"/>
  <c r="Z871" i="47"/>
  <c r="X871" i="47"/>
  <c r="Y871" i="47" s="1"/>
  <c r="AD870" i="47"/>
  <c r="AB870" i="47"/>
  <c r="AC870" i="47" s="1"/>
  <c r="Z870" i="47"/>
  <c r="X870" i="47"/>
  <c r="Y870" i="47" s="1"/>
  <c r="AD869" i="47"/>
  <c r="AB869" i="47"/>
  <c r="AC869" i="47" s="1"/>
  <c r="Z869" i="47"/>
  <c r="AF869" i="47" s="1"/>
  <c r="X869" i="47"/>
  <c r="Y869" i="47" s="1"/>
  <c r="AD868" i="47"/>
  <c r="AB868" i="47"/>
  <c r="AC868" i="47" s="1"/>
  <c r="Z868" i="47"/>
  <c r="AF868" i="47" s="1"/>
  <c r="AH868" i="47" s="1"/>
  <c r="X868" i="47"/>
  <c r="Y868" i="47" s="1"/>
  <c r="AD867" i="47"/>
  <c r="AB867" i="47"/>
  <c r="AC867" i="47" s="1"/>
  <c r="Z867" i="47"/>
  <c r="X867" i="47"/>
  <c r="Y867" i="47" s="1"/>
  <c r="AD866" i="47"/>
  <c r="AC866" i="47"/>
  <c r="AB866" i="47"/>
  <c r="Z866" i="47"/>
  <c r="AF866" i="47" s="1"/>
  <c r="Y866" i="47"/>
  <c r="X866" i="47"/>
  <c r="AD865" i="47"/>
  <c r="AF865" i="47" s="1"/>
  <c r="AC865" i="47"/>
  <c r="AB865" i="47"/>
  <c r="Z865" i="47"/>
  <c r="Y865" i="47"/>
  <c r="X865" i="47"/>
  <c r="AD864" i="47"/>
  <c r="AB864" i="47"/>
  <c r="AC864" i="47" s="1"/>
  <c r="Z864" i="47"/>
  <c r="AF864" i="47" s="1"/>
  <c r="AH864" i="47" s="1"/>
  <c r="X864" i="47"/>
  <c r="Y864" i="47" s="1"/>
  <c r="AD863" i="47"/>
  <c r="AB863" i="47"/>
  <c r="AC863" i="47" s="1"/>
  <c r="Z863" i="47"/>
  <c r="X863" i="47"/>
  <c r="Y863" i="47" s="1"/>
  <c r="AD862" i="47"/>
  <c r="AB862" i="47"/>
  <c r="AC862" i="47" s="1"/>
  <c r="Z862" i="47"/>
  <c r="X862" i="47"/>
  <c r="Y862" i="47" s="1"/>
  <c r="AD861" i="47"/>
  <c r="AC861" i="47"/>
  <c r="AB861" i="47"/>
  <c r="Z861" i="47"/>
  <c r="X861" i="47"/>
  <c r="Y861" i="47" s="1"/>
  <c r="AD860" i="47"/>
  <c r="AC860" i="47"/>
  <c r="AB860" i="47"/>
  <c r="Z860" i="47"/>
  <c r="AF860" i="47" s="1"/>
  <c r="Y860" i="47"/>
  <c r="X860" i="47"/>
  <c r="AD859" i="47"/>
  <c r="AB859" i="47"/>
  <c r="AC859" i="47" s="1"/>
  <c r="Z859" i="47"/>
  <c r="X859" i="47"/>
  <c r="Y859" i="47" s="1"/>
  <c r="AD858" i="47"/>
  <c r="AC858" i="47"/>
  <c r="AB858" i="47"/>
  <c r="Z858" i="47"/>
  <c r="Y858" i="47"/>
  <c r="X858" i="47"/>
  <c r="AD857" i="47"/>
  <c r="AC857" i="47"/>
  <c r="AB857" i="47"/>
  <c r="Z857" i="47"/>
  <c r="AF857" i="47" s="1"/>
  <c r="Y857" i="47"/>
  <c r="X857" i="47"/>
  <c r="AD856" i="47"/>
  <c r="AF856" i="47" s="1"/>
  <c r="AH856" i="47" s="1"/>
  <c r="AB856" i="47"/>
  <c r="AC856" i="47" s="1"/>
  <c r="Z856" i="47"/>
  <c r="X856" i="47"/>
  <c r="Y856" i="47" s="1"/>
  <c r="AD855" i="47"/>
  <c r="AB855" i="47"/>
  <c r="AC855" i="47" s="1"/>
  <c r="Z855" i="47"/>
  <c r="X855" i="47"/>
  <c r="Y855" i="47" s="1"/>
  <c r="AD854" i="47"/>
  <c r="AC854" i="47"/>
  <c r="AB854" i="47"/>
  <c r="Z854" i="47"/>
  <c r="X854" i="47"/>
  <c r="Y854" i="47" s="1"/>
  <c r="AD853" i="47"/>
  <c r="AB853" i="47"/>
  <c r="Z853" i="47"/>
  <c r="X853" i="47"/>
  <c r="Y853" i="47" s="1"/>
  <c r="AD852" i="47"/>
  <c r="AB852" i="47"/>
  <c r="AC852" i="47" s="1"/>
  <c r="Z852" i="47"/>
  <c r="AF852" i="47" s="1"/>
  <c r="AH852" i="47" s="1"/>
  <c r="X852" i="47"/>
  <c r="Y852" i="47" s="1"/>
  <c r="AD851" i="47"/>
  <c r="AB851" i="47"/>
  <c r="AC851" i="47" s="1"/>
  <c r="Z851" i="47"/>
  <c r="X851" i="47"/>
  <c r="Y851" i="47" s="1"/>
  <c r="AD850" i="47"/>
  <c r="AB850" i="47"/>
  <c r="AC850" i="47" s="1"/>
  <c r="Z850" i="47"/>
  <c r="AF850" i="47" s="1"/>
  <c r="X850" i="47"/>
  <c r="Y850" i="47" s="1"/>
  <c r="AD849" i="47"/>
  <c r="AC849" i="47"/>
  <c r="AB849" i="47"/>
  <c r="Z849" i="47"/>
  <c r="AF849" i="47" s="1"/>
  <c r="X849" i="47"/>
  <c r="Y849" i="47" s="1"/>
  <c r="AD848" i="47"/>
  <c r="AB848" i="47"/>
  <c r="Z848" i="47"/>
  <c r="X848" i="47"/>
  <c r="Y848" i="47" s="1"/>
  <c r="AD847" i="47"/>
  <c r="AC847" i="47"/>
  <c r="AB847" i="47"/>
  <c r="Z847" i="47"/>
  <c r="X847" i="47"/>
  <c r="Y847" i="47" s="1"/>
  <c r="AD846" i="47"/>
  <c r="AC846" i="47"/>
  <c r="AB846" i="47"/>
  <c r="Z846" i="47"/>
  <c r="Y846" i="47"/>
  <c r="X846" i="47"/>
  <c r="AD845" i="47"/>
  <c r="AC845" i="47"/>
  <c r="AB845" i="47"/>
  <c r="Z845" i="47"/>
  <c r="AF845" i="47" s="1"/>
  <c r="X845" i="47"/>
  <c r="Y845" i="47" s="1"/>
  <c r="AD844" i="47"/>
  <c r="AC844" i="47"/>
  <c r="AB844" i="47"/>
  <c r="Z844" i="47"/>
  <c r="Y844" i="47"/>
  <c r="X844" i="47"/>
  <c r="AD843" i="47"/>
  <c r="AB843" i="47"/>
  <c r="AC843" i="47" s="1"/>
  <c r="Z843" i="47"/>
  <c r="AF843" i="47" s="1"/>
  <c r="X843" i="47"/>
  <c r="Y843" i="47" s="1"/>
  <c r="AD842" i="47"/>
  <c r="AC842" i="47"/>
  <c r="AB842" i="47"/>
  <c r="Z842" i="47"/>
  <c r="X842" i="47"/>
  <c r="Y842" i="47" s="1"/>
  <c r="AD841" i="47"/>
  <c r="AB841" i="47"/>
  <c r="AC841" i="47" s="1"/>
  <c r="Z841" i="47"/>
  <c r="AF841" i="47" s="1"/>
  <c r="X841" i="47"/>
  <c r="Y841" i="47" s="1"/>
  <c r="AD840" i="47"/>
  <c r="AB840" i="47"/>
  <c r="AC840" i="47" s="1"/>
  <c r="Z840" i="47"/>
  <c r="AF840" i="47" s="1"/>
  <c r="AH840" i="47" s="1"/>
  <c r="X840" i="47"/>
  <c r="Y840" i="47" s="1"/>
  <c r="AD839" i="47"/>
  <c r="AC839" i="47"/>
  <c r="AB839" i="47"/>
  <c r="Z839" i="47"/>
  <c r="X839" i="47"/>
  <c r="Y839" i="47" s="1"/>
  <c r="AD838" i="47"/>
  <c r="AC838" i="47"/>
  <c r="AB838" i="47"/>
  <c r="Z838" i="47"/>
  <c r="X838" i="47"/>
  <c r="Y838" i="47" s="1"/>
  <c r="AD837" i="47"/>
  <c r="AB837" i="47"/>
  <c r="AC837" i="47" s="1"/>
  <c r="Z837" i="47"/>
  <c r="X837" i="47"/>
  <c r="Y837" i="47" s="1"/>
  <c r="AD836" i="47"/>
  <c r="AB836" i="47"/>
  <c r="AC836" i="47" s="1"/>
  <c r="Z836" i="47"/>
  <c r="X836" i="47"/>
  <c r="Y836" i="47" s="1"/>
  <c r="AD835" i="47"/>
  <c r="AB835" i="47"/>
  <c r="AC835" i="47" s="1"/>
  <c r="Z835" i="47"/>
  <c r="X835" i="47"/>
  <c r="Y835" i="47" s="1"/>
  <c r="AD834" i="47"/>
  <c r="AC834" i="47"/>
  <c r="AB834" i="47"/>
  <c r="Z834" i="47"/>
  <c r="Y834" i="47"/>
  <c r="X834" i="47"/>
  <c r="AD833" i="47"/>
  <c r="AB833" i="47"/>
  <c r="AC833" i="47" s="1"/>
  <c r="Z833" i="47"/>
  <c r="X833" i="47"/>
  <c r="Y833" i="47" s="1"/>
  <c r="AD832" i="47"/>
  <c r="AC832" i="47"/>
  <c r="AB832" i="47"/>
  <c r="Z832" i="47"/>
  <c r="AF832" i="47" s="1"/>
  <c r="X832" i="47"/>
  <c r="Y832" i="47" s="1"/>
  <c r="AD831" i="47"/>
  <c r="AC831" i="47"/>
  <c r="AB831" i="47"/>
  <c r="Z831" i="47"/>
  <c r="X831" i="47"/>
  <c r="Y831" i="47" s="1"/>
  <c r="AD830" i="47"/>
  <c r="AC830" i="47"/>
  <c r="AB830" i="47"/>
  <c r="Z830" i="47"/>
  <c r="Y830" i="47"/>
  <c r="X830" i="47"/>
  <c r="AD829" i="47"/>
  <c r="AC829" i="47"/>
  <c r="AB829" i="47"/>
  <c r="Z829" i="47"/>
  <c r="AF829" i="47" s="1"/>
  <c r="X829" i="47"/>
  <c r="Y829" i="47" s="1"/>
  <c r="AD828" i="47"/>
  <c r="AC828" i="47"/>
  <c r="AB828" i="47"/>
  <c r="Z828" i="47"/>
  <c r="X828" i="47"/>
  <c r="Y828" i="47" s="1"/>
  <c r="AD827" i="47"/>
  <c r="AB827" i="47"/>
  <c r="AC827" i="47" s="1"/>
  <c r="Z827" i="47"/>
  <c r="X827" i="47"/>
  <c r="Y827" i="47" s="1"/>
  <c r="AD826" i="47"/>
  <c r="AB826" i="47"/>
  <c r="AC826" i="47" s="1"/>
  <c r="Z826" i="47"/>
  <c r="X826" i="47"/>
  <c r="Y826" i="47" s="1"/>
  <c r="AD825" i="47"/>
  <c r="AB825" i="47"/>
  <c r="AC825" i="47" s="1"/>
  <c r="Z825" i="47"/>
  <c r="X825" i="47"/>
  <c r="Y825" i="47" s="1"/>
  <c r="AD824" i="47"/>
  <c r="AB824" i="47"/>
  <c r="AC824" i="47" s="1"/>
  <c r="Z824" i="47"/>
  <c r="X824" i="47"/>
  <c r="Y824" i="47" s="1"/>
  <c r="AD823" i="47"/>
  <c r="AC823" i="47"/>
  <c r="AB823" i="47"/>
  <c r="Z823" i="47"/>
  <c r="X823" i="47"/>
  <c r="Y823" i="47" s="1"/>
  <c r="AD822" i="47"/>
  <c r="AC822" i="47"/>
  <c r="AB822" i="47"/>
  <c r="Z822" i="47"/>
  <c r="X822" i="47"/>
  <c r="Y822" i="47" s="1"/>
  <c r="AD821" i="47"/>
  <c r="AC821" i="47"/>
  <c r="AB821" i="47"/>
  <c r="Z821" i="47"/>
  <c r="AF821" i="47" s="1"/>
  <c r="X821" i="47"/>
  <c r="Y821" i="47" s="1"/>
  <c r="AD820" i="47"/>
  <c r="AF820" i="47" s="1"/>
  <c r="AH820" i="47" s="1"/>
  <c r="AB820" i="47"/>
  <c r="AC820" i="47" s="1"/>
  <c r="Z820" i="47"/>
  <c r="X820" i="47"/>
  <c r="Y820" i="47" s="1"/>
  <c r="AD819" i="47"/>
  <c r="AB819" i="47"/>
  <c r="AC819" i="47" s="1"/>
  <c r="Z819" i="47"/>
  <c r="X819" i="47"/>
  <c r="Y819" i="47" s="1"/>
  <c r="AD818" i="47"/>
  <c r="AC818" i="47"/>
  <c r="AB818" i="47"/>
  <c r="Z818" i="47"/>
  <c r="X818" i="47"/>
  <c r="Y818" i="47" s="1"/>
  <c r="AD817" i="47"/>
  <c r="AC817" i="47"/>
  <c r="AB817" i="47"/>
  <c r="Z817" i="47"/>
  <c r="X817" i="47"/>
  <c r="Y817" i="47" s="1"/>
  <c r="AD816" i="47"/>
  <c r="AC816" i="47"/>
  <c r="AB816" i="47"/>
  <c r="Z816" i="47"/>
  <c r="AF816" i="47" s="1"/>
  <c r="AI816" i="47" s="1"/>
  <c r="X816" i="47"/>
  <c r="Y816" i="47" s="1"/>
  <c r="AD815" i="47"/>
  <c r="AC815" i="47"/>
  <c r="AB815" i="47"/>
  <c r="Z815" i="47"/>
  <c r="X815" i="47"/>
  <c r="Y815" i="47" s="1"/>
  <c r="AD814" i="47"/>
  <c r="AC814" i="47"/>
  <c r="AB814" i="47"/>
  <c r="Z814" i="47"/>
  <c r="AF814" i="47" s="1"/>
  <c r="X814" i="47"/>
  <c r="Y814" i="47" s="1"/>
  <c r="AD813" i="47"/>
  <c r="AC813" i="47"/>
  <c r="AB813" i="47"/>
  <c r="Z813" i="47"/>
  <c r="X813" i="47"/>
  <c r="Y813" i="47" s="1"/>
  <c r="AF812" i="47"/>
  <c r="AI812" i="47" s="1"/>
  <c r="AD812" i="47"/>
  <c r="AC812" i="47"/>
  <c r="AB812" i="47"/>
  <c r="Z812" i="47"/>
  <c r="X812" i="47"/>
  <c r="Y812" i="47" s="1"/>
  <c r="AD811" i="47"/>
  <c r="AB811" i="47"/>
  <c r="AC811" i="47" s="1"/>
  <c r="Z811" i="47"/>
  <c r="AF811" i="47" s="1"/>
  <c r="X811" i="47"/>
  <c r="Y811" i="47" s="1"/>
  <c r="AD810" i="47"/>
  <c r="AB810" i="47"/>
  <c r="AC810" i="47" s="1"/>
  <c r="Z810" i="47"/>
  <c r="Y810" i="47"/>
  <c r="X810" i="47"/>
  <c r="AF809" i="47"/>
  <c r="AD809" i="47"/>
  <c r="AC809" i="47"/>
  <c r="AB809" i="47"/>
  <c r="Z809" i="47"/>
  <c r="Y809" i="47"/>
  <c r="X809" i="47"/>
  <c r="AD808" i="47"/>
  <c r="AF808" i="47" s="1"/>
  <c r="AI808" i="47" s="1"/>
  <c r="AC808" i="47"/>
  <c r="AB808" i="47"/>
  <c r="Z808" i="47"/>
  <c r="X808" i="47"/>
  <c r="Y808" i="47" s="1"/>
  <c r="AD807" i="47"/>
  <c r="AB807" i="47"/>
  <c r="AC807" i="47" s="1"/>
  <c r="Z807" i="47"/>
  <c r="X807" i="47"/>
  <c r="Y807" i="47" s="1"/>
  <c r="AD806" i="47"/>
  <c r="AC806" i="47"/>
  <c r="AB806" i="47"/>
  <c r="Z806" i="47"/>
  <c r="Y806" i="47"/>
  <c r="X806" i="47"/>
  <c r="AD805" i="47"/>
  <c r="AF805" i="47" s="1"/>
  <c r="AC805" i="47"/>
  <c r="AB805" i="47"/>
  <c r="Z805" i="47"/>
  <c r="X805" i="47"/>
  <c r="Y805" i="47" s="1"/>
  <c r="AD804" i="47"/>
  <c r="AC804" i="47"/>
  <c r="AB804" i="47"/>
  <c r="Z804" i="47"/>
  <c r="Y804" i="47"/>
  <c r="X804" i="47"/>
  <c r="AD803" i="47"/>
  <c r="AB803" i="47"/>
  <c r="AC803" i="47" s="1"/>
  <c r="Z803" i="47"/>
  <c r="AF803" i="47" s="1"/>
  <c r="X803" i="47"/>
  <c r="Y803" i="47" s="1"/>
  <c r="AD802" i="47"/>
  <c r="AC802" i="47"/>
  <c r="AB802" i="47"/>
  <c r="Z802" i="47"/>
  <c r="X802" i="47"/>
  <c r="Y802" i="47" s="1"/>
  <c r="AF801" i="47"/>
  <c r="AD801" i="47"/>
  <c r="AB801" i="47"/>
  <c r="AC801" i="47" s="1"/>
  <c r="Z801" i="47"/>
  <c r="X801" i="47"/>
  <c r="Y801" i="47" s="1"/>
  <c r="AD800" i="47"/>
  <c r="AC800" i="47"/>
  <c r="AB800" i="47"/>
  <c r="Z800" i="47"/>
  <c r="AF800" i="47" s="1"/>
  <c r="Y800" i="47"/>
  <c r="X800" i="47"/>
  <c r="AD799" i="47"/>
  <c r="AB799" i="47"/>
  <c r="AC799" i="47" s="1"/>
  <c r="Z799" i="47"/>
  <c r="X799" i="47"/>
  <c r="Y799" i="47" s="1"/>
  <c r="AD798" i="47"/>
  <c r="AC798" i="47"/>
  <c r="AB798" i="47"/>
  <c r="Z798" i="47"/>
  <c r="Y798" i="47"/>
  <c r="X798" i="47"/>
  <c r="AD797" i="47"/>
  <c r="AC797" i="47"/>
  <c r="AB797" i="47"/>
  <c r="Z797" i="47"/>
  <c r="AF797" i="47" s="1"/>
  <c r="X797" i="47"/>
  <c r="Y797" i="47" s="1"/>
  <c r="AD796" i="47"/>
  <c r="AB796" i="47"/>
  <c r="AC796" i="47" s="1"/>
  <c r="Z796" i="47"/>
  <c r="X796" i="47"/>
  <c r="Y796" i="47" s="1"/>
  <c r="AD795" i="47"/>
  <c r="AB795" i="47"/>
  <c r="AC795" i="47" s="1"/>
  <c r="Z795" i="47"/>
  <c r="X795" i="47"/>
  <c r="Y795" i="47" s="1"/>
  <c r="AD794" i="47"/>
  <c r="AC794" i="47"/>
  <c r="AB794" i="47"/>
  <c r="Z794" i="47"/>
  <c r="X794" i="47"/>
  <c r="Y794" i="47" s="1"/>
  <c r="AD793" i="47"/>
  <c r="AB793" i="47"/>
  <c r="AC793" i="47" s="1"/>
  <c r="Z793" i="47"/>
  <c r="X793" i="47"/>
  <c r="Y793" i="47" s="1"/>
  <c r="AD792" i="47"/>
  <c r="AB792" i="47"/>
  <c r="AC792" i="47" s="1"/>
  <c r="Z792" i="47"/>
  <c r="AF792" i="47" s="1"/>
  <c r="AH792" i="47" s="1"/>
  <c r="X792" i="47"/>
  <c r="Y792" i="47" s="1"/>
  <c r="AD791" i="47"/>
  <c r="AC791" i="47"/>
  <c r="AB791" i="47"/>
  <c r="Z791" i="47"/>
  <c r="X791" i="47"/>
  <c r="Y791" i="47" s="1"/>
  <c r="AD790" i="47"/>
  <c r="AC790" i="47"/>
  <c r="AB790" i="47"/>
  <c r="Z790" i="47"/>
  <c r="Y790" i="47"/>
  <c r="X790" i="47"/>
  <c r="AD789" i="47"/>
  <c r="AC789" i="47"/>
  <c r="AB789" i="47"/>
  <c r="Z789" i="47"/>
  <c r="Y789" i="47"/>
  <c r="X789" i="47"/>
  <c r="AD788" i="47"/>
  <c r="AF788" i="47" s="1"/>
  <c r="AC788" i="47"/>
  <c r="AB788" i="47"/>
  <c r="Z788" i="47"/>
  <c r="Y788" i="47"/>
  <c r="X788" i="47"/>
  <c r="AD787" i="47"/>
  <c r="AB787" i="47"/>
  <c r="AC787" i="47" s="1"/>
  <c r="Z787" i="47"/>
  <c r="AF787" i="47" s="1"/>
  <c r="X787" i="47"/>
  <c r="Y787" i="47" s="1"/>
  <c r="AD786" i="47"/>
  <c r="AB786" i="47"/>
  <c r="AC786" i="47" s="1"/>
  <c r="Z786" i="47"/>
  <c r="X786" i="47"/>
  <c r="Y786" i="47" s="1"/>
  <c r="AD785" i="47"/>
  <c r="AB785" i="47"/>
  <c r="AC785" i="47" s="1"/>
  <c r="Z785" i="47"/>
  <c r="X785" i="47"/>
  <c r="Y785" i="47" s="1"/>
  <c r="AD784" i="47"/>
  <c r="AC784" i="47"/>
  <c r="AB784" i="47"/>
  <c r="Z784" i="47"/>
  <c r="Y784" i="47"/>
  <c r="X784" i="47"/>
  <c r="AD783" i="47"/>
  <c r="AC783" i="47"/>
  <c r="AB783" i="47"/>
  <c r="Z783" i="47"/>
  <c r="X783" i="47"/>
  <c r="Y783" i="47" s="1"/>
  <c r="AD782" i="47"/>
  <c r="AB782" i="47"/>
  <c r="AC782" i="47" s="1"/>
  <c r="Z782" i="47"/>
  <c r="X782" i="47"/>
  <c r="Y782" i="47" s="1"/>
  <c r="AD781" i="47"/>
  <c r="AB781" i="47"/>
  <c r="AC781" i="47" s="1"/>
  <c r="Z781" i="47"/>
  <c r="X781" i="47"/>
  <c r="Y781" i="47" s="1"/>
  <c r="AD780" i="47"/>
  <c r="AB780" i="47"/>
  <c r="AC780" i="47" s="1"/>
  <c r="Z780" i="47"/>
  <c r="X780" i="47"/>
  <c r="Y780" i="47" s="1"/>
  <c r="AD779" i="47"/>
  <c r="AB779" i="47"/>
  <c r="AC779" i="47" s="1"/>
  <c r="Z779" i="47"/>
  <c r="X779" i="47"/>
  <c r="Y779" i="47" s="1"/>
  <c r="AD778" i="47"/>
  <c r="AC778" i="47"/>
  <c r="AB778" i="47"/>
  <c r="Z778" i="47"/>
  <c r="X778" i="47"/>
  <c r="Y778" i="47" s="1"/>
  <c r="AD777" i="47"/>
  <c r="AB777" i="47"/>
  <c r="AC777" i="47" s="1"/>
  <c r="Z777" i="47"/>
  <c r="X777" i="47"/>
  <c r="Y777" i="47" s="1"/>
  <c r="AD776" i="47"/>
  <c r="AC776" i="47"/>
  <c r="AB776" i="47"/>
  <c r="Z776" i="47"/>
  <c r="X776" i="47"/>
  <c r="Y776" i="47" s="1"/>
  <c r="AD775" i="47"/>
  <c r="AB775" i="47"/>
  <c r="AC775" i="47" s="1"/>
  <c r="Z775" i="47"/>
  <c r="X775" i="47"/>
  <c r="Y775" i="47" s="1"/>
  <c r="AD774" i="47"/>
  <c r="AB774" i="47"/>
  <c r="AC774" i="47" s="1"/>
  <c r="Z774" i="47"/>
  <c r="Y774" i="47"/>
  <c r="X774" i="47"/>
  <c r="AD773" i="47"/>
  <c r="AB773" i="47"/>
  <c r="AC773" i="47" s="1"/>
  <c r="Z773" i="47"/>
  <c r="X773" i="47"/>
  <c r="Y773" i="47" s="1"/>
  <c r="AD772" i="47"/>
  <c r="AF772" i="47" s="1"/>
  <c r="AH772" i="47" s="1"/>
  <c r="AB772" i="47"/>
  <c r="AC772" i="47" s="1"/>
  <c r="Z772" i="47"/>
  <c r="X772" i="47"/>
  <c r="Y772" i="47" s="1"/>
  <c r="AD771" i="47"/>
  <c r="AB771" i="47"/>
  <c r="AC771" i="47" s="1"/>
  <c r="Z771" i="47"/>
  <c r="X771" i="47"/>
  <c r="Y771" i="47" s="1"/>
  <c r="AD770" i="47"/>
  <c r="AB770" i="47"/>
  <c r="AC770" i="47" s="1"/>
  <c r="Z770" i="47"/>
  <c r="Y770" i="47"/>
  <c r="X770" i="47"/>
  <c r="AD769" i="47"/>
  <c r="AC769" i="47"/>
  <c r="AB769" i="47"/>
  <c r="Z769" i="47"/>
  <c r="AF769" i="47" s="1"/>
  <c r="Y769" i="47"/>
  <c r="X769" i="47"/>
  <c r="AD768" i="47"/>
  <c r="AC768" i="47"/>
  <c r="AB768" i="47"/>
  <c r="Z768" i="47"/>
  <c r="AF768" i="47" s="1"/>
  <c r="Y768" i="47"/>
  <c r="X768" i="47"/>
  <c r="AD767" i="47"/>
  <c r="AB767" i="47"/>
  <c r="AC767" i="47" s="1"/>
  <c r="Z767" i="47"/>
  <c r="X767" i="47"/>
  <c r="Y767" i="47" s="1"/>
  <c r="AD766" i="47"/>
  <c r="AB766" i="47"/>
  <c r="AC766" i="47" s="1"/>
  <c r="Z766" i="47"/>
  <c r="X766" i="47"/>
  <c r="Y766" i="47" s="1"/>
  <c r="AF765" i="47"/>
  <c r="AD765" i="47"/>
  <c r="AB765" i="47"/>
  <c r="AC765" i="47" s="1"/>
  <c r="Z765" i="47"/>
  <c r="X765" i="47"/>
  <c r="Y765" i="47" s="1"/>
  <c r="AD764" i="47"/>
  <c r="AB764" i="47"/>
  <c r="AC764" i="47" s="1"/>
  <c r="Z764" i="47"/>
  <c r="AF764" i="47" s="1"/>
  <c r="AH764" i="47" s="1"/>
  <c r="X764" i="47"/>
  <c r="Y764" i="47" s="1"/>
  <c r="AD763" i="47"/>
  <c r="AC763" i="47"/>
  <c r="AB763" i="47"/>
  <c r="Z763" i="47"/>
  <c r="AF763" i="47" s="1"/>
  <c r="X763" i="47"/>
  <c r="Y763" i="47" s="1"/>
  <c r="AD762" i="47"/>
  <c r="AC762" i="47"/>
  <c r="AB762" i="47"/>
  <c r="Z762" i="47"/>
  <c r="X762" i="47"/>
  <c r="Y762" i="47" s="1"/>
  <c r="AF761" i="47"/>
  <c r="AD761" i="47"/>
  <c r="AC761" i="47"/>
  <c r="AB761" i="47"/>
  <c r="Z761" i="47"/>
  <c r="X761" i="47"/>
  <c r="Y761" i="47" s="1"/>
  <c r="AD760" i="47"/>
  <c r="AB760" i="47"/>
  <c r="AC760" i="47" s="1"/>
  <c r="Z760" i="47"/>
  <c r="X760" i="47"/>
  <c r="Y760" i="47" s="1"/>
  <c r="AD759" i="47"/>
  <c r="AC759" i="47"/>
  <c r="AB759" i="47"/>
  <c r="Z759" i="47"/>
  <c r="AF759" i="47" s="1"/>
  <c r="X759" i="47"/>
  <c r="Y759" i="47" s="1"/>
  <c r="AD758" i="47"/>
  <c r="AB758" i="47"/>
  <c r="AC758" i="47" s="1"/>
  <c r="Z758" i="47"/>
  <c r="X758" i="47"/>
  <c r="Y758" i="47" s="1"/>
  <c r="AD757" i="47"/>
  <c r="AB757" i="47"/>
  <c r="AC757" i="47" s="1"/>
  <c r="Z757" i="47"/>
  <c r="X757" i="47"/>
  <c r="Y757" i="47" s="1"/>
  <c r="AD756" i="47"/>
  <c r="AB756" i="47"/>
  <c r="Z756" i="47"/>
  <c r="X756" i="47"/>
  <c r="Y756" i="47" s="1"/>
  <c r="AD755" i="47"/>
  <c r="AB755" i="47"/>
  <c r="AC755" i="47" s="1"/>
  <c r="Z755" i="47"/>
  <c r="X755" i="47"/>
  <c r="Y755" i="47" s="1"/>
  <c r="AD754" i="47"/>
  <c r="AC754" i="47"/>
  <c r="AB754" i="47"/>
  <c r="Z754" i="47"/>
  <c r="X754" i="47"/>
  <c r="Y754" i="47" s="1"/>
  <c r="AD753" i="47"/>
  <c r="AB753" i="47"/>
  <c r="AC753" i="47" s="1"/>
  <c r="Z753" i="47"/>
  <c r="X753" i="47"/>
  <c r="Y753" i="47" s="1"/>
  <c r="AD752" i="47"/>
  <c r="AB752" i="47"/>
  <c r="AC752" i="47" s="1"/>
  <c r="Z752" i="47"/>
  <c r="X752" i="47"/>
  <c r="Y752" i="47" s="1"/>
  <c r="AD751" i="47"/>
  <c r="AC751" i="47"/>
  <c r="AB751" i="47"/>
  <c r="Z751" i="47"/>
  <c r="Y751" i="47"/>
  <c r="X751" i="47"/>
  <c r="AD750" i="47"/>
  <c r="AC750" i="47"/>
  <c r="AB750" i="47"/>
  <c r="Z750" i="47"/>
  <c r="AF750" i="47" s="1"/>
  <c r="Y750" i="47"/>
  <c r="X750" i="47"/>
  <c r="AD749" i="47"/>
  <c r="AB749" i="47"/>
  <c r="AC749" i="47" s="1"/>
  <c r="Z749" i="47"/>
  <c r="X749" i="47"/>
  <c r="Y749" i="47" s="1"/>
  <c r="AD748" i="47"/>
  <c r="AB748" i="47"/>
  <c r="AC748" i="47" s="1"/>
  <c r="Z748" i="47"/>
  <c r="X748" i="47"/>
  <c r="Y748" i="47" s="1"/>
  <c r="AD747" i="47"/>
  <c r="AB747" i="47"/>
  <c r="AC747" i="47" s="1"/>
  <c r="Z747" i="47"/>
  <c r="X747" i="47"/>
  <c r="Y747" i="47" s="1"/>
  <c r="AD746" i="47"/>
  <c r="AB746" i="47"/>
  <c r="AC746" i="47" s="1"/>
  <c r="Z746" i="47"/>
  <c r="X746" i="47"/>
  <c r="Y746" i="47" s="1"/>
  <c r="AD745" i="47"/>
  <c r="AC745" i="47"/>
  <c r="AB745" i="47"/>
  <c r="Z745" i="47"/>
  <c r="AF745" i="47" s="1"/>
  <c r="Y745" i="47"/>
  <c r="X745" i="47"/>
  <c r="AD744" i="47"/>
  <c r="AB744" i="47"/>
  <c r="AC744" i="47" s="1"/>
  <c r="Z744" i="47"/>
  <c r="AF744" i="47" s="1"/>
  <c r="AH744" i="47" s="1"/>
  <c r="X744" i="47"/>
  <c r="Y744" i="47" s="1"/>
  <c r="AD743" i="47"/>
  <c r="AB743" i="47"/>
  <c r="AC743" i="47" s="1"/>
  <c r="Z743" i="47"/>
  <c r="X743" i="47"/>
  <c r="Y743" i="47" s="1"/>
  <c r="AD742" i="47"/>
  <c r="AB742" i="47"/>
  <c r="AC742" i="47" s="1"/>
  <c r="Z742" i="47"/>
  <c r="X742" i="47"/>
  <c r="Y742" i="47" s="1"/>
  <c r="AD741" i="47"/>
  <c r="AC741" i="47"/>
  <c r="AB741" i="47"/>
  <c r="Z741" i="47"/>
  <c r="Y741" i="47"/>
  <c r="X741" i="47"/>
  <c r="AD740" i="47"/>
  <c r="AB740" i="47"/>
  <c r="AC740" i="47" s="1"/>
  <c r="Z740" i="47"/>
  <c r="AF740" i="47" s="1"/>
  <c r="AH740" i="47" s="1"/>
  <c r="X740" i="47"/>
  <c r="Y740" i="47" s="1"/>
  <c r="AD739" i="47"/>
  <c r="AC739" i="47"/>
  <c r="AB739" i="47"/>
  <c r="Z739" i="47"/>
  <c r="Y739" i="47"/>
  <c r="X739" i="47"/>
  <c r="AD738" i="47"/>
  <c r="AC738" i="47"/>
  <c r="AB738" i="47"/>
  <c r="Z738" i="47"/>
  <c r="X738" i="47"/>
  <c r="Y738" i="47" s="1"/>
  <c r="AD737" i="47"/>
  <c r="AB737" i="47"/>
  <c r="AC737" i="47" s="1"/>
  <c r="Z737" i="47"/>
  <c r="X737" i="47"/>
  <c r="Y737" i="47" s="1"/>
  <c r="AD736" i="47"/>
  <c r="AC736" i="47"/>
  <c r="AB736" i="47"/>
  <c r="Z736" i="47"/>
  <c r="AF736" i="47" s="1"/>
  <c r="X736" i="47"/>
  <c r="Y736" i="47" s="1"/>
  <c r="AD735" i="47"/>
  <c r="AC735" i="47"/>
  <c r="AB735" i="47"/>
  <c r="Z735" i="47"/>
  <c r="AF735" i="47" s="1"/>
  <c r="Y735" i="47"/>
  <c r="X735" i="47"/>
  <c r="AD734" i="47"/>
  <c r="AB734" i="47"/>
  <c r="AC734" i="47" s="1"/>
  <c r="Z734" i="47"/>
  <c r="X734" i="47"/>
  <c r="Y734" i="47" s="1"/>
  <c r="AD733" i="47"/>
  <c r="AB733" i="47"/>
  <c r="AC733" i="47" s="1"/>
  <c r="Z733" i="47"/>
  <c r="AF733" i="47" s="1"/>
  <c r="X733" i="47"/>
  <c r="Y733" i="47" s="1"/>
  <c r="AD732" i="47"/>
  <c r="AC732" i="47"/>
  <c r="AB732" i="47"/>
  <c r="Z732" i="47"/>
  <c r="Y732" i="47"/>
  <c r="X732" i="47"/>
  <c r="AD731" i="47"/>
  <c r="AB731" i="47"/>
  <c r="AC731" i="47" s="1"/>
  <c r="Z731" i="47"/>
  <c r="X731" i="47"/>
  <c r="Y731" i="47" s="1"/>
  <c r="AD730" i="47"/>
  <c r="AB730" i="47"/>
  <c r="AC730" i="47" s="1"/>
  <c r="Z730" i="47"/>
  <c r="X730" i="47"/>
  <c r="Y730" i="47" s="1"/>
  <c r="AF729" i="47"/>
  <c r="AD729" i="47"/>
  <c r="AC729" i="47"/>
  <c r="AB729" i="47"/>
  <c r="Z729" i="47"/>
  <c r="X729" i="47"/>
  <c r="Y729" i="47" s="1"/>
  <c r="AD728" i="47"/>
  <c r="AB728" i="47"/>
  <c r="AC728" i="47" s="1"/>
  <c r="Z728" i="47"/>
  <c r="AF728" i="47" s="1"/>
  <c r="X728" i="47"/>
  <c r="Y728" i="47" s="1"/>
  <c r="AD727" i="47"/>
  <c r="AB727" i="47"/>
  <c r="AC727" i="47" s="1"/>
  <c r="Z727" i="47"/>
  <c r="X727" i="47"/>
  <c r="Y727" i="47" s="1"/>
  <c r="AD726" i="47"/>
  <c r="AC726" i="47"/>
  <c r="AB726" i="47"/>
  <c r="Z726" i="47"/>
  <c r="X726" i="47"/>
  <c r="Y726" i="47" s="1"/>
  <c r="AD725" i="47"/>
  <c r="AC725" i="47"/>
  <c r="AB725" i="47"/>
  <c r="Z725" i="47"/>
  <c r="Y725" i="47"/>
  <c r="X725" i="47"/>
  <c r="AD724" i="47"/>
  <c r="AB724" i="47"/>
  <c r="AC724" i="47" s="1"/>
  <c r="Z724" i="47"/>
  <c r="AF724" i="47" s="1"/>
  <c r="X724" i="47"/>
  <c r="Y724" i="47" s="1"/>
  <c r="AD723" i="47"/>
  <c r="AC723" i="47"/>
  <c r="AB723" i="47"/>
  <c r="Z723" i="47"/>
  <c r="AF723" i="47" s="1"/>
  <c r="AH723" i="47" s="1"/>
  <c r="X723" i="47"/>
  <c r="Y723" i="47" s="1"/>
  <c r="AD722" i="47"/>
  <c r="AC722" i="47"/>
  <c r="AB722" i="47"/>
  <c r="Z722" i="47"/>
  <c r="X722" i="47"/>
  <c r="Y722" i="47" s="1"/>
  <c r="AD721" i="47"/>
  <c r="AC721" i="47"/>
  <c r="AB721" i="47"/>
  <c r="Z721" i="47"/>
  <c r="AF721" i="47" s="1"/>
  <c r="X721" i="47"/>
  <c r="Y721" i="47" s="1"/>
  <c r="AD720" i="47"/>
  <c r="AC720" i="47"/>
  <c r="AB720" i="47"/>
  <c r="Z720" i="47"/>
  <c r="AF720" i="47" s="1"/>
  <c r="AH720" i="47" s="1"/>
  <c r="X720" i="47"/>
  <c r="Y720" i="47" s="1"/>
  <c r="AD719" i="47"/>
  <c r="AB719" i="47"/>
  <c r="AC719" i="47" s="1"/>
  <c r="Z719" i="47"/>
  <c r="X719" i="47"/>
  <c r="Y719" i="47" s="1"/>
  <c r="AD718" i="47"/>
  <c r="AC718" i="47"/>
  <c r="AB718" i="47"/>
  <c r="Z718" i="47"/>
  <c r="AF718" i="47" s="1"/>
  <c r="Y718" i="47"/>
  <c r="X718" i="47"/>
  <c r="AD717" i="47"/>
  <c r="AC717" i="47"/>
  <c r="AB717" i="47"/>
  <c r="Z717" i="47"/>
  <c r="AF717" i="47" s="1"/>
  <c r="X717" i="47"/>
  <c r="Y717" i="47" s="1"/>
  <c r="AD716" i="47"/>
  <c r="AB716" i="47"/>
  <c r="AC716" i="47" s="1"/>
  <c r="Z716" i="47"/>
  <c r="AF716" i="47" s="1"/>
  <c r="AH716" i="47" s="1"/>
  <c r="X716" i="47"/>
  <c r="Y716" i="47" s="1"/>
  <c r="AD715" i="47"/>
  <c r="AB715" i="47"/>
  <c r="AC715" i="47" s="1"/>
  <c r="Z715" i="47"/>
  <c r="X715" i="47"/>
  <c r="Y715" i="47" s="1"/>
  <c r="AD714" i="47"/>
  <c r="AB714" i="47"/>
  <c r="AC714" i="47" s="1"/>
  <c r="Z714" i="47"/>
  <c r="X714" i="47"/>
  <c r="Y714" i="47" s="1"/>
  <c r="AD713" i="47"/>
  <c r="AB713" i="47"/>
  <c r="AC713" i="47" s="1"/>
  <c r="Z713" i="47"/>
  <c r="AF713" i="47" s="1"/>
  <c r="Y713" i="47"/>
  <c r="X713" i="47"/>
  <c r="AD712" i="47"/>
  <c r="AC712" i="47"/>
  <c r="AB712" i="47"/>
  <c r="Z712" i="47"/>
  <c r="X712" i="47"/>
  <c r="Y712" i="47" s="1"/>
  <c r="AD711" i="47"/>
  <c r="AB711" i="47"/>
  <c r="AC711" i="47" s="1"/>
  <c r="Z711" i="47"/>
  <c r="X711" i="47"/>
  <c r="Y711" i="47" s="1"/>
  <c r="AD710" i="47"/>
  <c r="AB710" i="47"/>
  <c r="AC710" i="47" s="1"/>
  <c r="Z710" i="47"/>
  <c r="X710" i="47"/>
  <c r="Y710" i="47" s="1"/>
  <c r="AD709" i="47"/>
  <c r="AB709" i="47"/>
  <c r="AF709" i="47" s="1"/>
  <c r="Z709" i="47"/>
  <c r="X709" i="47"/>
  <c r="Y709" i="47" s="1"/>
  <c r="AD708" i="47"/>
  <c r="AB708" i="47"/>
  <c r="AC708" i="47" s="1"/>
  <c r="Z708" i="47"/>
  <c r="AF708" i="47" s="1"/>
  <c r="X708" i="47"/>
  <c r="Y708" i="47" s="1"/>
  <c r="AD707" i="47"/>
  <c r="AB707" i="47"/>
  <c r="AC707" i="47" s="1"/>
  <c r="Z707" i="47"/>
  <c r="X707" i="47"/>
  <c r="Y707" i="47" s="1"/>
  <c r="AD706" i="47"/>
  <c r="AB706" i="47"/>
  <c r="AC706" i="47" s="1"/>
  <c r="Z706" i="47"/>
  <c r="X706" i="47"/>
  <c r="Y706" i="47" s="1"/>
  <c r="AD705" i="47"/>
  <c r="AB705" i="47"/>
  <c r="AC705" i="47" s="1"/>
  <c r="Z705" i="47"/>
  <c r="X705" i="47"/>
  <c r="Y705" i="47" s="1"/>
  <c r="AD704" i="47"/>
  <c r="AB704" i="47"/>
  <c r="AC704" i="47" s="1"/>
  <c r="Z704" i="47"/>
  <c r="X704" i="47"/>
  <c r="Y704" i="47" s="1"/>
  <c r="AD703" i="47"/>
  <c r="AC703" i="47"/>
  <c r="AB703" i="47"/>
  <c r="Z703" i="47"/>
  <c r="X703" i="47"/>
  <c r="Y703" i="47" s="1"/>
  <c r="AD702" i="47"/>
  <c r="AB702" i="47"/>
  <c r="AC702" i="47" s="1"/>
  <c r="Z702" i="47"/>
  <c r="X702" i="47"/>
  <c r="Y702" i="47" s="1"/>
  <c r="AD701" i="47"/>
  <c r="AC701" i="47"/>
  <c r="AB701" i="47"/>
  <c r="Z701" i="47"/>
  <c r="AF701" i="47" s="1"/>
  <c r="Y701" i="47"/>
  <c r="X701" i="47"/>
  <c r="AD700" i="47"/>
  <c r="AB700" i="47"/>
  <c r="AC700" i="47" s="1"/>
  <c r="Z700" i="47"/>
  <c r="AF700" i="47" s="1"/>
  <c r="X700" i="47"/>
  <c r="Y700" i="47" s="1"/>
  <c r="AD699" i="47"/>
  <c r="AB699" i="47"/>
  <c r="AC699" i="47" s="1"/>
  <c r="Z699" i="47"/>
  <c r="X699" i="47"/>
  <c r="Y699" i="47" s="1"/>
  <c r="AD698" i="47"/>
  <c r="AC698" i="47"/>
  <c r="AB698" i="47"/>
  <c r="Z698" i="47"/>
  <c r="X698" i="47"/>
  <c r="Y698" i="47" s="1"/>
  <c r="AD697" i="47"/>
  <c r="AB697" i="47"/>
  <c r="AC697" i="47" s="1"/>
  <c r="Z697" i="47"/>
  <c r="AF697" i="47" s="1"/>
  <c r="X697" i="47"/>
  <c r="Y697" i="47" s="1"/>
  <c r="AD696" i="47"/>
  <c r="AB696" i="47"/>
  <c r="AC696" i="47" s="1"/>
  <c r="Z696" i="47"/>
  <c r="AF696" i="47" s="1"/>
  <c r="X696" i="47"/>
  <c r="Y696" i="47" s="1"/>
  <c r="AD695" i="47"/>
  <c r="AC695" i="47"/>
  <c r="AB695" i="47"/>
  <c r="Z695" i="47"/>
  <c r="AF695" i="47" s="1"/>
  <c r="Y695" i="47"/>
  <c r="X695" i="47"/>
  <c r="AD694" i="47"/>
  <c r="AC694" i="47"/>
  <c r="AB694" i="47"/>
  <c r="Z694" i="47"/>
  <c r="Y694" i="47"/>
  <c r="X694" i="47"/>
  <c r="AD693" i="47"/>
  <c r="AC693" i="47"/>
  <c r="AB693" i="47"/>
  <c r="Z693" i="47"/>
  <c r="AF693" i="47" s="1"/>
  <c r="Y693" i="47"/>
  <c r="X693" i="47"/>
  <c r="AD692" i="47"/>
  <c r="AB692" i="47"/>
  <c r="AC692" i="47" s="1"/>
  <c r="Z692" i="47"/>
  <c r="X692" i="47"/>
  <c r="Y692" i="47" s="1"/>
  <c r="AD691" i="47"/>
  <c r="AB691" i="47"/>
  <c r="AC691" i="47" s="1"/>
  <c r="Z691" i="47"/>
  <c r="X691" i="47"/>
  <c r="Y691" i="47" s="1"/>
  <c r="AD690" i="47"/>
  <c r="AB690" i="47"/>
  <c r="AC690" i="47" s="1"/>
  <c r="Z690" i="47"/>
  <c r="X690" i="47"/>
  <c r="Y690" i="47" s="1"/>
  <c r="AD689" i="47"/>
  <c r="AF689" i="47" s="1"/>
  <c r="AB689" i="47"/>
  <c r="AC689" i="47" s="1"/>
  <c r="Z689" i="47"/>
  <c r="X689" i="47"/>
  <c r="Y689" i="47" s="1"/>
  <c r="AD688" i="47"/>
  <c r="AC688" i="47"/>
  <c r="AB688" i="47"/>
  <c r="Z688" i="47"/>
  <c r="Y688" i="47"/>
  <c r="X688" i="47"/>
  <c r="AD687" i="47"/>
  <c r="AC687" i="47"/>
  <c r="AB687" i="47"/>
  <c r="Z687" i="47"/>
  <c r="Y687" i="47"/>
  <c r="X687" i="47"/>
  <c r="AD686" i="47"/>
  <c r="AB686" i="47"/>
  <c r="AC686" i="47" s="1"/>
  <c r="Z686" i="47"/>
  <c r="Y686" i="47"/>
  <c r="X686" i="47"/>
  <c r="AD685" i="47"/>
  <c r="AB685" i="47"/>
  <c r="AC685" i="47" s="1"/>
  <c r="Z685" i="47"/>
  <c r="AF685" i="47" s="1"/>
  <c r="Y685" i="47"/>
  <c r="X685" i="47"/>
  <c r="AD684" i="47"/>
  <c r="AB684" i="47"/>
  <c r="AC684" i="47" s="1"/>
  <c r="Z684" i="47"/>
  <c r="X684" i="47"/>
  <c r="Y684" i="47" s="1"/>
  <c r="AD683" i="47"/>
  <c r="AB683" i="47"/>
  <c r="AC683" i="47" s="1"/>
  <c r="Z683" i="47"/>
  <c r="X683" i="47"/>
  <c r="Y683" i="47" s="1"/>
  <c r="AD682" i="47"/>
  <c r="AC682" i="47"/>
  <c r="AB682" i="47"/>
  <c r="Z682" i="47"/>
  <c r="X682" i="47"/>
  <c r="Y682" i="47" s="1"/>
  <c r="AD681" i="47"/>
  <c r="AC681" i="47"/>
  <c r="AB681" i="47"/>
  <c r="Z681" i="47"/>
  <c r="AF681" i="47" s="1"/>
  <c r="Y681" i="47"/>
  <c r="X681" i="47"/>
  <c r="AD680" i="47"/>
  <c r="AB680" i="47"/>
  <c r="AC680" i="47" s="1"/>
  <c r="Z680" i="47"/>
  <c r="AF680" i="47" s="1"/>
  <c r="AG680" i="47" s="1"/>
  <c r="X680" i="47"/>
  <c r="Y680" i="47" s="1"/>
  <c r="AD679" i="47"/>
  <c r="AC679" i="47"/>
  <c r="AB679" i="47"/>
  <c r="Z679" i="47"/>
  <c r="X679" i="47"/>
  <c r="Y679" i="47" s="1"/>
  <c r="AD678" i="47"/>
  <c r="AC678" i="47"/>
  <c r="AB678" i="47"/>
  <c r="Z678" i="47"/>
  <c r="Y678" i="47"/>
  <c r="X678" i="47"/>
  <c r="AD677" i="47"/>
  <c r="AC677" i="47"/>
  <c r="AB677" i="47"/>
  <c r="Z677" i="47"/>
  <c r="AF677" i="47" s="1"/>
  <c r="AG677" i="47" s="1"/>
  <c r="Y677" i="47"/>
  <c r="X677" i="47"/>
  <c r="AD676" i="47"/>
  <c r="AB676" i="47"/>
  <c r="AC676" i="47" s="1"/>
  <c r="Z676" i="47"/>
  <c r="X676" i="47"/>
  <c r="Y676" i="47" s="1"/>
  <c r="AD675" i="47"/>
  <c r="AB675" i="47"/>
  <c r="AC675" i="47" s="1"/>
  <c r="Z675" i="47"/>
  <c r="X675" i="47"/>
  <c r="Y675" i="47" s="1"/>
  <c r="AD674" i="47"/>
  <c r="AB674" i="47"/>
  <c r="AC674" i="47" s="1"/>
  <c r="Z674" i="47"/>
  <c r="Y674" i="47"/>
  <c r="X674" i="47"/>
  <c r="AD673" i="47"/>
  <c r="AC673" i="47"/>
  <c r="AB673" i="47"/>
  <c r="Z673" i="47"/>
  <c r="AF673" i="47" s="1"/>
  <c r="AG673" i="47" s="1"/>
  <c r="X673" i="47"/>
  <c r="Y673" i="47" s="1"/>
  <c r="AD672" i="47"/>
  <c r="AB672" i="47"/>
  <c r="AC672" i="47" s="1"/>
  <c r="Z672" i="47"/>
  <c r="X672" i="47"/>
  <c r="Y672" i="47" s="1"/>
  <c r="AD671" i="47"/>
  <c r="AC671" i="47"/>
  <c r="AB671" i="47"/>
  <c r="Z671" i="47"/>
  <c r="Y671" i="47"/>
  <c r="X671" i="47"/>
  <c r="AD670" i="47"/>
  <c r="AB670" i="47"/>
  <c r="AC670" i="47" s="1"/>
  <c r="Z670" i="47"/>
  <c r="X670" i="47"/>
  <c r="Y670" i="47" s="1"/>
  <c r="AD669" i="47"/>
  <c r="AC669" i="47"/>
  <c r="AB669" i="47"/>
  <c r="Z669" i="47"/>
  <c r="AF669" i="47" s="1"/>
  <c r="AG669" i="47" s="1"/>
  <c r="Y669" i="47"/>
  <c r="X669" i="47"/>
  <c r="AD668" i="47"/>
  <c r="AB668" i="47"/>
  <c r="AC668" i="47" s="1"/>
  <c r="Z668" i="47"/>
  <c r="X668" i="47"/>
  <c r="Y668" i="47" s="1"/>
  <c r="AD667" i="47"/>
  <c r="AB667" i="47"/>
  <c r="AC667" i="47" s="1"/>
  <c r="Z667" i="47"/>
  <c r="X667" i="47"/>
  <c r="Y667" i="47" s="1"/>
  <c r="AD666" i="47"/>
  <c r="AB666" i="47"/>
  <c r="AC666" i="47" s="1"/>
  <c r="Z666" i="47"/>
  <c r="X666" i="47"/>
  <c r="Y666" i="47" s="1"/>
  <c r="AD665" i="47"/>
  <c r="AC665" i="47"/>
  <c r="AB665" i="47"/>
  <c r="Z665" i="47"/>
  <c r="AF665" i="47" s="1"/>
  <c r="AG665" i="47" s="1"/>
  <c r="Y665" i="47"/>
  <c r="X665" i="47"/>
  <c r="AD664" i="47"/>
  <c r="AB664" i="47"/>
  <c r="AC664" i="47" s="1"/>
  <c r="Z664" i="47"/>
  <c r="X664" i="47"/>
  <c r="Y664" i="47" s="1"/>
  <c r="AD663" i="47"/>
  <c r="AB663" i="47"/>
  <c r="AC663" i="47" s="1"/>
  <c r="Z663" i="47"/>
  <c r="X663" i="47"/>
  <c r="Y663" i="47" s="1"/>
  <c r="AD662" i="47"/>
  <c r="AC662" i="47"/>
  <c r="AB662" i="47"/>
  <c r="Z662" i="47"/>
  <c r="X662" i="47"/>
  <c r="Y662" i="47" s="1"/>
  <c r="AD661" i="47"/>
  <c r="AB661" i="47"/>
  <c r="AC661" i="47" s="1"/>
  <c r="Z661" i="47"/>
  <c r="X661" i="47"/>
  <c r="Y661" i="47" s="1"/>
  <c r="AD660" i="47"/>
  <c r="AB660" i="47"/>
  <c r="AC660" i="47" s="1"/>
  <c r="Z660" i="47"/>
  <c r="X660" i="47"/>
  <c r="Y660" i="47" s="1"/>
  <c r="AD659" i="47"/>
  <c r="AB659" i="47"/>
  <c r="AC659" i="47" s="1"/>
  <c r="Z659" i="47"/>
  <c r="X659" i="47"/>
  <c r="Y659" i="47" s="1"/>
  <c r="AD658" i="47"/>
  <c r="AB658" i="47"/>
  <c r="AC658" i="47" s="1"/>
  <c r="Z658" i="47"/>
  <c r="X658" i="47"/>
  <c r="Y658" i="47" s="1"/>
  <c r="AD657" i="47"/>
  <c r="AB657" i="47"/>
  <c r="AC657" i="47" s="1"/>
  <c r="Z657" i="47"/>
  <c r="X657" i="47"/>
  <c r="Y657" i="47" s="1"/>
  <c r="AD656" i="47"/>
  <c r="AC656" i="47"/>
  <c r="AB656" i="47"/>
  <c r="Z656" i="47"/>
  <c r="Y656" i="47"/>
  <c r="X656" i="47"/>
  <c r="AD655" i="47"/>
  <c r="AB655" i="47"/>
  <c r="AC655" i="47" s="1"/>
  <c r="Z655" i="47"/>
  <c r="X655" i="47"/>
  <c r="Y655" i="47" s="1"/>
  <c r="AD654" i="47"/>
  <c r="AB654" i="47"/>
  <c r="Z654" i="47"/>
  <c r="X654" i="47"/>
  <c r="Y654" i="47" s="1"/>
  <c r="AD653" i="47"/>
  <c r="AB653" i="47"/>
  <c r="AC653" i="47" s="1"/>
  <c r="Z653" i="47"/>
  <c r="X653" i="47"/>
  <c r="Y653" i="47" s="1"/>
  <c r="AD652" i="47"/>
  <c r="AB652" i="47"/>
  <c r="AC652" i="47" s="1"/>
  <c r="Z652" i="47"/>
  <c r="X652" i="47"/>
  <c r="Y652" i="47" s="1"/>
  <c r="AD651" i="47"/>
  <c r="AC651" i="47"/>
  <c r="AB651" i="47"/>
  <c r="Z651" i="47"/>
  <c r="AF651" i="47" s="1"/>
  <c r="AI651" i="47" s="1"/>
  <c r="Y651" i="47"/>
  <c r="X651" i="47"/>
  <c r="AD650" i="47"/>
  <c r="AB650" i="47"/>
  <c r="AC650" i="47" s="1"/>
  <c r="Z650" i="47"/>
  <c r="X650" i="47"/>
  <c r="Y650" i="47" s="1"/>
  <c r="AD649" i="47"/>
  <c r="AB649" i="47"/>
  <c r="Z649" i="47"/>
  <c r="X649" i="47"/>
  <c r="Y649" i="47" s="1"/>
  <c r="AD648" i="47"/>
  <c r="AB648" i="47"/>
  <c r="Z648" i="47"/>
  <c r="X648" i="47"/>
  <c r="Y648" i="47" s="1"/>
  <c r="AD647" i="47"/>
  <c r="AB647" i="47"/>
  <c r="AC647" i="47" s="1"/>
  <c r="Z647" i="47"/>
  <c r="X647" i="47"/>
  <c r="Y647" i="47" s="1"/>
  <c r="AD646" i="47"/>
  <c r="AB646" i="47"/>
  <c r="AC646" i="47" s="1"/>
  <c r="Z646" i="47"/>
  <c r="X646" i="47"/>
  <c r="Y646" i="47" s="1"/>
  <c r="AD645" i="47"/>
  <c r="AB645" i="47"/>
  <c r="AC645" i="47" s="1"/>
  <c r="Z645" i="47"/>
  <c r="X645" i="47"/>
  <c r="Y645" i="47" s="1"/>
  <c r="AD644" i="47"/>
  <c r="AB644" i="47"/>
  <c r="AC644" i="47" s="1"/>
  <c r="Z644" i="47"/>
  <c r="Y644" i="47"/>
  <c r="X644" i="47"/>
  <c r="AD643" i="47"/>
  <c r="AB643" i="47"/>
  <c r="AC643" i="47" s="1"/>
  <c r="Z643" i="47"/>
  <c r="X643" i="47"/>
  <c r="Y643" i="47" s="1"/>
  <c r="AD642" i="47"/>
  <c r="AC642" i="47"/>
  <c r="AB642" i="47"/>
  <c r="Z642" i="47"/>
  <c r="AF642" i="47" s="1"/>
  <c r="X642" i="47"/>
  <c r="Y642" i="47" s="1"/>
  <c r="AD641" i="47"/>
  <c r="AB641" i="47"/>
  <c r="Z641" i="47"/>
  <c r="Y641" i="47"/>
  <c r="X641" i="47"/>
  <c r="AD640" i="47"/>
  <c r="AB640" i="47"/>
  <c r="AC640" i="47" s="1"/>
  <c r="Z640" i="47"/>
  <c r="X640" i="47"/>
  <c r="Y640" i="47" s="1"/>
  <c r="AD639" i="47"/>
  <c r="AB639" i="47"/>
  <c r="AC639" i="47" s="1"/>
  <c r="Z639" i="47"/>
  <c r="X639" i="47"/>
  <c r="Y639" i="47" s="1"/>
  <c r="AD638" i="47"/>
  <c r="AC638" i="47"/>
  <c r="AB638" i="47"/>
  <c r="Z638" i="47"/>
  <c r="X638" i="47"/>
  <c r="Y638" i="47" s="1"/>
  <c r="AD637" i="47"/>
  <c r="AB637" i="47"/>
  <c r="Z637" i="47"/>
  <c r="X637" i="47"/>
  <c r="Y637" i="47" s="1"/>
  <c r="AD636" i="47"/>
  <c r="AB636" i="47"/>
  <c r="AC636" i="47" s="1"/>
  <c r="Z636" i="47"/>
  <c r="X636" i="47"/>
  <c r="Y636" i="47" s="1"/>
  <c r="AD635" i="47"/>
  <c r="AB635" i="47"/>
  <c r="AC635" i="47" s="1"/>
  <c r="Z635" i="47"/>
  <c r="X635" i="47"/>
  <c r="Y635" i="47" s="1"/>
  <c r="AD634" i="47"/>
  <c r="AC634" i="47"/>
  <c r="AB634" i="47"/>
  <c r="Z634" i="47"/>
  <c r="AF634" i="47" s="1"/>
  <c r="Y634" i="47"/>
  <c r="X634" i="47"/>
  <c r="AD633" i="47"/>
  <c r="AB633" i="47"/>
  <c r="AC633" i="47" s="1"/>
  <c r="Z633" i="47"/>
  <c r="X633" i="47"/>
  <c r="Y633" i="47" s="1"/>
  <c r="AD632" i="47"/>
  <c r="AC632" i="47"/>
  <c r="AB632" i="47"/>
  <c r="Z632" i="47"/>
  <c r="X632" i="47"/>
  <c r="Y632" i="47" s="1"/>
  <c r="AD631" i="47"/>
  <c r="AB631" i="47"/>
  <c r="AC631" i="47" s="1"/>
  <c r="Z631" i="47"/>
  <c r="X631" i="47"/>
  <c r="Y631" i="47" s="1"/>
  <c r="AD630" i="47"/>
  <c r="AB630" i="47"/>
  <c r="Z630" i="47"/>
  <c r="X630" i="47"/>
  <c r="Y630" i="47" s="1"/>
  <c r="AD629" i="47"/>
  <c r="AB629" i="47"/>
  <c r="AC629" i="47" s="1"/>
  <c r="Z629" i="47"/>
  <c r="X629" i="47"/>
  <c r="Y629" i="47" s="1"/>
  <c r="AD628" i="47"/>
  <c r="AB628" i="47"/>
  <c r="AC628" i="47" s="1"/>
  <c r="Z628" i="47"/>
  <c r="X628" i="47"/>
  <c r="Y628" i="47" s="1"/>
  <c r="AD627" i="47"/>
  <c r="AB627" i="47"/>
  <c r="AC627" i="47" s="1"/>
  <c r="Z627" i="47"/>
  <c r="X627" i="47"/>
  <c r="Y627" i="47" s="1"/>
  <c r="AF626" i="47"/>
  <c r="AH626" i="47" s="1"/>
  <c r="AD626" i="47"/>
  <c r="AC626" i="47"/>
  <c r="AB626" i="47"/>
  <c r="Z626" i="47"/>
  <c r="Y626" i="47"/>
  <c r="X626" i="47"/>
  <c r="AD625" i="47"/>
  <c r="AC625" i="47"/>
  <c r="AB625" i="47"/>
  <c r="Z625" i="47"/>
  <c r="Y625" i="47"/>
  <c r="X625" i="47"/>
  <c r="AD624" i="47"/>
  <c r="AB624" i="47"/>
  <c r="AC624" i="47" s="1"/>
  <c r="Z624" i="47"/>
  <c r="X624" i="47"/>
  <c r="Y624" i="47" s="1"/>
  <c r="AD623" i="47"/>
  <c r="AC623" i="47"/>
  <c r="AB623" i="47"/>
  <c r="Z623" i="47"/>
  <c r="AF623" i="47" s="1"/>
  <c r="AG623" i="47" s="1"/>
  <c r="Y623" i="47"/>
  <c r="X623" i="47"/>
  <c r="AD622" i="47"/>
  <c r="AC622" i="47"/>
  <c r="AB622" i="47"/>
  <c r="Z622" i="47"/>
  <c r="Y622" i="47"/>
  <c r="X622" i="47"/>
  <c r="AD621" i="47"/>
  <c r="AC621" i="47"/>
  <c r="AB621" i="47"/>
  <c r="Z621" i="47"/>
  <c r="Y621" i="47"/>
  <c r="X621" i="47"/>
  <c r="AD620" i="47"/>
  <c r="AB620" i="47"/>
  <c r="AC620" i="47" s="1"/>
  <c r="Z620" i="47"/>
  <c r="X620" i="47"/>
  <c r="Y620" i="47" s="1"/>
  <c r="AD619" i="47"/>
  <c r="AB619" i="47"/>
  <c r="AC619" i="47" s="1"/>
  <c r="Z619" i="47"/>
  <c r="X619" i="47"/>
  <c r="Y619" i="47" s="1"/>
  <c r="AD618" i="47"/>
  <c r="AB618" i="47"/>
  <c r="Z618" i="47"/>
  <c r="X618" i="47"/>
  <c r="Y618" i="47" s="1"/>
  <c r="AD617" i="47"/>
  <c r="AF617" i="47" s="1"/>
  <c r="AC617" i="47"/>
  <c r="AB617" i="47"/>
  <c r="Z617" i="47"/>
  <c r="X617" i="47"/>
  <c r="Y617" i="47" s="1"/>
  <c r="AD616" i="47"/>
  <c r="AB616" i="47"/>
  <c r="AC616" i="47" s="1"/>
  <c r="Z616" i="47"/>
  <c r="X616" i="47"/>
  <c r="Y616" i="47" s="1"/>
  <c r="AD615" i="47"/>
  <c r="AB615" i="47"/>
  <c r="AC615" i="47" s="1"/>
  <c r="Z615" i="47"/>
  <c r="X615" i="47"/>
  <c r="Y615" i="47" s="1"/>
  <c r="AD614" i="47"/>
  <c r="AB614" i="47"/>
  <c r="Z614" i="47"/>
  <c r="X614" i="47"/>
  <c r="Y614" i="47" s="1"/>
  <c r="AD613" i="47"/>
  <c r="AB613" i="47"/>
  <c r="AC613" i="47" s="1"/>
  <c r="Z613" i="47"/>
  <c r="X613" i="47"/>
  <c r="Y613" i="47" s="1"/>
  <c r="AD612" i="47"/>
  <c r="AB612" i="47"/>
  <c r="AC612" i="47" s="1"/>
  <c r="Z612" i="47"/>
  <c r="X612" i="47"/>
  <c r="Y612" i="47" s="1"/>
  <c r="AD611" i="47"/>
  <c r="AB611" i="47"/>
  <c r="AC611" i="47" s="1"/>
  <c r="Z611" i="47"/>
  <c r="X611" i="47"/>
  <c r="Y611" i="47" s="1"/>
  <c r="AD610" i="47"/>
  <c r="AC610" i="47"/>
  <c r="AB610" i="47"/>
  <c r="Z610" i="47"/>
  <c r="AF610" i="47" s="1"/>
  <c r="Y610" i="47"/>
  <c r="X610" i="47"/>
  <c r="AD609" i="47"/>
  <c r="AF609" i="47" s="1"/>
  <c r="AC609" i="47"/>
  <c r="AB609" i="47"/>
  <c r="Z609" i="47"/>
  <c r="Y609" i="47"/>
  <c r="X609" i="47"/>
  <c r="AD608" i="47"/>
  <c r="AB608" i="47"/>
  <c r="AC608" i="47" s="1"/>
  <c r="Z608" i="47"/>
  <c r="X608" i="47"/>
  <c r="Y608" i="47" s="1"/>
  <c r="AD607" i="47"/>
  <c r="AB607" i="47"/>
  <c r="AC607" i="47" s="1"/>
  <c r="Z607" i="47"/>
  <c r="Y607" i="47"/>
  <c r="X607" i="47"/>
  <c r="AD606" i="47"/>
  <c r="AB606" i="47"/>
  <c r="Z606" i="47"/>
  <c r="X606" i="47"/>
  <c r="Y606" i="47" s="1"/>
  <c r="AD605" i="47"/>
  <c r="AC605" i="47"/>
  <c r="AB605" i="47"/>
  <c r="Z605" i="47"/>
  <c r="Y605" i="47"/>
  <c r="X605" i="47"/>
  <c r="AD604" i="47"/>
  <c r="AB604" i="47"/>
  <c r="AC604" i="47" s="1"/>
  <c r="Z604" i="47"/>
  <c r="X604" i="47"/>
  <c r="Y604" i="47" s="1"/>
  <c r="AD603" i="47"/>
  <c r="AC603" i="47"/>
  <c r="AB603" i="47"/>
  <c r="Z603" i="47"/>
  <c r="X603" i="47"/>
  <c r="Y603" i="47" s="1"/>
  <c r="AD602" i="47"/>
  <c r="AB602" i="47"/>
  <c r="Z602" i="47"/>
  <c r="Y602" i="47"/>
  <c r="X602" i="47"/>
  <c r="AD601" i="47"/>
  <c r="AB601" i="47"/>
  <c r="AC601" i="47" s="1"/>
  <c r="Z601" i="47"/>
  <c r="X601" i="47"/>
  <c r="Y601" i="47" s="1"/>
  <c r="AD600" i="47"/>
  <c r="AB600" i="47"/>
  <c r="AC600" i="47" s="1"/>
  <c r="Z600" i="47"/>
  <c r="X600" i="47"/>
  <c r="Y600" i="47" s="1"/>
  <c r="AD599" i="47"/>
  <c r="AB599" i="47"/>
  <c r="AC599" i="47" s="1"/>
  <c r="Z599" i="47"/>
  <c r="Y599" i="47"/>
  <c r="X599" i="47"/>
  <c r="AD598" i="47"/>
  <c r="AB598" i="47"/>
  <c r="Z598" i="47"/>
  <c r="X598" i="47"/>
  <c r="Y598" i="47" s="1"/>
  <c r="AD597" i="47"/>
  <c r="AC597" i="47"/>
  <c r="AB597" i="47"/>
  <c r="Z597" i="47"/>
  <c r="Y597" i="47"/>
  <c r="X597" i="47"/>
  <c r="AD596" i="47"/>
  <c r="AB596" i="47"/>
  <c r="AC596" i="47" s="1"/>
  <c r="Z596" i="47"/>
  <c r="X596" i="47"/>
  <c r="Y596" i="47" s="1"/>
  <c r="AD595" i="47"/>
  <c r="AC595" i="47"/>
  <c r="AB595" i="47"/>
  <c r="Z595" i="47"/>
  <c r="X595" i="47"/>
  <c r="Y595" i="47" s="1"/>
  <c r="AD594" i="47"/>
  <c r="AC594" i="47"/>
  <c r="AB594" i="47"/>
  <c r="Z594" i="47"/>
  <c r="X594" i="47"/>
  <c r="Y594" i="47" s="1"/>
  <c r="AD593" i="47"/>
  <c r="AB593" i="47"/>
  <c r="AC593" i="47" s="1"/>
  <c r="Z593" i="47"/>
  <c r="X593" i="47"/>
  <c r="Y593" i="47" s="1"/>
  <c r="AD592" i="47"/>
  <c r="AB592" i="47"/>
  <c r="AC592" i="47" s="1"/>
  <c r="Z592" i="47"/>
  <c r="X592" i="47"/>
  <c r="Y592" i="47" s="1"/>
  <c r="AD591" i="47"/>
  <c r="AC591" i="47"/>
  <c r="AB591" i="47"/>
  <c r="Z591" i="47"/>
  <c r="AF591" i="47" s="1"/>
  <c r="Y591" i="47"/>
  <c r="X591" i="47"/>
  <c r="AD590" i="47"/>
  <c r="AB590" i="47"/>
  <c r="AF590" i="47" s="1"/>
  <c r="Z590" i="47"/>
  <c r="X590" i="47"/>
  <c r="Y590" i="47" s="1"/>
  <c r="AD589" i="47"/>
  <c r="AC589" i="47"/>
  <c r="AB589" i="47"/>
  <c r="Z589" i="47"/>
  <c r="Y589" i="47"/>
  <c r="X589" i="47"/>
  <c r="AD588" i="47"/>
  <c r="AC588" i="47"/>
  <c r="AB588" i="47"/>
  <c r="Z588" i="47"/>
  <c r="X588" i="47"/>
  <c r="Y588" i="47" s="1"/>
  <c r="AD587" i="47"/>
  <c r="AC587" i="47"/>
  <c r="AB587" i="47"/>
  <c r="Z587" i="47"/>
  <c r="Y587" i="47"/>
  <c r="X587" i="47"/>
  <c r="AD586" i="47"/>
  <c r="AB586" i="47"/>
  <c r="Z586" i="47"/>
  <c r="X586" i="47"/>
  <c r="Y586" i="47" s="1"/>
  <c r="AD585" i="47"/>
  <c r="AB585" i="47"/>
  <c r="AC585" i="47" s="1"/>
  <c r="Z585" i="47"/>
  <c r="X585" i="47"/>
  <c r="Y585" i="47" s="1"/>
  <c r="AD584" i="47"/>
  <c r="AB584" i="47"/>
  <c r="AC584" i="47" s="1"/>
  <c r="Z584" i="47"/>
  <c r="X584" i="47"/>
  <c r="Y584" i="47" s="1"/>
  <c r="AD583" i="47"/>
  <c r="AC583" i="47"/>
  <c r="AB583" i="47"/>
  <c r="Z583" i="47"/>
  <c r="Y583" i="47"/>
  <c r="X583" i="47"/>
  <c r="AD582" i="47"/>
  <c r="AB582" i="47"/>
  <c r="Z582" i="47"/>
  <c r="Y582" i="47"/>
  <c r="X582" i="47"/>
  <c r="AD581" i="47"/>
  <c r="AC581" i="47"/>
  <c r="AB581" i="47"/>
  <c r="Z581" i="47"/>
  <c r="X581" i="47"/>
  <c r="Y581" i="47" s="1"/>
  <c r="AD580" i="47"/>
  <c r="AC580" i="47"/>
  <c r="AB580" i="47"/>
  <c r="Z580" i="47"/>
  <c r="X580" i="47"/>
  <c r="Y580" i="47" s="1"/>
  <c r="AD579" i="47"/>
  <c r="AC579" i="47"/>
  <c r="AB579" i="47"/>
  <c r="Z579" i="47"/>
  <c r="Y579" i="47"/>
  <c r="X579" i="47"/>
  <c r="AD578" i="47"/>
  <c r="AB578" i="47"/>
  <c r="Z578" i="47"/>
  <c r="X578" i="47"/>
  <c r="Y578" i="47" s="1"/>
  <c r="AD577" i="47"/>
  <c r="AC577" i="47"/>
  <c r="AB577" i="47"/>
  <c r="Z577" i="47"/>
  <c r="Y577" i="47"/>
  <c r="X577" i="47"/>
  <c r="AD576" i="47"/>
  <c r="AC576" i="47"/>
  <c r="AB576" i="47"/>
  <c r="Z576" i="47"/>
  <c r="Y576" i="47"/>
  <c r="X576" i="47"/>
  <c r="AD575" i="47"/>
  <c r="AB575" i="47"/>
  <c r="AC575" i="47" s="1"/>
  <c r="Z575" i="47"/>
  <c r="X575" i="47"/>
  <c r="Y575" i="47" s="1"/>
  <c r="AD574" i="47"/>
  <c r="AC574" i="47"/>
  <c r="AB574" i="47"/>
  <c r="Z574" i="47"/>
  <c r="AF574" i="47" s="1"/>
  <c r="Y574" i="47"/>
  <c r="X574" i="47"/>
  <c r="AD573" i="47"/>
  <c r="AB573" i="47"/>
  <c r="AC573" i="47" s="1"/>
  <c r="Z573" i="47"/>
  <c r="X573" i="47"/>
  <c r="Y573" i="47" s="1"/>
  <c r="AD572" i="47"/>
  <c r="AC572" i="47"/>
  <c r="AB572" i="47"/>
  <c r="Z572" i="47"/>
  <c r="Y572" i="47"/>
  <c r="X572" i="47"/>
  <c r="AD571" i="47"/>
  <c r="AB571" i="47"/>
  <c r="AC571" i="47" s="1"/>
  <c r="Z571" i="47"/>
  <c r="AF571" i="47" s="1"/>
  <c r="AG571" i="47" s="1"/>
  <c r="X571" i="47"/>
  <c r="Y571" i="47" s="1"/>
  <c r="AD570" i="47"/>
  <c r="AB570" i="47"/>
  <c r="Z570" i="47"/>
  <c r="X570" i="47"/>
  <c r="Y570" i="47" s="1"/>
  <c r="AD569" i="47"/>
  <c r="AB569" i="47"/>
  <c r="AC569" i="47" s="1"/>
  <c r="Z569" i="47"/>
  <c r="X569" i="47"/>
  <c r="Y569" i="47" s="1"/>
  <c r="AD568" i="47"/>
  <c r="AB568" i="47"/>
  <c r="AC568" i="47" s="1"/>
  <c r="Z568" i="47"/>
  <c r="X568" i="47"/>
  <c r="Y568" i="47" s="1"/>
  <c r="AD567" i="47"/>
  <c r="AB567" i="47"/>
  <c r="AC567" i="47" s="1"/>
  <c r="Z567" i="47"/>
  <c r="X567" i="47"/>
  <c r="Y567" i="47" s="1"/>
  <c r="AD566" i="47"/>
  <c r="AB566" i="47"/>
  <c r="Z566" i="47"/>
  <c r="X566" i="47"/>
  <c r="Y566" i="47" s="1"/>
  <c r="AD565" i="47"/>
  <c r="AC565" i="47"/>
  <c r="AB565" i="47"/>
  <c r="Z565" i="47"/>
  <c r="Y565" i="47"/>
  <c r="X565" i="47"/>
  <c r="AD564" i="47"/>
  <c r="AB564" i="47"/>
  <c r="AC564" i="47" s="1"/>
  <c r="Z564" i="47"/>
  <c r="X564" i="47"/>
  <c r="Y564" i="47" s="1"/>
  <c r="AD563" i="47"/>
  <c r="AB563" i="47"/>
  <c r="AC563" i="47" s="1"/>
  <c r="Z563" i="47"/>
  <c r="X563" i="47"/>
  <c r="Y563" i="47" s="1"/>
  <c r="AD562" i="47"/>
  <c r="AB562" i="47"/>
  <c r="Z562" i="47"/>
  <c r="X562" i="47"/>
  <c r="Y562" i="47" s="1"/>
  <c r="AD561" i="47"/>
  <c r="AB561" i="47"/>
  <c r="AC561" i="47" s="1"/>
  <c r="Z561" i="47"/>
  <c r="X561" i="47"/>
  <c r="Y561" i="47" s="1"/>
  <c r="AD560" i="47"/>
  <c r="AB560" i="47"/>
  <c r="AC560" i="47" s="1"/>
  <c r="Z560" i="47"/>
  <c r="X560" i="47"/>
  <c r="Y560" i="47" s="1"/>
  <c r="AD559" i="47"/>
  <c r="AB559" i="47"/>
  <c r="AC559" i="47" s="1"/>
  <c r="Z559" i="47"/>
  <c r="X559" i="47"/>
  <c r="Y559" i="47" s="1"/>
  <c r="AF558" i="47"/>
  <c r="AD558" i="47"/>
  <c r="AC558" i="47"/>
  <c r="AB558" i="47"/>
  <c r="Z558" i="47"/>
  <c r="X558" i="47"/>
  <c r="Y558" i="47" s="1"/>
  <c r="AD557" i="47"/>
  <c r="AB557" i="47"/>
  <c r="AC557" i="47" s="1"/>
  <c r="Z557" i="47"/>
  <c r="X557" i="47"/>
  <c r="Y557" i="47" s="1"/>
  <c r="AD556" i="47"/>
  <c r="AB556" i="47"/>
  <c r="AC556" i="47" s="1"/>
  <c r="Z556" i="47"/>
  <c r="X556" i="47"/>
  <c r="Y556" i="47" s="1"/>
  <c r="AD555" i="47"/>
  <c r="AB555" i="47"/>
  <c r="AC555" i="47" s="1"/>
  <c r="Z555" i="47"/>
  <c r="X555" i="47"/>
  <c r="Y555" i="47" s="1"/>
  <c r="AD554" i="47"/>
  <c r="AB554" i="47"/>
  <c r="Z554" i="47"/>
  <c r="X554" i="47"/>
  <c r="Y554" i="47" s="1"/>
  <c r="AD553" i="47"/>
  <c r="AB553" i="47"/>
  <c r="AC553" i="47" s="1"/>
  <c r="Z553" i="47"/>
  <c r="X553" i="47"/>
  <c r="Y553" i="47" s="1"/>
  <c r="AD552" i="47"/>
  <c r="AB552" i="47"/>
  <c r="AC552" i="47" s="1"/>
  <c r="Z552" i="47"/>
  <c r="X552" i="47"/>
  <c r="Y552" i="47" s="1"/>
  <c r="AD551" i="47"/>
  <c r="AB551" i="47"/>
  <c r="AC551" i="47" s="1"/>
  <c r="Z551" i="47"/>
  <c r="Y551" i="47"/>
  <c r="X551" i="47"/>
  <c r="AD550" i="47"/>
  <c r="AB550" i="47"/>
  <c r="Z550" i="47"/>
  <c r="X550" i="47"/>
  <c r="Y550" i="47" s="1"/>
  <c r="AD549" i="47"/>
  <c r="AB549" i="47"/>
  <c r="AC549" i="47" s="1"/>
  <c r="Z549" i="47"/>
  <c r="X549" i="47"/>
  <c r="Y549" i="47" s="1"/>
  <c r="AD548" i="47"/>
  <c r="AC548" i="47"/>
  <c r="AB548" i="47"/>
  <c r="Z548" i="47"/>
  <c r="Y548" i="47"/>
  <c r="X548" i="47"/>
  <c r="AD547" i="47"/>
  <c r="AB547" i="47"/>
  <c r="AC547" i="47" s="1"/>
  <c r="Z547" i="47"/>
  <c r="X547" i="47"/>
  <c r="Y547" i="47" s="1"/>
  <c r="AF546" i="47"/>
  <c r="AD546" i="47"/>
  <c r="AC546" i="47"/>
  <c r="AB546" i="47"/>
  <c r="Z546" i="47"/>
  <c r="Y546" i="47"/>
  <c r="X546" i="47"/>
  <c r="AD545" i="47"/>
  <c r="AF545" i="47" s="1"/>
  <c r="AC545" i="47"/>
  <c r="AB545" i="47"/>
  <c r="Z545" i="47"/>
  <c r="Y545" i="47"/>
  <c r="X545" i="47"/>
  <c r="AD544" i="47"/>
  <c r="AC544" i="47"/>
  <c r="AB544" i="47"/>
  <c r="Z544" i="47"/>
  <c r="X544" i="47"/>
  <c r="Y544" i="47" s="1"/>
  <c r="AD543" i="47"/>
  <c r="AB543" i="47"/>
  <c r="AC543" i="47" s="1"/>
  <c r="Z543" i="47"/>
  <c r="X543" i="47"/>
  <c r="Y543" i="47" s="1"/>
  <c r="AD542" i="47"/>
  <c r="AB542" i="47"/>
  <c r="Z542" i="47"/>
  <c r="X542" i="47"/>
  <c r="Y542" i="47" s="1"/>
  <c r="AD541" i="47"/>
  <c r="AC541" i="47"/>
  <c r="AB541" i="47"/>
  <c r="Z541" i="47"/>
  <c r="X541" i="47"/>
  <c r="Y541" i="47" s="1"/>
  <c r="AD540" i="47"/>
  <c r="AB540" i="47"/>
  <c r="AC540" i="47" s="1"/>
  <c r="Z540" i="47"/>
  <c r="X540" i="47"/>
  <c r="Y540" i="47" s="1"/>
  <c r="AD539" i="47"/>
  <c r="AC539" i="47"/>
  <c r="AB539" i="47"/>
  <c r="Z539" i="47"/>
  <c r="X539" i="47"/>
  <c r="Y539" i="47" s="1"/>
  <c r="AD538" i="47"/>
  <c r="AB538" i="47"/>
  <c r="Z538" i="47"/>
  <c r="Y538" i="47"/>
  <c r="X538" i="47"/>
  <c r="AD537" i="47"/>
  <c r="AB537" i="47"/>
  <c r="AC537" i="47" s="1"/>
  <c r="Z537" i="47"/>
  <c r="X537" i="47"/>
  <c r="Y537" i="47" s="1"/>
  <c r="AD536" i="47"/>
  <c r="AC536" i="47"/>
  <c r="AB536" i="47"/>
  <c r="Z536" i="47"/>
  <c r="X536" i="47"/>
  <c r="Y536" i="47" s="1"/>
  <c r="AD535" i="47"/>
  <c r="AC535" i="47"/>
  <c r="AB535" i="47"/>
  <c r="Z535" i="47"/>
  <c r="Y535" i="47"/>
  <c r="X535" i="47"/>
  <c r="AD534" i="47"/>
  <c r="AB534" i="47"/>
  <c r="Z534" i="47"/>
  <c r="X534" i="47"/>
  <c r="Y534" i="47" s="1"/>
  <c r="AD533" i="47"/>
  <c r="AC533" i="47"/>
  <c r="AB533" i="47"/>
  <c r="Z533" i="47"/>
  <c r="Y533" i="47"/>
  <c r="X533" i="47"/>
  <c r="AD532" i="47"/>
  <c r="AB532" i="47"/>
  <c r="AC532" i="47" s="1"/>
  <c r="Z532" i="47"/>
  <c r="X532" i="47"/>
  <c r="Y532" i="47" s="1"/>
  <c r="AD531" i="47"/>
  <c r="AB531" i="47"/>
  <c r="AC531" i="47" s="1"/>
  <c r="Z531" i="47"/>
  <c r="X531" i="47"/>
  <c r="Y531" i="47" s="1"/>
  <c r="AD530" i="47"/>
  <c r="AB530" i="47"/>
  <c r="Z530" i="47"/>
  <c r="X530" i="47"/>
  <c r="Y530" i="47" s="1"/>
  <c r="AD529" i="47"/>
  <c r="AF529" i="47" s="1"/>
  <c r="AB529" i="47"/>
  <c r="AC529" i="47" s="1"/>
  <c r="Z529" i="47"/>
  <c r="X529" i="47"/>
  <c r="Y529" i="47" s="1"/>
  <c r="AD528" i="47"/>
  <c r="AC528" i="47"/>
  <c r="AB528" i="47"/>
  <c r="Z528" i="47"/>
  <c r="Y528" i="47"/>
  <c r="X528" i="47"/>
  <c r="AD527" i="47"/>
  <c r="AB527" i="47"/>
  <c r="AC527" i="47" s="1"/>
  <c r="Z527" i="47"/>
  <c r="X527" i="47"/>
  <c r="Y527" i="47" s="1"/>
  <c r="AD526" i="47"/>
  <c r="AB526" i="47"/>
  <c r="Z526" i="47"/>
  <c r="X526" i="47"/>
  <c r="Y526" i="47" s="1"/>
  <c r="AD525" i="47"/>
  <c r="AB525" i="47"/>
  <c r="AC525" i="47" s="1"/>
  <c r="Z525" i="47"/>
  <c r="X525" i="47"/>
  <c r="Y525" i="47" s="1"/>
  <c r="AD524" i="47"/>
  <c r="AC524" i="47"/>
  <c r="AB524" i="47"/>
  <c r="Z524" i="47"/>
  <c r="Y524" i="47"/>
  <c r="X524" i="47"/>
  <c r="AD523" i="47"/>
  <c r="AB523" i="47"/>
  <c r="AC523" i="47" s="1"/>
  <c r="Z523" i="47"/>
  <c r="X523" i="47"/>
  <c r="Y523" i="47" s="1"/>
  <c r="AD522" i="47"/>
  <c r="AB522" i="47"/>
  <c r="Z522" i="47"/>
  <c r="X522" i="47"/>
  <c r="Y522" i="47" s="1"/>
  <c r="AD521" i="47"/>
  <c r="AB521" i="47"/>
  <c r="AC521" i="47" s="1"/>
  <c r="Z521" i="47"/>
  <c r="X521" i="47"/>
  <c r="Y521" i="47" s="1"/>
  <c r="AD520" i="47"/>
  <c r="AC520" i="47"/>
  <c r="AB520" i="47"/>
  <c r="Z520" i="47"/>
  <c r="Y520" i="47"/>
  <c r="X520" i="47"/>
  <c r="AG519" i="47"/>
  <c r="AD519" i="47"/>
  <c r="AC519" i="47"/>
  <c r="AB519" i="47"/>
  <c r="Z519" i="47"/>
  <c r="AF519" i="47" s="1"/>
  <c r="Y519" i="47"/>
  <c r="X519" i="47"/>
  <c r="AD518" i="47"/>
  <c r="AB518" i="47"/>
  <c r="Z518" i="47"/>
  <c r="X518" i="47"/>
  <c r="Y518" i="47" s="1"/>
  <c r="AD517" i="47"/>
  <c r="AB517" i="47"/>
  <c r="AC517" i="47" s="1"/>
  <c r="Z517" i="47"/>
  <c r="X517" i="47"/>
  <c r="Y517" i="47" s="1"/>
  <c r="AD516" i="47"/>
  <c r="AB516" i="47"/>
  <c r="AC516" i="47" s="1"/>
  <c r="Z516" i="47"/>
  <c r="X516" i="47"/>
  <c r="Y516" i="47" s="1"/>
  <c r="AD515" i="47"/>
  <c r="AC515" i="47"/>
  <c r="AB515" i="47"/>
  <c r="Z515" i="47"/>
  <c r="Y515" i="47"/>
  <c r="X515" i="47"/>
  <c r="AD514" i="47"/>
  <c r="AB514" i="47"/>
  <c r="Z514" i="47"/>
  <c r="Y514" i="47"/>
  <c r="X514" i="47"/>
  <c r="AD513" i="47"/>
  <c r="AB513" i="47"/>
  <c r="AC513" i="47" s="1"/>
  <c r="Z513" i="47"/>
  <c r="X513" i="47"/>
  <c r="Y513" i="47" s="1"/>
  <c r="AD512" i="47"/>
  <c r="AB512" i="47"/>
  <c r="AC512" i="47" s="1"/>
  <c r="Z512" i="47"/>
  <c r="X512" i="47"/>
  <c r="Y512" i="47" s="1"/>
  <c r="AD511" i="47"/>
  <c r="AB511" i="47"/>
  <c r="AC511" i="47" s="1"/>
  <c r="Z511" i="47"/>
  <c r="X511" i="47"/>
  <c r="Y511" i="47" s="1"/>
  <c r="AD510" i="47"/>
  <c r="AB510" i="47"/>
  <c r="Z510" i="47"/>
  <c r="X510" i="47"/>
  <c r="Y510" i="47" s="1"/>
  <c r="AD509" i="47"/>
  <c r="AB509" i="47"/>
  <c r="AC509" i="47" s="1"/>
  <c r="Z509" i="47"/>
  <c r="X509" i="47"/>
  <c r="Y509" i="47" s="1"/>
  <c r="AD508" i="47"/>
  <c r="AB508" i="47"/>
  <c r="AC508" i="47" s="1"/>
  <c r="Z508" i="47"/>
  <c r="X508" i="47"/>
  <c r="Y508" i="47" s="1"/>
  <c r="AD507" i="47"/>
  <c r="AC507" i="47"/>
  <c r="AB507" i="47"/>
  <c r="Z507" i="47"/>
  <c r="Y507" i="47"/>
  <c r="X507" i="47"/>
  <c r="AD506" i="47"/>
  <c r="AB506" i="47"/>
  <c r="AC506" i="47" s="1"/>
  <c r="Z506" i="47"/>
  <c r="AF506" i="47" s="1"/>
  <c r="AH506" i="47" s="1"/>
  <c r="X506" i="47"/>
  <c r="Y506" i="47" s="1"/>
  <c r="AD505" i="47"/>
  <c r="AB505" i="47"/>
  <c r="AC505" i="47" s="1"/>
  <c r="Z505" i="47"/>
  <c r="X505" i="47"/>
  <c r="Y505" i="47" s="1"/>
  <c r="AD504" i="47"/>
  <c r="AB504" i="47"/>
  <c r="AC504" i="47" s="1"/>
  <c r="Z504" i="47"/>
  <c r="X504" i="47"/>
  <c r="Y504" i="47" s="1"/>
  <c r="AD503" i="47"/>
  <c r="AB503" i="47"/>
  <c r="AC503" i="47" s="1"/>
  <c r="Z503" i="47"/>
  <c r="Y503" i="47"/>
  <c r="X503" i="47"/>
  <c r="AD502" i="47"/>
  <c r="AB502" i="47"/>
  <c r="AC502" i="47" s="1"/>
  <c r="Z502" i="47"/>
  <c r="X502" i="47"/>
  <c r="Y502" i="47" s="1"/>
  <c r="AD501" i="47"/>
  <c r="AF501" i="47" s="1"/>
  <c r="AB501" i="47"/>
  <c r="AC501" i="47" s="1"/>
  <c r="Z501" i="47"/>
  <c r="X501" i="47"/>
  <c r="Y501" i="47" s="1"/>
  <c r="AD500" i="47"/>
  <c r="AB500" i="47"/>
  <c r="AC500" i="47" s="1"/>
  <c r="Z500" i="47"/>
  <c r="X500" i="47"/>
  <c r="Y500" i="47" s="1"/>
  <c r="AD499" i="47"/>
  <c r="AB499" i="47"/>
  <c r="AC499" i="47" s="1"/>
  <c r="Z499" i="47"/>
  <c r="X499" i="47"/>
  <c r="Y499" i="47" s="1"/>
  <c r="AD498" i="47"/>
  <c r="AB498" i="47"/>
  <c r="AC498" i="47" s="1"/>
  <c r="Z498" i="47"/>
  <c r="Y498" i="47"/>
  <c r="X498" i="47"/>
  <c r="AD497" i="47"/>
  <c r="AB497" i="47"/>
  <c r="AC497" i="47" s="1"/>
  <c r="Z497" i="47"/>
  <c r="X497" i="47"/>
  <c r="Y497" i="47" s="1"/>
  <c r="AD496" i="47"/>
  <c r="AB496" i="47"/>
  <c r="AC496" i="47" s="1"/>
  <c r="Z496" i="47"/>
  <c r="X496" i="47"/>
  <c r="Y496" i="47" s="1"/>
  <c r="AD495" i="47"/>
  <c r="AC495" i="47"/>
  <c r="AB495" i="47"/>
  <c r="Z495" i="47"/>
  <c r="AF495" i="47" s="1"/>
  <c r="AG495" i="47" s="1"/>
  <c r="Y495" i="47"/>
  <c r="X495" i="47"/>
  <c r="AD494" i="47"/>
  <c r="AB494" i="47"/>
  <c r="Z494" i="47"/>
  <c r="X494" i="47"/>
  <c r="Y494" i="47" s="1"/>
  <c r="AD493" i="47"/>
  <c r="AF493" i="47" s="1"/>
  <c r="AH493" i="47" s="1"/>
  <c r="AC493" i="47"/>
  <c r="AB493" i="47"/>
  <c r="Z493" i="47"/>
  <c r="X493" i="47"/>
  <c r="Y493" i="47" s="1"/>
  <c r="AD492" i="47"/>
  <c r="AC492" i="47"/>
  <c r="AB492" i="47"/>
  <c r="Z492" i="47"/>
  <c r="X492" i="47"/>
  <c r="Y492" i="47" s="1"/>
  <c r="AD491" i="47"/>
  <c r="AB491" i="47"/>
  <c r="AC491" i="47" s="1"/>
  <c r="Z491" i="47"/>
  <c r="X491" i="47"/>
  <c r="Y491" i="47" s="1"/>
  <c r="AD490" i="47"/>
  <c r="AB490" i="47"/>
  <c r="AC490" i="47" s="1"/>
  <c r="Z490" i="47"/>
  <c r="Y490" i="47"/>
  <c r="X490" i="47"/>
  <c r="AH489" i="47"/>
  <c r="AD489" i="47"/>
  <c r="AF489" i="47" s="1"/>
  <c r="AC489" i="47"/>
  <c r="AB489" i="47"/>
  <c r="Z489" i="47"/>
  <c r="X489" i="47"/>
  <c r="Y489" i="47" s="1"/>
  <c r="AD488" i="47"/>
  <c r="AC488" i="47"/>
  <c r="AB488" i="47"/>
  <c r="Z488" i="47"/>
  <c r="AF488" i="47" s="1"/>
  <c r="AG488" i="47" s="1"/>
  <c r="X488" i="47"/>
  <c r="Y488" i="47" s="1"/>
  <c r="AD487" i="47"/>
  <c r="AC487" i="47"/>
  <c r="AB487" i="47"/>
  <c r="Z487" i="47"/>
  <c r="Y487" i="47"/>
  <c r="X487" i="47"/>
  <c r="AD486" i="47"/>
  <c r="AB486" i="47"/>
  <c r="AC486" i="47" s="1"/>
  <c r="Z486" i="47"/>
  <c r="AF486" i="47" s="1"/>
  <c r="X486" i="47"/>
  <c r="Y486" i="47" s="1"/>
  <c r="AD485" i="47"/>
  <c r="AB485" i="47"/>
  <c r="AC485" i="47" s="1"/>
  <c r="Z485" i="47"/>
  <c r="X485" i="47"/>
  <c r="Y485" i="47" s="1"/>
  <c r="AD484" i="47"/>
  <c r="AB484" i="47"/>
  <c r="AC484" i="47" s="1"/>
  <c r="Z484" i="47"/>
  <c r="X484" i="47"/>
  <c r="Y484" i="47" s="1"/>
  <c r="AD483" i="47"/>
  <c r="AB483" i="47"/>
  <c r="AC483" i="47" s="1"/>
  <c r="Z483" i="47"/>
  <c r="X483" i="47"/>
  <c r="Y483" i="47" s="1"/>
  <c r="AD482" i="47"/>
  <c r="AC482" i="47"/>
  <c r="AB482" i="47"/>
  <c r="Z482" i="47"/>
  <c r="AF482" i="47" s="1"/>
  <c r="AI482" i="47" s="1"/>
  <c r="Y482" i="47"/>
  <c r="X482" i="47"/>
  <c r="AD481" i="47"/>
  <c r="AB481" i="47"/>
  <c r="AC481" i="47" s="1"/>
  <c r="Z481" i="47"/>
  <c r="X481" i="47"/>
  <c r="Y481" i="47" s="1"/>
  <c r="AD480" i="47"/>
  <c r="AB480" i="47"/>
  <c r="AC480" i="47" s="1"/>
  <c r="Z480" i="47"/>
  <c r="X480" i="47"/>
  <c r="Y480" i="47" s="1"/>
  <c r="AD479" i="47"/>
  <c r="AC479" i="47"/>
  <c r="AB479" i="47"/>
  <c r="Z479" i="47"/>
  <c r="Y479" i="47"/>
  <c r="X479" i="47"/>
  <c r="AD478" i="47"/>
  <c r="AB478" i="47"/>
  <c r="AC478" i="47" s="1"/>
  <c r="Z478" i="47"/>
  <c r="X478" i="47"/>
  <c r="Y478" i="47" s="1"/>
  <c r="AD477" i="47"/>
  <c r="AB477" i="47"/>
  <c r="AC477" i="47" s="1"/>
  <c r="Z477" i="47"/>
  <c r="X477" i="47"/>
  <c r="Y477" i="47" s="1"/>
  <c r="AD476" i="47"/>
  <c r="AB476" i="47"/>
  <c r="AC476" i="47" s="1"/>
  <c r="Z476" i="47"/>
  <c r="X476" i="47"/>
  <c r="Y476" i="47" s="1"/>
  <c r="AD475" i="47"/>
  <c r="AB475" i="47"/>
  <c r="AC475" i="47" s="1"/>
  <c r="Z475" i="47"/>
  <c r="Y475" i="47"/>
  <c r="X475" i="47"/>
  <c r="AD474" i="47"/>
  <c r="AB474" i="47"/>
  <c r="AC474" i="47" s="1"/>
  <c r="Z474" i="47"/>
  <c r="X474" i="47"/>
  <c r="Y474" i="47" s="1"/>
  <c r="AD473" i="47"/>
  <c r="AF473" i="47" s="1"/>
  <c r="AB473" i="47"/>
  <c r="AC473" i="47" s="1"/>
  <c r="Z473" i="47"/>
  <c r="X473" i="47"/>
  <c r="Y473" i="47" s="1"/>
  <c r="AD472" i="47"/>
  <c r="AB472" i="47"/>
  <c r="AC472" i="47" s="1"/>
  <c r="Z472" i="47"/>
  <c r="X472" i="47"/>
  <c r="Y472" i="47" s="1"/>
  <c r="AD471" i="47"/>
  <c r="AB471" i="47"/>
  <c r="AC471" i="47" s="1"/>
  <c r="Z471" i="47"/>
  <c r="X471" i="47"/>
  <c r="Y471" i="47" s="1"/>
  <c r="AD470" i="47"/>
  <c r="AB470" i="47"/>
  <c r="AC470" i="47" s="1"/>
  <c r="Z470" i="47"/>
  <c r="X470" i="47"/>
  <c r="Y470" i="47" s="1"/>
  <c r="AD469" i="47"/>
  <c r="AB469" i="47"/>
  <c r="AC469" i="47" s="1"/>
  <c r="Z469" i="47"/>
  <c r="X469" i="47"/>
  <c r="Y469" i="47" s="1"/>
  <c r="AD468" i="47"/>
  <c r="AB468" i="47"/>
  <c r="AC468" i="47" s="1"/>
  <c r="Z468" i="47"/>
  <c r="AF468" i="47" s="1"/>
  <c r="AG468" i="47" s="1"/>
  <c r="X468" i="47"/>
  <c r="Y468" i="47" s="1"/>
  <c r="AD467" i="47"/>
  <c r="AB467" i="47"/>
  <c r="AC467" i="47" s="1"/>
  <c r="Z467" i="47"/>
  <c r="X467" i="47"/>
  <c r="Y467" i="47" s="1"/>
  <c r="AD466" i="47"/>
  <c r="AC466" i="47"/>
  <c r="AB466" i="47"/>
  <c r="Z466" i="47"/>
  <c r="Y466" i="47"/>
  <c r="X466" i="47"/>
  <c r="AD465" i="47"/>
  <c r="AC465" i="47"/>
  <c r="AB465" i="47"/>
  <c r="Z465" i="47"/>
  <c r="Y465" i="47"/>
  <c r="X465" i="47"/>
  <c r="AD464" i="47"/>
  <c r="AC464" i="47"/>
  <c r="AB464" i="47"/>
  <c r="Z464" i="47"/>
  <c r="Y464" i="47"/>
  <c r="X464" i="47"/>
  <c r="AD463" i="47"/>
  <c r="AC463" i="47"/>
  <c r="AB463" i="47"/>
  <c r="Z463" i="47"/>
  <c r="AF463" i="47" s="1"/>
  <c r="Y463" i="47"/>
  <c r="X463" i="47"/>
  <c r="AD462" i="47"/>
  <c r="AB462" i="47"/>
  <c r="AC462" i="47" s="1"/>
  <c r="Z462" i="47"/>
  <c r="X462" i="47"/>
  <c r="Y462" i="47" s="1"/>
  <c r="AD461" i="47"/>
  <c r="AB461" i="47"/>
  <c r="AC461" i="47" s="1"/>
  <c r="Z461" i="47"/>
  <c r="X461" i="47"/>
  <c r="Y461" i="47" s="1"/>
  <c r="AD460" i="47"/>
  <c r="AB460" i="47"/>
  <c r="AC460" i="47" s="1"/>
  <c r="Z460" i="47"/>
  <c r="X460" i="47"/>
  <c r="Y460" i="47" s="1"/>
  <c r="AD459" i="47"/>
  <c r="AB459" i="47"/>
  <c r="AC459" i="47" s="1"/>
  <c r="Z459" i="47"/>
  <c r="X459" i="47"/>
  <c r="Y459" i="47" s="1"/>
  <c r="AF458" i="47"/>
  <c r="AD458" i="47"/>
  <c r="AB458" i="47"/>
  <c r="AC458" i="47" s="1"/>
  <c r="Z458" i="47"/>
  <c r="Y458" i="47"/>
  <c r="X458" i="47"/>
  <c r="AD457" i="47"/>
  <c r="AB457" i="47"/>
  <c r="AC457" i="47" s="1"/>
  <c r="Z457" i="47"/>
  <c r="X457" i="47"/>
  <c r="Y457" i="47" s="1"/>
  <c r="AD456" i="47"/>
  <c r="AC456" i="47"/>
  <c r="AB456" i="47"/>
  <c r="Z456" i="47"/>
  <c r="AF456" i="47" s="1"/>
  <c r="Y456" i="47"/>
  <c r="X456" i="47"/>
  <c r="AD455" i="47"/>
  <c r="AC455" i="47"/>
  <c r="AB455" i="47"/>
  <c r="Z455" i="47"/>
  <c r="Y455" i="47"/>
  <c r="X455" i="47"/>
  <c r="AD454" i="47"/>
  <c r="AB454" i="47"/>
  <c r="AC454" i="47" s="1"/>
  <c r="Z454" i="47"/>
  <c r="Y454" i="47"/>
  <c r="X454" i="47"/>
  <c r="AD453" i="47"/>
  <c r="AC453" i="47"/>
  <c r="AB453" i="47"/>
  <c r="Z453" i="47"/>
  <c r="X453" i="47"/>
  <c r="Y453" i="47" s="1"/>
  <c r="AD452" i="47"/>
  <c r="AB452" i="47"/>
  <c r="AC452" i="47" s="1"/>
  <c r="Z452" i="47"/>
  <c r="X452" i="47"/>
  <c r="Y452" i="47" s="1"/>
  <c r="AD451" i="47"/>
  <c r="AC451" i="47"/>
  <c r="AB451" i="47"/>
  <c r="Z451" i="47"/>
  <c r="X451" i="47"/>
  <c r="Y451" i="47" s="1"/>
  <c r="AD450" i="47"/>
  <c r="AC450" i="47"/>
  <c r="AB450" i="47"/>
  <c r="Z450" i="47"/>
  <c r="Y450" i="47"/>
  <c r="X450" i="47"/>
  <c r="AD449" i="47"/>
  <c r="AC449" i="47"/>
  <c r="AB449" i="47"/>
  <c r="Z449" i="47"/>
  <c r="X449" i="47"/>
  <c r="Y449" i="47" s="1"/>
  <c r="AD448" i="47"/>
  <c r="AB448" i="47"/>
  <c r="AC448" i="47" s="1"/>
  <c r="Z448" i="47"/>
  <c r="X448" i="47"/>
  <c r="Y448" i="47" s="1"/>
  <c r="AD447" i="47"/>
  <c r="AC447" i="47"/>
  <c r="AB447" i="47"/>
  <c r="Z447" i="47"/>
  <c r="Y447" i="47"/>
  <c r="X447" i="47"/>
  <c r="AD446" i="47"/>
  <c r="AB446" i="47"/>
  <c r="AC446" i="47" s="1"/>
  <c r="Z446" i="47"/>
  <c r="X446" i="47"/>
  <c r="Y446" i="47" s="1"/>
  <c r="AD445" i="47"/>
  <c r="AF445" i="47" s="1"/>
  <c r="AB445" i="47"/>
  <c r="AC445" i="47" s="1"/>
  <c r="Z445" i="47"/>
  <c r="X445" i="47"/>
  <c r="Y445" i="47" s="1"/>
  <c r="AD444" i="47"/>
  <c r="AB444" i="47"/>
  <c r="AC444" i="47" s="1"/>
  <c r="Z444" i="47"/>
  <c r="X444" i="47"/>
  <c r="Y444" i="47" s="1"/>
  <c r="AD443" i="47"/>
  <c r="AB443" i="47"/>
  <c r="AC443" i="47" s="1"/>
  <c r="Z443" i="47"/>
  <c r="X443" i="47"/>
  <c r="Y443" i="47" s="1"/>
  <c r="AD442" i="47"/>
  <c r="AB442" i="47"/>
  <c r="AC442" i="47" s="1"/>
  <c r="Z442" i="47"/>
  <c r="Y442" i="47"/>
  <c r="X442" i="47"/>
  <c r="AD441" i="47"/>
  <c r="AB441" i="47"/>
  <c r="AC441" i="47" s="1"/>
  <c r="Z441" i="47"/>
  <c r="X441" i="47"/>
  <c r="Y441" i="47" s="1"/>
  <c r="AD440" i="47"/>
  <c r="AC440" i="47"/>
  <c r="AB440" i="47"/>
  <c r="Z440" i="47"/>
  <c r="Y440" i="47"/>
  <c r="X440" i="47"/>
  <c r="AD439" i="47"/>
  <c r="AB439" i="47"/>
  <c r="AC439" i="47" s="1"/>
  <c r="Z439" i="47"/>
  <c r="X439" i="47"/>
  <c r="Y439" i="47" s="1"/>
  <c r="AD438" i="47"/>
  <c r="AC438" i="47"/>
  <c r="AB438" i="47"/>
  <c r="Z438" i="47"/>
  <c r="Y438" i="47"/>
  <c r="X438" i="47"/>
  <c r="AD437" i="47"/>
  <c r="AC437" i="47"/>
  <c r="AB437" i="47"/>
  <c r="Z437" i="47"/>
  <c r="Y437" i="47"/>
  <c r="X437" i="47"/>
  <c r="AD436" i="47"/>
  <c r="AC436" i="47"/>
  <c r="AB436" i="47"/>
  <c r="Z436" i="47"/>
  <c r="Y436" i="47"/>
  <c r="X436" i="47"/>
  <c r="AD435" i="47"/>
  <c r="AC435" i="47"/>
  <c r="AB435" i="47"/>
  <c r="Z435" i="47"/>
  <c r="Y435" i="47"/>
  <c r="X435" i="47"/>
  <c r="AF434" i="47"/>
  <c r="AD434" i="47"/>
  <c r="AB434" i="47"/>
  <c r="AC434" i="47" s="1"/>
  <c r="Z434" i="47"/>
  <c r="Y434" i="47"/>
  <c r="X434" i="47"/>
  <c r="AD433" i="47"/>
  <c r="AB433" i="47"/>
  <c r="AC433" i="47" s="1"/>
  <c r="Z433" i="47"/>
  <c r="X433" i="47"/>
  <c r="Y433" i="47" s="1"/>
  <c r="AD432" i="47"/>
  <c r="AB432" i="47"/>
  <c r="AC432" i="47" s="1"/>
  <c r="Z432" i="47"/>
  <c r="X432" i="47"/>
  <c r="Y432" i="47" s="1"/>
  <c r="AD431" i="47"/>
  <c r="AB431" i="47"/>
  <c r="AC431" i="47" s="1"/>
  <c r="Z431" i="47"/>
  <c r="X431" i="47"/>
  <c r="Y431" i="47" s="1"/>
  <c r="AD430" i="47"/>
  <c r="AB430" i="47"/>
  <c r="AC430" i="47" s="1"/>
  <c r="Z430" i="47"/>
  <c r="X430" i="47"/>
  <c r="Y430" i="47" s="1"/>
  <c r="AD429" i="47"/>
  <c r="AB429" i="47"/>
  <c r="AC429" i="47" s="1"/>
  <c r="Z429" i="47"/>
  <c r="X429" i="47"/>
  <c r="Y429" i="47" s="1"/>
  <c r="AD428" i="47"/>
  <c r="AC428" i="47"/>
  <c r="AB428" i="47"/>
  <c r="Z428" i="47"/>
  <c r="Y428" i="47"/>
  <c r="X428" i="47"/>
  <c r="AD427" i="47"/>
  <c r="AB427" i="47"/>
  <c r="AC427" i="47" s="1"/>
  <c r="Z427" i="47"/>
  <c r="Y427" i="47"/>
  <c r="X427" i="47"/>
  <c r="AD426" i="47"/>
  <c r="AB426" i="47"/>
  <c r="AC426" i="47" s="1"/>
  <c r="Z426" i="47"/>
  <c r="AF426" i="47" s="1"/>
  <c r="Y426" i="47"/>
  <c r="X426" i="47"/>
  <c r="AD425" i="47"/>
  <c r="AB425" i="47"/>
  <c r="AC425" i="47" s="1"/>
  <c r="Z425" i="47"/>
  <c r="X425" i="47"/>
  <c r="Y425" i="47" s="1"/>
  <c r="AD424" i="47"/>
  <c r="AB424" i="47"/>
  <c r="AC424" i="47" s="1"/>
  <c r="Z424" i="47"/>
  <c r="X424" i="47"/>
  <c r="Y424" i="47" s="1"/>
  <c r="AD423" i="47"/>
  <c r="AB423" i="47"/>
  <c r="AC423" i="47" s="1"/>
  <c r="Z423" i="47"/>
  <c r="X423" i="47"/>
  <c r="Y423" i="47" s="1"/>
  <c r="AD422" i="47"/>
  <c r="AF422" i="47" s="1"/>
  <c r="AB422" i="47"/>
  <c r="AC422" i="47" s="1"/>
  <c r="Z422" i="47"/>
  <c r="X422" i="47"/>
  <c r="Y422" i="47" s="1"/>
  <c r="AD421" i="47"/>
  <c r="AB421" i="47"/>
  <c r="AC421" i="47" s="1"/>
  <c r="Z421" i="47"/>
  <c r="X421" i="47"/>
  <c r="Y421" i="47" s="1"/>
  <c r="AD420" i="47"/>
  <c r="AC420" i="47"/>
  <c r="AB420" i="47"/>
  <c r="Z420" i="47"/>
  <c r="Y420" i="47"/>
  <c r="X420" i="47"/>
  <c r="AD419" i="47"/>
  <c r="AB419" i="47"/>
  <c r="AC419" i="47" s="1"/>
  <c r="Z419" i="47"/>
  <c r="X419" i="47"/>
  <c r="Y419" i="47" s="1"/>
  <c r="AD418" i="47"/>
  <c r="AB418" i="47"/>
  <c r="AC418" i="47" s="1"/>
  <c r="Z418" i="47"/>
  <c r="X418" i="47"/>
  <c r="Y418" i="47" s="1"/>
  <c r="AD417" i="47"/>
  <c r="AC417" i="47"/>
  <c r="AB417" i="47"/>
  <c r="Z417" i="47"/>
  <c r="X417" i="47"/>
  <c r="Y417" i="47" s="1"/>
  <c r="AD416" i="47"/>
  <c r="AB416" i="47"/>
  <c r="AC416" i="47" s="1"/>
  <c r="Z416" i="47"/>
  <c r="X416" i="47"/>
  <c r="Y416" i="47" s="1"/>
  <c r="AD415" i="47"/>
  <c r="AB415" i="47"/>
  <c r="AC415" i="47" s="1"/>
  <c r="Z415" i="47"/>
  <c r="AF415" i="47" s="1"/>
  <c r="X415" i="47"/>
  <c r="Y415" i="47" s="1"/>
  <c r="AD414" i="47"/>
  <c r="AB414" i="47"/>
  <c r="AC414" i="47" s="1"/>
  <c r="Z414" i="47"/>
  <c r="AF414" i="47" s="1"/>
  <c r="X414" i="47"/>
  <c r="Y414" i="47" s="1"/>
  <c r="AD413" i="47"/>
  <c r="AC413" i="47"/>
  <c r="AB413" i="47"/>
  <c r="Z413" i="47"/>
  <c r="X413" i="47"/>
  <c r="Y413" i="47" s="1"/>
  <c r="AD412" i="47"/>
  <c r="AB412" i="47"/>
  <c r="AC412" i="47" s="1"/>
  <c r="Z412" i="47"/>
  <c r="X412" i="47"/>
  <c r="Y412" i="47" s="1"/>
  <c r="AD411" i="47"/>
  <c r="AC411" i="47"/>
  <c r="AB411" i="47"/>
  <c r="Z411" i="47"/>
  <c r="X411" i="47"/>
  <c r="Y411" i="47" s="1"/>
  <c r="AD410" i="47"/>
  <c r="AB410" i="47"/>
  <c r="AC410" i="47" s="1"/>
  <c r="Z410" i="47"/>
  <c r="AF410" i="47" s="1"/>
  <c r="X410" i="47"/>
  <c r="Y410" i="47" s="1"/>
  <c r="AD409" i="47"/>
  <c r="AB409" i="47"/>
  <c r="AC409" i="47" s="1"/>
  <c r="Z409" i="47"/>
  <c r="X409" i="47"/>
  <c r="Y409" i="47" s="1"/>
  <c r="AD408" i="47"/>
  <c r="AB408" i="47"/>
  <c r="AC408" i="47" s="1"/>
  <c r="Z408" i="47"/>
  <c r="X408" i="47"/>
  <c r="Y408" i="47" s="1"/>
  <c r="AD407" i="47"/>
  <c r="AB407" i="47"/>
  <c r="AC407" i="47" s="1"/>
  <c r="Z407" i="47"/>
  <c r="Y407" i="47"/>
  <c r="X407" i="47"/>
  <c r="AD406" i="47"/>
  <c r="AB406" i="47"/>
  <c r="AC406" i="47" s="1"/>
  <c r="Z406" i="47"/>
  <c r="X406" i="47"/>
  <c r="Y406" i="47" s="1"/>
  <c r="AD405" i="47"/>
  <c r="AC405" i="47"/>
  <c r="AB405" i="47"/>
  <c r="Z405" i="47"/>
  <c r="Y405" i="47"/>
  <c r="X405" i="47"/>
  <c r="AD404" i="47"/>
  <c r="AB404" i="47"/>
  <c r="AC404" i="47" s="1"/>
  <c r="Z404" i="47"/>
  <c r="X404" i="47"/>
  <c r="Y404" i="47" s="1"/>
  <c r="AD403" i="47"/>
  <c r="AB403" i="47"/>
  <c r="AC403" i="47" s="1"/>
  <c r="Z403" i="47"/>
  <c r="X403" i="47"/>
  <c r="Y403" i="47" s="1"/>
  <c r="AD402" i="47"/>
  <c r="AB402" i="47"/>
  <c r="AC402" i="47" s="1"/>
  <c r="Z402" i="47"/>
  <c r="X402" i="47"/>
  <c r="Y402" i="47" s="1"/>
  <c r="AD401" i="47"/>
  <c r="AC401" i="47"/>
  <c r="AB401" i="47"/>
  <c r="Z401" i="47"/>
  <c r="Y401" i="47"/>
  <c r="X401" i="47"/>
  <c r="AD400" i="47"/>
  <c r="AC400" i="47"/>
  <c r="AB400" i="47"/>
  <c r="Z400" i="47"/>
  <c r="Y400" i="47"/>
  <c r="X400" i="47"/>
  <c r="AD399" i="47"/>
  <c r="AB399" i="47"/>
  <c r="AC399" i="47" s="1"/>
  <c r="Z399" i="47"/>
  <c r="X399" i="47"/>
  <c r="Y399" i="47" s="1"/>
  <c r="AD398" i="47"/>
  <c r="AC398" i="47"/>
  <c r="AB398" i="47"/>
  <c r="Z398" i="47"/>
  <c r="AF398" i="47" s="1"/>
  <c r="Y398" i="47"/>
  <c r="X398" i="47"/>
  <c r="AD397" i="47"/>
  <c r="AC397" i="47"/>
  <c r="AB397" i="47"/>
  <c r="Z397" i="47"/>
  <c r="Y397" i="47"/>
  <c r="X397" i="47"/>
  <c r="AD396" i="47"/>
  <c r="AB396" i="47"/>
  <c r="AC396" i="47" s="1"/>
  <c r="Z396" i="47"/>
  <c r="X396" i="47"/>
  <c r="Y396" i="47" s="1"/>
  <c r="AD395" i="47"/>
  <c r="AC395" i="47"/>
  <c r="AB395" i="47"/>
  <c r="Z395" i="47"/>
  <c r="AF395" i="47" s="1"/>
  <c r="X395" i="47"/>
  <c r="Y395" i="47" s="1"/>
  <c r="AD394" i="47"/>
  <c r="AC394" i="47"/>
  <c r="AB394" i="47"/>
  <c r="Z394" i="47"/>
  <c r="AF394" i="47" s="1"/>
  <c r="Y394" i="47"/>
  <c r="X394" i="47"/>
  <c r="AD393" i="47"/>
  <c r="AF393" i="47" s="1"/>
  <c r="AB393" i="47"/>
  <c r="AC393" i="47" s="1"/>
  <c r="Z393" i="47"/>
  <c r="X393" i="47"/>
  <c r="Y393" i="47" s="1"/>
  <c r="AD392" i="47"/>
  <c r="AC392" i="47"/>
  <c r="AB392" i="47"/>
  <c r="Z392" i="47"/>
  <c r="X392" i="47"/>
  <c r="Y392" i="47" s="1"/>
  <c r="AD391" i="47"/>
  <c r="AC391" i="47"/>
  <c r="AB391" i="47"/>
  <c r="Z391" i="47"/>
  <c r="Y391" i="47"/>
  <c r="X391" i="47"/>
  <c r="AD390" i="47"/>
  <c r="AB390" i="47"/>
  <c r="AC390" i="47" s="1"/>
  <c r="Z390" i="47"/>
  <c r="X390" i="47"/>
  <c r="Y390" i="47" s="1"/>
  <c r="AD389" i="47"/>
  <c r="AC389" i="47"/>
  <c r="AB389" i="47"/>
  <c r="Z389" i="47"/>
  <c r="Y389" i="47"/>
  <c r="X389" i="47"/>
  <c r="AD388" i="47"/>
  <c r="AC388" i="47"/>
  <c r="AB388" i="47"/>
  <c r="Z388" i="47"/>
  <c r="Y388" i="47"/>
  <c r="X388" i="47"/>
  <c r="AD387" i="47"/>
  <c r="AB387" i="47"/>
  <c r="AC387" i="47" s="1"/>
  <c r="Z387" i="47"/>
  <c r="Y387" i="47"/>
  <c r="X387" i="47"/>
  <c r="AD386" i="47"/>
  <c r="AF386" i="47" s="1"/>
  <c r="AB386" i="47"/>
  <c r="AC386" i="47" s="1"/>
  <c r="Z386" i="47"/>
  <c r="X386" i="47"/>
  <c r="Y386" i="47" s="1"/>
  <c r="AD385" i="47"/>
  <c r="AB385" i="47"/>
  <c r="AC385" i="47" s="1"/>
  <c r="Z385" i="47"/>
  <c r="X385" i="47"/>
  <c r="Y385" i="47" s="1"/>
  <c r="AD384" i="47"/>
  <c r="AB384" i="47"/>
  <c r="AC384" i="47" s="1"/>
  <c r="Z384" i="47"/>
  <c r="X384" i="47"/>
  <c r="Y384" i="47" s="1"/>
  <c r="AD383" i="47"/>
  <c r="AC383" i="47"/>
  <c r="AB383" i="47"/>
  <c r="Z383" i="47"/>
  <c r="AF383" i="47" s="1"/>
  <c r="X383" i="47"/>
  <c r="Y383" i="47" s="1"/>
  <c r="AD382" i="47"/>
  <c r="AB382" i="47"/>
  <c r="AC382" i="47" s="1"/>
  <c r="Z382" i="47"/>
  <c r="AF382" i="47" s="1"/>
  <c r="Y382" i="47"/>
  <c r="X382" i="47"/>
  <c r="AD381" i="47"/>
  <c r="AC381" i="47"/>
  <c r="AB381" i="47"/>
  <c r="Z381" i="47"/>
  <c r="Y381" i="47"/>
  <c r="X381" i="47"/>
  <c r="AD380" i="47"/>
  <c r="AB380" i="47"/>
  <c r="AC380" i="47" s="1"/>
  <c r="Z380" i="47"/>
  <c r="AF380" i="47" s="1"/>
  <c r="X380" i="47"/>
  <c r="Y380" i="47" s="1"/>
  <c r="AD379" i="47"/>
  <c r="AB379" i="47"/>
  <c r="AC379" i="47" s="1"/>
  <c r="Z379" i="47"/>
  <c r="AF379" i="47" s="1"/>
  <c r="X379" i="47"/>
  <c r="Y379" i="47" s="1"/>
  <c r="AD378" i="47"/>
  <c r="AB378" i="47"/>
  <c r="AC378" i="47" s="1"/>
  <c r="Z378" i="47"/>
  <c r="X378" i="47"/>
  <c r="Y378" i="47" s="1"/>
  <c r="AD377" i="47"/>
  <c r="AB377" i="47"/>
  <c r="AC377" i="47" s="1"/>
  <c r="Z377" i="47"/>
  <c r="X377" i="47"/>
  <c r="Y377" i="47" s="1"/>
  <c r="AD376" i="47"/>
  <c r="AB376" i="47"/>
  <c r="AC376" i="47" s="1"/>
  <c r="Z376" i="47"/>
  <c r="X376" i="47"/>
  <c r="Y376" i="47" s="1"/>
  <c r="AD375" i="47"/>
  <c r="AB375" i="47"/>
  <c r="AC375" i="47" s="1"/>
  <c r="Z375" i="47"/>
  <c r="Y375" i="47"/>
  <c r="X375" i="47"/>
  <c r="AF374" i="47"/>
  <c r="AD374" i="47"/>
  <c r="AB374" i="47"/>
  <c r="AC374" i="47" s="1"/>
  <c r="Z374" i="47"/>
  <c r="X374" i="47"/>
  <c r="Y374" i="47" s="1"/>
  <c r="AD373" i="47"/>
  <c r="AC373" i="47"/>
  <c r="AB373" i="47"/>
  <c r="Z373" i="47"/>
  <c r="X373" i="47"/>
  <c r="Y373" i="47" s="1"/>
  <c r="AD372" i="47"/>
  <c r="AB372" i="47"/>
  <c r="AC372" i="47" s="1"/>
  <c r="Z372" i="47"/>
  <c r="X372" i="47"/>
  <c r="Y372" i="47" s="1"/>
  <c r="AD371" i="47"/>
  <c r="AC371" i="47"/>
  <c r="AB371" i="47"/>
  <c r="Z371" i="47"/>
  <c r="X371" i="47"/>
  <c r="Y371" i="47" s="1"/>
  <c r="AD370" i="47"/>
  <c r="AF370" i="47" s="1"/>
  <c r="AC370" i="47"/>
  <c r="AB370" i="47"/>
  <c r="Z370" i="47"/>
  <c r="Y370" i="47"/>
  <c r="X370" i="47"/>
  <c r="AD369" i="47"/>
  <c r="AB369" i="47"/>
  <c r="AC369" i="47" s="1"/>
  <c r="Z369" i="47"/>
  <c r="X369" i="47"/>
  <c r="Y369" i="47" s="1"/>
  <c r="AD368" i="47"/>
  <c r="AB368" i="47"/>
  <c r="AC368" i="47" s="1"/>
  <c r="Z368" i="47"/>
  <c r="AF368" i="47" s="1"/>
  <c r="Y368" i="47"/>
  <c r="X368" i="47"/>
  <c r="AD367" i="47"/>
  <c r="AB367" i="47"/>
  <c r="AC367" i="47" s="1"/>
  <c r="Z367" i="47"/>
  <c r="X367" i="47"/>
  <c r="Y367" i="47" s="1"/>
  <c r="AD366" i="47"/>
  <c r="AB366" i="47"/>
  <c r="AC366" i="47" s="1"/>
  <c r="Z366" i="47"/>
  <c r="X366" i="47"/>
  <c r="Y366" i="47" s="1"/>
  <c r="AD365" i="47"/>
  <c r="AB365" i="47"/>
  <c r="AC365" i="47" s="1"/>
  <c r="Z365" i="47"/>
  <c r="X365" i="47"/>
  <c r="Y365" i="47" s="1"/>
  <c r="AD364" i="47"/>
  <c r="AC364" i="47"/>
  <c r="AB364" i="47"/>
  <c r="Z364" i="47"/>
  <c r="AF364" i="47" s="1"/>
  <c r="X364" i="47"/>
  <c r="Y364" i="47" s="1"/>
  <c r="AD363" i="47"/>
  <c r="AC363" i="47"/>
  <c r="AB363" i="47"/>
  <c r="Z363" i="47"/>
  <c r="Y363" i="47"/>
  <c r="X363" i="47"/>
  <c r="AD362" i="47"/>
  <c r="AB362" i="47"/>
  <c r="AC362" i="47" s="1"/>
  <c r="Z362" i="47"/>
  <c r="X362" i="47"/>
  <c r="Y362" i="47" s="1"/>
  <c r="AD361" i="47"/>
  <c r="AC361" i="47"/>
  <c r="AB361" i="47"/>
  <c r="Z361" i="47"/>
  <c r="Y361" i="47"/>
  <c r="X361" i="47"/>
  <c r="AD360" i="47"/>
  <c r="AB360" i="47"/>
  <c r="AC360" i="47" s="1"/>
  <c r="Z360" i="47"/>
  <c r="X360" i="47"/>
  <c r="Y360" i="47" s="1"/>
  <c r="AD359" i="47"/>
  <c r="AC359" i="47"/>
  <c r="AB359" i="47"/>
  <c r="Z359" i="47"/>
  <c r="AF359" i="47" s="1"/>
  <c r="Y359" i="47"/>
  <c r="X359" i="47"/>
  <c r="AD358" i="47"/>
  <c r="AC358" i="47"/>
  <c r="AB358" i="47"/>
  <c r="Z358" i="47"/>
  <c r="X358" i="47"/>
  <c r="Y358" i="47" s="1"/>
  <c r="AD357" i="47"/>
  <c r="AB357" i="47"/>
  <c r="AC357" i="47" s="1"/>
  <c r="Z357" i="47"/>
  <c r="X357" i="47"/>
  <c r="Y357" i="47" s="1"/>
  <c r="AD356" i="47"/>
  <c r="AC356" i="47"/>
  <c r="AB356" i="47"/>
  <c r="Z356" i="47"/>
  <c r="AF356" i="47" s="1"/>
  <c r="Y356" i="47"/>
  <c r="X356" i="47"/>
  <c r="AD355" i="47"/>
  <c r="AC355" i="47"/>
  <c r="AB355" i="47"/>
  <c r="Z355" i="47"/>
  <c r="X355" i="47"/>
  <c r="Y355" i="47" s="1"/>
  <c r="AD354" i="47"/>
  <c r="AB354" i="47"/>
  <c r="AC354" i="47" s="1"/>
  <c r="Z354" i="47"/>
  <c r="AF354" i="47" s="1"/>
  <c r="X354" i="47"/>
  <c r="Y354" i="47" s="1"/>
  <c r="AD353" i="47"/>
  <c r="AC353" i="47"/>
  <c r="AB353" i="47"/>
  <c r="Z353" i="47"/>
  <c r="X353" i="47"/>
  <c r="Y353" i="47" s="1"/>
  <c r="AD352" i="47"/>
  <c r="AB352" i="47"/>
  <c r="AC352" i="47" s="1"/>
  <c r="Z352" i="47"/>
  <c r="X352" i="47"/>
  <c r="Y352" i="47" s="1"/>
  <c r="AD351" i="47"/>
  <c r="AB351" i="47"/>
  <c r="AC351" i="47" s="1"/>
  <c r="Z351" i="47"/>
  <c r="Y351" i="47"/>
  <c r="X351" i="47"/>
  <c r="AD350" i="47"/>
  <c r="AF350" i="47" s="1"/>
  <c r="AB350" i="47"/>
  <c r="AC350" i="47" s="1"/>
  <c r="Z350" i="47"/>
  <c r="X350" i="47"/>
  <c r="Y350" i="47" s="1"/>
  <c r="AD349" i="47"/>
  <c r="AC349" i="47"/>
  <c r="AB349" i="47"/>
  <c r="Z349" i="47"/>
  <c r="X349" i="47"/>
  <c r="Y349" i="47" s="1"/>
  <c r="AD348" i="47"/>
  <c r="AC348" i="47"/>
  <c r="AB348" i="47"/>
  <c r="Z348" i="47"/>
  <c r="AF348" i="47" s="1"/>
  <c r="Y348" i="47"/>
  <c r="X348" i="47"/>
  <c r="AD347" i="47"/>
  <c r="AC347" i="47"/>
  <c r="AB347" i="47"/>
  <c r="Z347" i="47"/>
  <c r="X347" i="47"/>
  <c r="Y347" i="47" s="1"/>
  <c r="AD346" i="47"/>
  <c r="AC346" i="47"/>
  <c r="AB346" i="47"/>
  <c r="Z346" i="47"/>
  <c r="X346" i="47"/>
  <c r="Y346" i="47" s="1"/>
  <c r="AD345" i="47"/>
  <c r="AB345" i="47"/>
  <c r="AC345" i="47" s="1"/>
  <c r="Z345" i="47"/>
  <c r="X345" i="47"/>
  <c r="Y345" i="47" s="1"/>
  <c r="AD344" i="47"/>
  <c r="AB344" i="47"/>
  <c r="AC344" i="47" s="1"/>
  <c r="Z344" i="47"/>
  <c r="AF344" i="47" s="1"/>
  <c r="X344" i="47"/>
  <c r="Y344" i="47" s="1"/>
  <c r="AD343" i="47"/>
  <c r="AB343" i="47"/>
  <c r="AC343" i="47" s="1"/>
  <c r="Z343" i="47"/>
  <c r="AF343" i="47" s="1"/>
  <c r="X343" i="47"/>
  <c r="Y343" i="47" s="1"/>
  <c r="AD342" i="47"/>
  <c r="AB342" i="47"/>
  <c r="AC342" i="47" s="1"/>
  <c r="Z342" i="47"/>
  <c r="AF342" i="47" s="1"/>
  <c r="X342" i="47"/>
  <c r="Y342" i="47" s="1"/>
  <c r="AD341" i="47"/>
  <c r="AB341" i="47"/>
  <c r="AC341" i="47" s="1"/>
  <c r="Z341" i="47"/>
  <c r="X341" i="47"/>
  <c r="Y341" i="47" s="1"/>
  <c r="AD340" i="47"/>
  <c r="AC340" i="47"/>
  <c r="AB340" i="47"/>
  <c r="Z340" i="47"/>
  <c r="X340" i="47"/>
  <c r="Y340" i="47" s="1"/>
  <c r="AD339" i="47"/>
  <c r="AB339" i="47"/>
  <c r="AC339" i="47" s="1"/>
  <c r="Z339" i="47"/>
  <c r="X339" i="47"/>
  <c r="Y339" i="47" s="1"/>
  <c r="AD338" i="47"/>
  <c r="AB338" i="47"/>
  <c r="AC338" i="47" s="1"/>
  <c r="Z338" i="47"/>
  <c r="X338" i="47"/>
  <c r="Y338" i="47" s="1"/>
  <c r="AD337" i="47"/>
  <c r="AF337" i="47" s="1"/>
  <c r="AH337" i="47" s="1"/>
  <c r="AC337" i="47"/>
  <c r="AB337" i="47"/>
  <c r="Z337" i="47"/>
  <c r="X337" i="47"/>
  <c r="Y337" i="47" s="1"/>
  <c r="AD336" i="47"/>
  <c r="AB336" i="47"/>
  <c r="AC336" i="47" s="1"/>
  <c r="Z336" i="47"/>
  <c r="X336" i="47"/>
  <c r="Y336" i="47" s="1"/>
  <c r="AD335" i="47"/>
  <c r="AB335" i="47"/>
  <c r="AC335" i="47" s="1"/>
  <c r="Z335" i="47"/>
  <c r="X335" i="47"/>
  <c r="Y335" i="47" s="1"/>
  <c r="AD334" i="47"/>
  <c r="AB334" i="47"/>
  <c r="AC334" i="47" s="1"/>
  <c r="Z334" i="47"/>
  <c r="AF334" i="47" s="1"/>
  <c r="X334" i="47"/>
  <c r="Y334" i="47" s="1"/>
  <c r="AD333" i="47"/>
  <c r="AF333" i="47" s="1"/>
  <c r="AC333" i="47"/>
  <c r="AB333" i="47"/>
  <c r="Z333" i="47"/>
  <c r="X333" i="47"/>
  <c r="Y333" i="47" s="1"/>
  <c r="AD332" i="47"/>
  <c r="AC332" i="47"/>
  <c r="AB332" i="47"/>
  <c r="Z332" i="47"/>
  <c r="Y332" i="47"/>
  <c r="X332" i="47"/>
  <c r="AD331" i="47"/>
  <c r="AB331" i="47"/>
  <c r="AC331" i="47" s="1"/>
  <c r="Z331" i="47"/>
  <c r="AF331" i="47" s="1"/>
  <c r="X331" i="47"/>
  <c r="Y331" i="47" s="1"/>
  <c r="AD330" i="47"/>
  <c r="AF330" i="47" s="1"/>
  <c r="AC330" i="47"/>
  <c r="AB330" i="47"/>
  <c r="Z330" i="47"/>
  <c r="Y330" i="47"/>
  <c r="X330" i="47"/>
  <c r="AD329" i="47"/>
  <c r="AC329" i="47"/>
  <c r="AB329" i="47"/>
  <c r="Z329" i="47"/>
  <c r="Y329" i="47"/>
  <c r="X329" i="47"/>
  <c r="AD328" i="47"/>
  <c r="AB328" i="47"/>
  <c r="AC328" i="47" s="1"/>
  <c r="Z328" i="47"/>
  <c r="X328" i="47"/>
  <c r="Y328" i="47" s="1"/>
  <c r="AD327" i="47"/>
  <c r="AC327" i="47"/>
  <c r="AB327" i="47"/>
  <c r="Z327" i="47"/>
  <c r="Y327" i="47"/>
  <c r="X327" i="47"/>
  <c r="AD326" i="47"/>
  <c r="AF326" i="47" s="1"/>
  <c r="AC326" i="47"/>
  <c r="AB326" i="47"/>
  <c r="Z326" i="47"/>
  <c r="Y326" i="47"/>
  <c r="X326" i="47"/>
  <c r="AD325" i="47"/>
  <c r="AB325" i="47"/>
  <c r="AC325" i="47" s="1"/>
  <c r="Z325" i="47"/>
  <c r="X325" i="47"/>
  <c r="Y325" i="47" s="1"/>
  <c r="AD324" i="47"/>
  <c r="AC324" i="47"/>
  <c r="AB324" i="47"/>
  <c r="Z324" i="47"/>
  <c r="AF324" i="47" s="1"/>
  <c r="Y324" i="47"/>
  <c r="X324" i="47"/>
  <c r="AD323" i="47"/>
  <c r="AC323" i="47"/>
  <c r="AB323" i="47"/>
  <c r="Z323" i="47"/>
  <c r="X323" i="47"/>
  <c r="Y323" i="47" s="1"/>
  <c r="AD322" i="47"/>
  <c r="AC322" i="47"/>
  <c r="AB322" i="47"/>
  <c r="Z322" i="47"/>
  <c r="Y322" i="47"/>
  <c r="X322" i="47"/>
  <c r="AD321" i="47"/>
  <c r="AC321" i="47"/>
  <c r="AB321" i="47"/>
  <c r="Z321" i="47"/>
  <c r="Y321" i="47"/>
  <c r="X321" i="47"/>
  <c r="AD320" i="47"/>
  <c r="AB320" i="47"/>
  <c r="AC320" i="47" s="1"/>
  <c r="Z320" i="47"/>
  <c r="X320" i="47"/>
  <c r="Y320" i="47" s="1"/>
  <c r="AD319" i="47"/>
  <c r="AC319" i="47"/>
  <c r="AB319" i="47"/>
  <c r="Z319" i="47"/>
  <c r="Y319" i="47"/>
  <c r="X319" i="47"/>
  <c r="AD318" i="47"/>
  <c r="AB318" i="47"/>
  <c r="AC318" i="47" s="1"/>
  <c r="Z318" i="47"/>
  <c r="X318" i="47"/>
  <c r="Y318" i="47" s="1"/>
  <c r="AD317" i="47"/>
  <c r="AB317" i="47"/>
  <c r="AC317" i="47" s="1"/>
  <c r="Z317" i="47"/>
  <c r="X317" i="47"/>
  <c r="Y317" i="47" s="1"/>
  <c r="AD316" i="47"/>
  <c r="AB316" i="47"/>
  <c r="AC316" i="47" s="1"/>
  <c r="Z316" i="47"/>
  <c r="X316" i="47"/>
  <c r="Y316" i="47" s="1"/>
  <c r="AD315" i="47"/>
  <c r="AC315" i="47"/>
  <c r="AB315" i="47"/>
  <c r="Z315" i="47"/>
  <c r="X315" i="47"/>
  <c r="Y315" i="47" s="1"/>
  <c r="AD314" i="47"/>
  <c r="AB314" i="47"/>
  <c r="AC314" i="47" s="1"/>
  <c r="Z314" i="47"/>
  <c r="X314" i="47"/>
  <c r="Y314" i="47" s="1"/>
  <c r="AD313" i="47"/>
  <c r="AF313" i="47" s="1"/>
  <c r="AH313" i="47" s="1"/>
  <c r="AC313" i="47"/>
  <c r="AB313" i="47"/>
  <c r="Z313" i="47"/>
  <c r="Y313" i="47"/>
  <c r="X313" i="47"/>
  <c r="AD312" i="47"/>
  <c r="AB312" i="47"/>
  <c r="AC312" i="47" s="1"/>
  <c r="Z312" i="47"/>
  <c r="X312" i="47"/>
  <c r="Y312" i="47" s="1"/>
  <c r="AD311" i="47"/>
  <c r="AB311" i="47"/>
  <c r="AC311" i="47" s="1"/>
  <c r="Z311" i="47"/>
  <c r="Y311" i="47"/>
  <c r="X311" i="47"/>
  <c r="AD310" i="47"/>
  <c r="AC310" i="47"/>
  <c r="AB310" i="47"/>
  <c r="Z310" i="47"/>
  <c r="Y310" i="47"/>
  <c r="X310" i="47"/>
  <c r="AD309" i="47"/>
  <c r="AF309" i="47" s="1"/>
  <c r="AH309" i="47" s="1"/>
  <c r="AC309" i="47"/>
  <c r="AB309" i="47"/>
  <c r="Z309" i="47"/>
  <c r="Y309" i="47"/>
  <c r="X309" i="47"/>
  <c r="AD308" i="47"/>
  <c r="AB308" i="47"/>
  <c r="AC308" i="47" s="1"/>
  <c r="Z308" i="47"/>
  <c r="AF308" i="47" s="1"/>
  <c r="X308" i="47"/>
  <c r="Y308" i="47" s="1"/>
  <c r="AD307" i="47"/>
  <c r="AB307" i="47"/>
  <c r="AC307" i="47" s="1"/>
  <c r="Z307" i="47"/>
  <c r="Y307" i="47"/>
  <c r="X307" i="47"/>
  <c r="AD306" i="47"/>
  <c r="AF306" i="47" s="1"/>
  <c r="AB306" i="47"/>
  <c r="AC306" i="47" s="1"/>
  <c r="Z306" i="47"/>
  <c r="Y306" i="47"/>
  <c r="X306" i="47"/>
  <c r="AD305" i="47"/>
  <c r="AB305" i="47"/>
  <c r="AC305" i="47" s="1"/>
  <c r="Z305" i="47"/>
  <c r="X305" i="47"/>
  <c r="Y305" i="47" s="1"/>
  <c r="AD304" i="47"/>
  <c r="AB304" i="47"/>
  <c r="AC304" i="47" s="1"/>
  <c r="Z304" i="47"/>
  <c r="X304" i="47"/>
  <c r="Y304" i="47" s="1"/>
  <c r="AD303" i="47"/>
  <c r="AB303" i="47"/>
  <c r="AC303" i="47" s="1"/>
  <c r="Z303" i="47"/>
  <c r="X303" i="47"/>
  <c r="Y303" i="47" s="1"/>
  <c r="AD302" i="47"/>
  <c r="AB302" i="47"/>
  <c r="AC302" i="47" s="1"/>
  <c r="Z302" i="47"/>
  <c r="AF302" i="47" s="1"/>
  <c r="Y302" i="47"/>
  <c r="X302" i="47"/>
  <c r="AD301" i="47"/>
  <c r="AB301" i="47"/>
  <c r="AC301" i="47" s="1"/>
  <c r="Z301" i="47"/>
  <c r="X301" i="47"/>
  <c r="Y301" i="47" s="1"/>
  <c r="AD300" i="47"/>
  <c r="AC300" i="47"/>
  <c r="AB300" i="47"/>
  <c r="Z300" i="47"/>
  <c r="Y300" i="47"/>
  <c r="X300" i="47"/>
  <c r="AD299" i="47"/>
  <c r="AC299" i="47"/>
  <c r="AB299" i="47"/>
  <c r="Z299" i="47"/>
  <c r="AF299" i="47" s="1"/>
  <c r="Y299" i="47"/>
  <c r="X299" i="47"/>
  <c r="AD298" i="47"/>
  <c r="AC298" i="47"/>
  <c r="AB298" i="47"/>
  <c r="Z298" i="47"/>
  <c r="Y298" i="47"/>
  <c r="X298" i="47"/>
  <c r="AD297" i="47"/>
  <c r="AC297" i="47"/>
  <c r="AB297" i="47"/>
  <c r="Z297" i="47"/>
  <c r="Y297" i="47"/>
  <c r="X297" i="47"/>
  <c r="AD296" i="47"/>
  <c r="AC296" i="47"/>
  <c r="AB296" i="47"/>
  <c r="Z296" i="47"/>
  <c r="Y296" i="47"/>
  <c r="X296" i="47"/>
  <c r="AD295" i="47"/>
  <c r="AC295" i="47"/>
  <c r="AB295" i="47"/>
  <c r="Z295" i="47"/>
  <c r="X295" i="47"/>
  <c r="Y295" i="47" s="1"/>
  <c r="AD294" i="47"/>
  <c r="AB294" i="47"/>
  <c r="AC294" i="47" s="1"/>
  <c r="Z294" i="47"/>
  <c r="AF294" i="47" s="1"/>
  <c r="X294" i="47"/>
  <c r="Y294" i="47" s="1"/>
  <c r="AD293" i="47"/>
  <c r="AC293" i="47"/>
  <c r="AB293" i="47"/>
  <c r="Z293" i="47"/>
  <c r="Y293" i="47"/>
  <c r="X293" i="47"/>
  <c r="AD292" i="47"/>
  <c r="AB292" i="47"/>
  <c r="AC292" i="47" s="1"/>
  <c r="Z292" i="47"/>
  <c r="X292" i="47"/>
  <c r="Y292" i="47" s="1"/>
  <c r="AD291" i="47"/>
  <c r="AC291" i="47"/>
  <c r="AB291" i="47"/>
  <c r="Z291" i="47"/>
  <c r="AF291" i="47" s="1"/>
  <c r="X291" i="47"/>
  <c r="Y291" i="47" s="1"/>
  <c r="AD290" i="47"/>
  <c r="AB290" i="47"/>
  <c r="AC290" i="47" s="1"/>
  <c r="Z290" i="47"/>
  <c r="X290" i="47"/>
  <c r="Y290" i="47" s="1"/>
  <c r="AD289" i="47"/>
  <c r="AB289" i="47"/>
  <c r="AC289" i="47" s="1"/>
  <c r="Z289" i="47"/>
  <c r="X289" i="47"/>
  <c r="Y289" i="47" s="1"/>
  <c r="AD288" i="47"/>
  <c r="AB288" i="47"/>
  <c r="AC288" i="47" s="1"/>
  <c r="Z288" i="47"/>
  <c r="X288" i="47"/>
  <c r="Y288" i="47" s="1"/>
  <c r="AD287" i="47"/>
  <c r="AB287" i="47"/>
  <c r="AC287" i="47" s="1"/>
  <c r="Z287" i="47"/>
  <c r="X287" i="47"/>
  <c r="Y287" i="47" s="1"/>
  <c r="AD286" i="47"/>
  <c r="AB286" i="47"/>
  <c r="AC286" i="47" s="1"/>
  <c r="Z286" i="47"/>
  <c r="Y286" i="47"/>
  <c r="X286" i="47"/>
  <c r="AD285" i="47"/>
  <c r="AB285" i="47"/>
  <c r="AC285" i="47" s="1"/>
  <c r="Z285" i="47"/>
  <c r="X285" i="47"/>
  <c r="Y285" i="47" s="1"/>
  <c r="AD284" i="47"/>
  <c r="AB284" i="47"/>
  <c r="AC284" i="47" s="1"/>
  <c r="Z284" i="47"/>
  <c r="X284" i="47"/>
  <c r="Y284" i="47" s="1"/>
  <c r="AD283" i="47"/>
  <c r="AB283" i="47"/>
  <c r="AC283" i="47" s="1"/>
  <c r="Z283" i="47"/>
  <c r="X283" i="47"/>
  <c r="Y283" i="47" s="1"/>
  <c r="AF282" i="47"/>
  <c r="AD282" i="47"/>
  <c r="AB282" i="47"/>
  <c r="AC282" i="47" s="1"/>
  <c r="Z282" i="47"/>
  <c r="X282" i="47"/>
  <c r="Y282" i="47" s="1"/>
  <c r="AD281" i="47"/>
  <c r="AB281" i="47"/>
  <c r="AC281" i="47" s="1"/>
  <c r="Z281" i="47"/>
  <c r="X281" i="47"/>
  <c r="Y281" i="47" s="1"/>
  <c r="AD280" i="47"/>
  <c r="AB280" i="47"/>
  <c r="AC280" i="47" s="1"/>
  <c r="Z280" i="47"/>
  <c r="X280" i="47"/>
  <c r="Y280" i="47" s="1"/>
  <c r="AD279" i="47"/>
  <c r="AC279" i="47"/>
  <c r="AB279" i="47"/>
  <c r="Z279" i="47"/>
  <c r="X279" i="47"/>
  <c r="Y279" i="47" s="1"/>
  <c r="AD278" i="47"/>
  <c r="AB278" i="47"/>
  <c r="AC278" i="47" s="1"/>
  <c r="Z278" i="47"/>
  <c r="X278" i="47"/>
  <c r="Y278" i="47" s="1"/>
  <c r="AD277" i="47"/>
  <c r="AC277" i="47"/>
  <c r="AB277" i="47"/>
  <c r="Z277" i="47"/>
  <c r="Y277" i="47"/>
  <c r="X277" i="47"/>
  <c r="AD276" i="47"/>
  <c r="AB276" i="47"/>
  <c r="AC276" i="47" s="1"/>
  <c r="Z276" i="47"/>
  <c r="X276" i="47"/>
  <c r="Y276" i="47" s="1"/>
  <c r="AD275" i="47"/>
  <c r="AB275" i="47"/>
  <c r="AC275" i="47" s="1"/>
  <c r="Z275" i="47"/>
  <c r="X275" i="47"/>
  <c r="Y275" i="47" s="1"/>
  <c r="AD274" i="47"/>
  <c r="AC274" i="47"/>
  <c r="AB274" i="47"/>
  <c r="Z274" i="47"/>
  <c r="AF274" i="47" s="1"/>
  <c r="Y274" i="47"/>
  <c r="X274" i="47"/>
  <c r="AD273" i="47"/>
  <c r="AF273" i="47" s="1"/>
  <c r="AB273" i="47"/>
  <c r="AC273" i="47" s="1"/>
  <c r="Z273" i="47"/>
  <c r="X273" i="47"/>
  <c r="Y273" i="47" s="1"/>
  <c r="AD272" i="47"/>
  <c r="AB272" i="47"/>
  <c r="AC272" i="47" s="1"/>
  <c r="Z272" i="47"/>
  <c r="X272" i="47"/>
  <c r="Y272" i="47" s="1"/>
  <c r="AD271" i="47"/>
  <c r="AC271" i="47"/>
  <c r="AB271" i="47"/>
  <c r="Z271" i="47"/>
  <c r="Y271" i="47"/>
  <c r="X271" i="47"/>
  <c r="AF270" i="47"/>
  <c r="AD270" i="47"/>
  <c r="AC270" i="47"/>
  <c r="AB270" i="47"/>
  <c r="Z270" i="47"/>
  <c r="Y270" i="47"/>
  <c r="X270" i="47"/>
  <c r="AD269" i="47"/>
  <c r="AB269" i="47"/>
  <c r="AC269" i="47" s="1"/>
  <c r="Z269" i="47"/>
  <c r="X269" i="47"/>
  <c r="Y269" i="47" s="1"/>
  <c r="AD268" i="47"/>
  <c r="AC268" i="47"/>
  <c r="AB268" i="47"/>
  <c r="Z268" i="47"/>
  <c r="AF268" i="47" s="1"/>
  <c r="Y268" i="47"/>
  <c r="X268" i="47"/>
  <c r="AD267" i="47"/>
  <c r="AB267" i="47"/>
  <c r="AC267" i="47" s="1"/>
  <c r="Z267" i="47"/>
  <c r="X267" i="47"/>
  <c r="Y267" i="47" s="1"/>
  <c r="AD266" i="47"/>
  <c r="AF266" i="47" s="1"/>
  <c r="AC266" i="47"/>
  <c r="AB266" i="47"/>
  <c r="Z266" i="47"/>
  <c r="X266" i="47"/>
  <c r="Y266" i="47" s="1"/>
  <c r="AD265" i="47"/>
  <c r="AB265" i="47"/>
  <c r="AC265" i="47" s="1"/>
  <c r="Z265" i="47"/>
  <c r="X265" i="47"/>
  <c r="Y265" i="47" s="1"/>
  <c r="AD264" i="47"/>
  <c r="AB264" i="47"/>
  <c r="AC264" i="47" s="1"/>
  <c r="Z264" i="47"/>
  <c r="X264" i="47"/>
  <c r="Y264" i="47" s="1"/>
  <c r="AD263" i="47"/>
  <c r="AC263" i="47"/>
  <c r="AB263" i="47"/>
  <c r="Z263" i="47"/>
  <c r="AF263" i="47" s="1"/>
  <c r="Y263" i="47"/>
  <c r="X263" i="47"/>
  <c r="AD262" i="47"/>
  <c r="AB262" i="47"/>
  <c r="AC262" i="47" s="1"/>
  <c r="Z262" i="47"/>
  <c r="Y262" i="47"/>
  <c r="X262" i="47"/>
  <c r="AD261" i="47"/>
  <c r="AF261" i="47" s="1"/>
  <c r="AH261" i="47" s="1"/>
  <c r="AC261" i="47"/>
  <c r="AB261" i="47"/>
  <c r="Z261" i="47"/>
  <c r="Y261" i="47"/>
  <c r="X261" i="47"/>
  <c r="AD260" i="47"/>
  <c r="AB260" i="47"/>
  <c r="AC260" i="47" s="1"/>
  <c r="Z260" i="47"/>
  <c r="AF260" i="47" s="1"/>
  <c r="X260" i="47"/>
  <c r="Y260" i="47" s="1"/>
  <c r="AD259" i="47"/>
  <c r="AB259" i="47"/>
  <c r="AC259" i="47" s="1"/>
  <c r="Z259" i="47"/>
  <c r="X259" i="47"/>
  <c r="Y259" i="47" s="1"/>
  <c r="AD258" i="47"/>
  <c r="AB258" i="47"/>
  <c r="AC258" i="47" s="1"/>
  <c r="Z258" i="47"/>
  <c r="AF258" i="47" s="1"/>
  <c r="X258" i="47"/>
  <c r="Y258" i="47" s="1"/>
  <c r="AD257" i="47"/>
  <c r="AB257" i="47"/>
  <c r="AC257" i="47" s="1"/>
  <c r="Z257" i="47"/>
  <c r="X257" i="47"/>
  <c r="Y257" i="47" s="1"/>
  <c r="AD256" i="47"/>
  <c r="AB256" i="47"/>
  <c r="AC256" i="47" s="1"/>
  <c r="Z256" i="47"/>
  <c r="X256" i="47"/>
  <c r="Y256" i="47" s="1"/>
  <c r="AD255" i="47"/>
  <c r="AB255" i="47"/>
  <c r="AC255" i="47" s="1"/>
  <c r="Z255" i="47"/>
  <c r="Y255" i="47"/>
  <c r="X255" i="47"/>
  <c r="AD254" i="47"/>
  <c r="AF254" i="47" s="1"/>
  <c r="AC254" i="47"/>
  <c r="AB254" i="47"/>
  <c r="Z254" i="47"/>
  <c r="Y254" i="47"/>
  <c r="X254" i="47"/>
  <c r="AD253" i="47"/>
  <c r="AC253" i="47"/>
  <c r="AB253" i="47"/>
  <c r="Z253" i="47"/>
  <c r="Y253" i="47"/>
  <c r="X253" i="47"/>
  <c r="AD252" i="47"/>
  <c r="AC252" i="47"/>
  <c r="AB252" i="47"/>
  <c r="Z252" i="47"/>
  <c r="Y252" i="47"/>
  <c r="X252" i="47"/>
  <c r="AD251" i="47"/>
  <c r="AC251" i="47"/>
  <c r="AB251" i="47"/>
  <c r="Z251" i="47"/>
  <c r="AF251" i="47" s="1"/>
  <c r="Y251" i="47"/>
  <c r="X251" i="47"/>
  <c r="AF250" i="47"/>
  <c r="AD250" i="47"/>
  <c r="AB250" i="47"/>
  <c r="AC250" i="47" s="1"/>
  <c r="Z250" i="47"/>
  <c r="X250" i="47"/>
  <c r="Y250" i="47" s="1"/>
  <c r="AD249" i="47"/>
  <c r="AB249" i="47"/>
  <c r="AC249" i="47" s="1"/>
  <c r="Z249" i="47"/>
  <c r="X249" i="47"/>
  <c r="Y249" i="47" s="1"/>
  <c r="AD248" i="47"/>
  <c r="AC248" i="47"/>
  <c r="AB248" i="47"/>
  <c r="Z248" i="47"/>
  <c r="X248" i="47"/>
  <c r="Y248" i="47" s="1"/>
  <c r="AD247" i="47"/>
  <c r="AB247" i="47"/>
  <c r="AC247" i="47" s="1"/>
  <c r="Z247" i="47"/>
  <c r="X247" i="47"/>
  <c r="Y247" i="47" s="1"/>
  <c r="AD246" i="47"/>
  <c r="AB246" i="47"/>
  <c r="AC246" i="47" s="1"/>
  <c r="Z246" i="47"/>
  <c r="AF246" i="47" s="1"/>
  <c r="Y246" i="47"/>
  <c r="X246" i="47"/>
  <c r="AD245" i="47"/>
  <c r="AB245" i="47"/>
  <c r="AC245" i="47" s="1"/>
  <c r="Z245" i="47"/>
  <c r="X245" i="47"/>
  <c r="Y245" i="47" s="1"/>
  <c r="AD244" i="47"/>
  <c r="AC244" i="47"/>
  <c r="AB244" i="47"/>
  <c r="Z244" i="47"/>
  <c r="X244" i="47"/>
  <c r="Y244" i="47" s="1"/>
  <c r="AD243" i="47"/>
  <c r="AB243" i="47"/>
  <c r="AC243" i="47" s="1"/>
  <c r="Z243" i="47"/>
  <c r="X243" i="47"/>
  <c r="Y243" i="47" s="1"/>
  <c r="AD242" i="47"/>
  <c r="AB242" i="47"/>
  <c r="AC242" i="47" s="1"/>
  <c r="Z242" i="47"/>
  <c r="X242" i="47"/>
  <c r="Y242" i="47" s="1"/>
  <c r="AD241" i="47"/>
  <c r="AF241" i="47" s="1"/>
  <c r="AH241" i="47" s="1"/>
  <c r="AB241" i="47"/>
  <c r="AC241" i="47" s="1"/>
  <c r="Z241" i="47"/>
  <c r="X241" i="47"/>
  <c r="Y241" i="47" s="1"/>
  <c r="AD240" i="47"/>
  <c r="AC240" i="47"/>
  <c r="AB240" i="47"/>
  <c r="Z240" i="47"/>
  <c r="Y240" i="47"/>
  <c r="X240" i="47"/>
  <c r="AD239" i="47"/>
  <c r="AB239" i="47"/>
  <c r="AC239" i="47" s="1"/>
  <c r="Z239" i="47"/>
  <c r="X239" i="47"/>
  <c r="Y239" i="47" s="1"/>
  <c r="AD238" i="47"/>
  <c r="AB238" i="47"/>
  <c r="AC238" i="47" s="1"/>
  <c r="Z238" i="47"/>
  <c r="AF238" i="47" s="1"/>
  <c r="X238" i="47"/>
  <c r="Y238" i="47" s="1"/>
  <c r="AD237" i="47"/>
  <c r="AB237" i="47"/>
  <c r="AC237" i="47" s="1"/>
  <c r="Z237" i="47"/>
  <c r="X237" i="47"/>
  <c r="Y237" i="47" s="1"/>
  <c r="AD236" i="47"/>
  <c r="AB236" i="47"/>
  <c r="AC236" i="47" s="1"/>
  <c r="Z236" i="47"/>
  <c r="X236" i="47"/>
  <c r="Y236" i="47" s="1"/>
  <c r="AD235" i="47"/>
  <c r="AC235" i="47"/>
  <c r="AB235" i="47"/>
  <c r="Z235" i="47"/>
  <c r="Y235" i="47"/>
  <c r="X235" i="47"/>
  <c r="AD234" i="47"/>
  <c r="AB234" i="47"/>
  <c r="AC234" i="47" s="1"/>
  <c r="Z234" i="47"/>
  <c r="X234" i="47"/>
  <c r="Y234" i="47" s="1"/>
  <c r="AD233" i="47"/>
  <c r="AB233" i="47"/>
  <c r="AC233" i="47" s="1"/>
  <c r="Z233" i="47"/>
  <c r="X233" i="47"/>
  <c r="Y233" i="47" s="1"/>
  <c r="AD232" i="47"/>
  <c r="AB232" i="47"/>
  <c r="AC232" i="47" s="1"/>
  <c r="Z232" i="47"/>
  <c r="X232" i="47"/>
  <c r="Y232" i="47" s="1"/>
  <c r="AD231" i="47"/>
  <c r="AB231" i="47"/>
  <c r="AC231" i="47" s="1"/>
  <c r="Z231" i="47"/>
  <c r="X231" i="47"/>
  <c r="Y231" i="47" s="1"/>
  <c r="AD230" i="47"/>
  <c r="AB230" i="47"/>
  <c r="AC230" i="47" s="1"/>
  <c r="Z230" i="47"/>
  <c r="Y230" i="47"/>
  <c r="X230" i="47"/>
  <c r="AD229" i="47"/>
  <c r="AB229" i="47"/>
  <c r="AC229" i="47" s="1"/>
  <c r="Z229" i="47"/>
  <c r="X229" i="47"/>
  <c r="Y229" i="47" s="1"/>
  <c r="AD228" i="47"/>
  <c r="AB228" i="47"/>
  <c r="AC228" i="47" s="1"/>
  <c r="Z228" i="47"/>
  <c r="X228" i="47"/>
  <c r="Y228" i="47" s="1"/>
  <c r="AD227" i="47"/>
  <c r="AB227" i="47"/>
  <c r="AC227" i="47" s="1"/>
  <c r="Z227" i="47"/>
  <c r="X227" i="47"/>
  <c r="Y227" i="47" s="1"/>
  <c r="AF226" i="47"/>
  <c r="AD226" i="47"/>
  <c r="AB226" i="47"/>
  <c r="AC226" i="47" s="1"/>
  <c r="Z226" i="47"/>
  <c r="X226" i="47"/>
  <c r="Y226" i="47" s="1"/>
  <c r="AD225" i="47"/>
  <c r="AF225" i="47" s="1"/>
  <c r="AH225" i="47" s="1"/>
  <c r="AC225" i="47"/>
  <c r="AB225" i="47"/>
  <c r="Z225" i="47"/>
  <c r="X225" i="47"/>
  <c r="Y225" i="47" s="1"/>
  <c r="AD224" i="47"/>
  <c r="AB224" i="47"/>
  <c r="AC224" i="47" s="1"/>
  <c r="Z224" i="47"/>
  <c r="X224" i="47"/>
  <c r="Y224" i="47" s="1"/>
  <c r="AD223" i="47"/>
  <c r="AC223" i="47"/>
  <c r="AB223" i="47"/>
  <c r="Z223" i="47"/>
  <c r="Y223" i="47"/>
  <c r="X223" i="47"/>
  <c r="AD222" i="47"/>
  <c r="AB222" i="47"/>
  <c r="AC222" i="47" s="1"/>
  <c r="Z222" i="47"/>
  <c r="X222" i="47"/>
  <c r="Y222" i="47" s="1"/>
  <c r="AD221" i="47"/>
  <c r="AB221" i="47"/>
  <c r="AC221" i="47" s="1"/>
  <c r="Z221" i="47"/>
  <c r="X221" i="47"/>
  <c r="Y221" i="47" s="1"/>
  <c r="AD220" i="47"/>
  <c r="AB220" i="47"/>
  <c r="AC220" i="47" s="1"/>
  <c r="Z220" i="47"/>
  <c r="X220" i="47"/>
  <c r="Y220" i="47" s="1"/>
  <c r="AD219" i="47"/>
  <c r="AB219" i="47"/>
  <c r="AC219" i="47" s="1"/>
  <c r="Z219" i="47"/>
  <c r="X219" i="47"/>
  <c r="Y219" i="47" s="1"/>
  <c r="AD218" i="47"/>
  <c r="AB218" i="47"/>
  <c r="AC218" i="47" s="1"/>
  <c r="Z218" i="47"/>
  <c r="X218" i="47"/>
  <c r="Y218" i="47" s="1"/>
  <c r="AD217" i="47"/>
  <c r="AC217" i="47"/>
  <c r="AB217" i="47"/>
  <c r="Z217" i="47"/>
  <c r="Y217" i="47"/>
  <c r="X217" i="47"/>
  <c r="AD216" i="47"/>
  <c r="AB216" i="47"/>
  <c r="AC216" i="47" s="1"/>
  <c r="Z216" i="47"/>
  <c r="X216" i="47"/>
  <c r="Y216" i="47" s="1"/>
  <c r="AD215" i="47"/>
  <c r="AB215" i="47"/>
  <c r="AC215" i="47" s="1"/>
  <c r="Z215" i="47"/>
  <c r="X215" i="47"/>
  <c r="Y215" i="47" s="1"/>
  <c r="AD214" i="47"/>
  <c r="AC214" i="47"/>
  <c r="AB214" i="47"/>
  <c r="Z214" i="47"/>
  <c r="Y214" i="47"/>
  <c r="X214" i="47"/>
  <c r="AD213" i="47"/>
  <c r="AB213" i="47"/>
  <c r="AC213" i="47" s="1"/>
  <c r="Z213" i="47"/>
  <c r="X213" i="47"/>
  <c r="Y213" i="47" s="1"/>
  <c r="AD212" i="47"/>
  <c r="AB212" i="47"/>
  <c r="AC212" i="47" s="1"/>
  <c r="Z212" i="47"/>
  <c r="X212" i="47"/>
  <c r="Y212" i="47" s="1"/>
  <c r="AD211" i="47"/>
  <c r="AB211" i="47"/>
  <c r="AC211" i="47" s="1"/>
  <c r="Z211" i="47"/>
  <c r="X211" i="47"/>
  <c r="Y211" i="47" s="1"/>
  <c r="AD210" i="47"/>
  <c r="AB210" i="47"/>
  <c r="AC210" i="47" s="1"/>
  <c r="Z210" i="47"/>
  <c r="AF210" i="47" s="1"/>
  <c r="AG210" i="47" s="1"/>
  <c r="X210" i="47"/>
  <c r="Y210" i="47" s="1"/>
  <c r="AD209" i="47"/>
  <c r="AC209" i="47"/>
  <c r="AB209" i="47"/>
  <c r="Z209" i="47"/>
  <c r="Y209" i="47"/>
  <c r="X209" i="47"/>
  <c r="AD208" i="47"/>
  <c r="AC208" i="47"/>
  <c r="AB208" i="47"/>
  <c r="Z208" i="47"/>
  <c r="Y208" i="47"/>
  <c r="X208" i="47"/>
  <c r="AD207" i="47"/>
  <c r="AB207" i="47"/>
  <c r="AC207" i="47" s="1"/>
  <c r="Z207" i="47"/>
  <c r="X207" i="47"/>
  <c r="Y207" i="47" s="1"/>
  <c r="AD206" i="47"/>
  <c r="AC206" i="47"/>
  <c r="AB206" i="47"/>
  <c r="Z206" i="47"/>
  <c r="X206" i="47"/>
  <c r="Y206" i="47" s="1"/>
  <c r="AD205" i="47"/>
  <c r="AC205" i="47"/>
  <c r="AB205" i="47"/>
  <c r="Z205" i="47"/>
  <c r="X205" i="47"/>
  <c r="Y205" i="47" s="1"/>
  <c r="AD204" i="47"/>
  <c r="AB204" i="47"/>
  <c r="AC204" i="47" s="1"/>
  <c r="Z204" i="47"/>
  <c r="AF204" i="47" s="1"/>
  <c r="X204" i="47"/>
  <c r="Y204" i="47" s="1"/>
  <c r="AD203" i="47"/>
  <c r="AC203" i="47"/>
  <c r="AB203" i="47"/>
  <c r="Z203" i="47"/>
  <c r="Y203" i="47"/>
  <c r="X203" i="47"/>
  <c r="AD202" i="47"/>
  <c r="AC202" i="47"/>
  <c r="AB202" i="47"/>
  <c r="Z202" i="47"/>
  <c r="X202" i="47"/>
  <c r="Y202" i="47" s="1"/>
  <c r="AD201" i="47"/>
  <c r="AC201" i="47"/>
  <c r="AB201" i="47"/>
  <c r="Z201" i="47"/>
  <c r="Y201" i="47"/>
  <c r="X201" i="47"/>
  <c r="AD200" i="47"/>
  <c r="AB200" i="47"/>
  <c r="AC200" i="47" s="1"/>
  <c r="Z200" i="47"/>
  <c r="X200" i="47"/>
  <c r="Y200" i="47" s="1"/>
  <c r="AD199" i="47"/>
  <c r="AC199" i="47"/>
  <c r="AB199" i="47"/>
  <c r="Z199" i="47"/>
  <c r="Y199" i="47"/>
  <c r="X199" i="47"/>
  <c r="AD198" i="47"/>
  <c r="AB198" i="47"/>
  <c r="AC198" i="47" s="1"/>
  <c r="Z198" i="47"/>
  <c r="X198" i="47"/>
  <c r="Y198" i="47" s="1"/>
  <c r="AD197" i="47"/>
  <c r="AB197" i="47"/>
  <c r="AC197" i="47" s="1"/>
  <c r="Z197" i="47"/>
  <c r="X197" i="47"/>
  <c r="Y197" i="47" s="1"/>
  <c r="AD196" i="47"/>
  <c r="AB196" i="47"/>
  <c r="AC196" i="47" s="1"/>
  <c r="Z196" i="47"/>
  <c r="AF196" i="47" s="1"/>
  <c r="X196" i="47"/>
  <c r="Y196" i="47" s="1"/>
  <c r="AD195" i="47"/>
  <c r="AB195" i="47"/>
  <c r="AC195" i="47" s="1"/>
  <c r="Z195" i="47"/>
  <c r="X195" i="47"/>
  <c r="Y195" i="47" s="1"/>
  <c r="AD194" i="47"/>
  <c r="AB194" i="47"/>
  <c r="AC194" i="47" s="1"/>
  <c r="Z194" i="47"/>
  <c r="AF194" i="47" s="1"/>
  <c r="AG194" i="47" s="1"/>
  <c r="X194" i="47"/>
  <c r="Y194" i="47" s="1"/>
  <c r="AD193" i="47"/>
  <c r="AB193" i="47"/>
  <c r="AC193" i="47" s="1"/>
  <c r="Z193" i="47"/>
  <c r="X193" i="47"/>
  <c r="Y193" i="47" s="1"/>
  <c r="AD192" i="47"/>
  <c r="AB192" i="47"/>
  <c r="AC192" i="47" s="1"/>
  <c r="Z192" i="47"/>
  <c r="AF192" i="47" s="1"/>
  <c r="X192" i="47"/>
  <c r="Y192" i="47" s="1"/>
  <c r="AD191" i="47"/>
  <c r="AB191" i="47"/>
  <c r="AC191" i="47" s="1"/>
  <c r="Z191" i="47"/>
  <c r="X191" i="47"/>
  <c r="Y191" i="47" s="1"/>
  <c r="AD190" i="47"/>
  <c r="AB190" i="47"/>
  <c r="AC190" i="47" s="1"/>
  <c r="Z190" i="47"/>
  <c r="AF190" i="47" s="1"/>
  <c r="AG190" i="47" s="1"/>
  <c r="X190" i="47"/>
  <c r="Y190" i="47" s="1"/>
  <c r="AD189" i="47"/>
  <c r="AB189" i="47"/>
  <c r="AC189" i="47" s="1"/>
  <c r="Z189" i="47"/>
  <c r="X189" i="47"/>
  <c r="Y189" i="47" s="1"/>
  <c r="AD188" i="47"/>
  <c r="AB188" i="47"/>
  <c r="AC188" i="47" s="1"/>
  <c r="Z188" i="47"/>
  <c r="AF188" i="47" s="1"/>
  <c r="X188" i="47"/>
  <c r="Y188" i="47" s="1"/>
  <c r="AD187" i="47"/>
  <c r="AC187" i="47"/>
  <c r="AB187" i="47"/>
  <c r="Z187" i="47"/>
  <c r="Y187" i="47"/>
  <c r="X187" i="47"/>
  <c r="AD186" i="47"/>
  <c r="AF186" i="47" s="1"/>
  <c r="AG186" i="47" s="1"/>
  <c r="AB186" i="47"/>
  <c r="AC186" i="47" s="1"/>
  <c r="Z186" i="47"/>
  <c r="X186" i="47"/>
  <c r="Y186" i="47" s="1"/>
  <c r="AD185" i="47"/>
  <c r="AB185" i="47"/>
  <c r="AC185" i="47" s="1"/>
  <c r="Z185" i="47"/>
  <c r="X185" i="47"/>
  <c r="Y185" i="47" s="1"/>
  <c r="AD184" i="47"/>
  <c r="AC184" i="47"/>
  <c r="AB184" i="47"/>
  <c r="Z184" i="47"/>
  <c r="Y184" i="47"/>
  <c r="X184" i="47"/>
  <c r="AD183" i="47"/>
  <c r="AC183" i="47"/>
  <c r="AB183" i="47"/>
  <c r="Z183" i="47"/>
  <c r="X183" i="47"/>
  <c r="Y183" i="47" s="1"/>
  <c r="AD182" i="47"/>
  <c r="AF182" i="47" s="1"/>
  <c r="AG182" i="47" s="1"/>
  <c r="AB182" i="47"/>
  <c r="AC182" i="47" s="1"/>
  <c r="Z182" i="47"/>
  <c r="X182" i="47"/>
  <c r="Y182" i="47" s="1"/>
  <c r="AD181" i="47"/>
  <c r="AB181" i="47"/>
  <c r="AC181" i="47" s="1"/>
  <c r="Z181" i="47"/>
  <c r="X181" i="47"/>
  <c r="Y181" i="47" s="1"/>
  <c r="AD180" i="47"/>
  <c r="AB180" i="47"/>
  <c r="AC180" i="47" s="1"/>
  <c r="Z180" i="47"/>
  <c r="X180" i="47"/>
  <c r="Y180" i="47" s="1"/>
  <c r="AD179" i="47"/>
  <c r="AB179" i="47"/>
  <c r="AC179" i="47" s="1"/>
  <c r="Z179" i="47"/>
  <c r="X179" i="47"/>
  <c r="Y179" i="47" s="1"/>
  <c r="AD178" i="47"/>
  <c r="AB178" i="47"/>
  <c r="AC178" i="47" s="1"/>
  <c r="Z178" i="47"/>
  <c r="X178" i="47"/>
  <c r="Y178" i="47" s="1"/>
  <c r="AD177" i="47"/>
  <c r="AB177" i="47"/>
  <c r="AC177" i="47" s="1"/>
  <c r="Z177" i="47"/>
  <c r="X177" i="47"/>
  <c r="Y177" i="47" s="1"/>
  <c r="AD176" i="47"/>
  <c r="AB176" i="47"/>
  <c r="AC176" i="47" s="1"/>
  <c r="Z176" i="47"/>
  <c r="AF176" i="47" s="1"/>
  <c r="X176" i="47"/>
  <c r="Y176" i="47" s="1"/>
  <c r="AD175" i="47"/>
  <c r="AC175" i="47"/>
  <c r="AB175" i="47"/>
  <c r="Z175" i="47"/>
  <c r="X175" i="47"/>
  <c r="Y175" i="47" s="1"/>
  <c r="AD174" i="47"/>
  <c r="AC174" i="47"/>
  <c r="AB174" i="47"/>
  <c r="Z174" i="47"/>
  <c r="Y174" i="47"/>
  <c r="X174" i="47"/>
  <c r="AD173" i="47"/>
  <c r="AC173" i="47"/>
  <c r="AB173" i="47"/>
  <c r="Z173" i="47"/>
  <c r="Y173" i="47"/>
  <c r="X173" i="47"/>
  <c r="AD172" i="47"/>
  <c r="AB172" i="47"/>
  <c r="AC172" i="47" s="1"/>
  <c r="Z172" i="47"/>
  <c r="X172" i="47"/>
  <c r="Y172" i="47" s="1"/>
  <c r="AD171" i="47"/>
  <c r="AB171" i="47"/>
  <c r="AC171" i="47" s="1"/>
  <c r="Z171" i="47"/>
  <c r="X171" i="47"/>
  <c r="Y171" i="47" s="1"/>
  <c r="AD170" i="47"/>
  <c r="AF170" i="47" s="1"/>
  <c r="AG170" i="47" s="1"/>
  <c r="AB170" i="47"/>
  <c r="AC170" i="47" s="1"/>
  <c r="Z170" i="47"/>
  <c r="X170" i="47"/>
  <c r="Y170" i="47" s="1"/>
  <c r="AD169" i="47"/>
  <c r="AF169" i="47" s="1"/>
  <c r="AG169" i="47" s="1"/>
  <c r="AC169" i="47"/>
  <c r="AB169" i="47"/>
  <c r="Z169" i="47"/>
  <c r="X169" i="47"/>
  <c r="Y169" i="47" s="1"/>
  <c r="AD168" i="47"/>
  <c r="AB168" i="47"/>
  <c r="AC168" i="47" s="1"/>
  <c r="Z168" i="47"/>
  <c r="X168" i="47"/>
  <c r="Y168" i="47" s="1"/>
  <c r="AD167" i="47"/>
  <c r="AB167" i="47"/>
  <c r="AC167" i="47" s="1"/>
  <c r="Z167" i="47"/>
  <c r="X167" i="47"/>
  <c r="Y167" i="47" s="1"/>
  <c r="AD166" i="47"/>
  <c r="AB166" i="47"/>
  <c r="AC166" i="47" s="1"/>
  <c r="Z166" i="47"/>
  <c r="X166" i="47"/>
  <c r="Y166" i="47" s="1"/>
  <c r="AD165" i="47"/>
  <c r="AB165" i="47"/>
  <c r="AC165" i="47" s="1"/>
  <c r="Z165" i="47"/>
  <c r="X165" i="47"/>
  <c r="Y165" i="47" s="1"/>
  <c r="AD164" i="47"/>
  <c r="AB164" i="47"/>
  <c r="AC164" i="47" s="1"/>
  <c r="Z164" i="47"/>
  <c r="X164" i="47"/>
  <c r="Y164" i="47" s="1"/>
  <c r="AD163" i="47"/>
  <c r="AC163" i="47"/>
  <c r="AB163" i="47"/>
  <c r="Z163" i="47"/>
  <c r="AF163" i="47" s="1"/>
  <c r="X163" i="47"/>
  <c r="Y163" i="47" s="1"/>
  <c r="AD162" i="47"/>
  <c r="AC162" i="47"/>
  <c r="AB162" i="47"/>
  <c r="Z162" i="47"/>
  <c r="AF162" i="47" s="1"/>
  <c r="Y162" i="47"/>
  <c r="X162" i="47"/>
  <c r="AD161" i="47"/>
  <c r="AF161" i="47" s="1"/>
  <c r="AG161" i="47" s="1"/>
  <c r="AC161" i="47"/>
  <c r="AB161" i="47"/>
  <c r="Z161" i="47"/>
  <c r="X161" i="47"/>
  <c r="Y161" i="47" s="1"/>
  <c r="AD160" i="47"/>
  <c r="AC160" i="47"/>
  <c r="AB160" i="47"/>
  <c r="Z160" i="47"/>
  <c r="X160" i="47"/>
  <c r="Y160" i="47" s="1"/>
  <c r="AD159" i="47"/>
  <c r="AC159" i="47"/>
  <c r="AB159" i="47"/>
  <c r="Z159" i="47"/>
  <c r="X159" i="47"/>
  <c r="Y159" i="47" s="1"/>
  <c r="AD158" i="47"/>
  <c r="AB158" i="47"/>
  <c r="AC158" i="47" s="1"/>
  <c r="Z158" i="47"/>
  <c r="Y158" i="47"/>
  <c r="X158" i="47"/>
  <c r="AD157" i="47"/>
  <c r="AC157" i="47"/>
  <c r="AB157" i="47"/>
  <c r="Z157" i="47"/>
  <c r="X157" i="47"/>
  <c r="Y157" i="47" s="1"/>
  <c r="AD156" i="47"/>
  <c r="AB156" i="47"/>
  <c r="AC156" i="47" s="1"/>
  <c r="Z156" i="47"/>
  <c r="X156" i="47"/>
  <c r="Y156" i="47" s="1"/>
  <c r="AD155" i="47"/>
  <c r="AB155" i="47"/>
  <c r="AC155" i="47" s="1"/>
  <c r="Z155" i="47"/>
  <c r="Y155" i="47"/>
  <c r="X155" i="47"/>
  <c r="AD154" i="47"/>
  <c r="AB154" i="47"/>
  <c r="AC154" i="47" s="1"/>
  <c r="Z154" i="47"/>
  <c r="AF154" i="47" s="1"/>
  <c r="AG154" i="47" s="1"/>
  <c r="X154" i="47"/>
  <c r="Y154" i="47" s="1"/>
  <c r="AD153" i="47"/>
  <c r="AF153" i="47" s="1"/>
  <c r="AG153" i="47" s="1"/>
  <c r="AB153" i="47"/>
  <c r="AC153" i="47" s="1"/>
  <c r="Z153" i="47"/>
  <c r="X153" i="47"/>
  <c r="Y153" i="47" s="1"/>
  <c r="AD152" i="47"/>
  <c r="AB152" i="47"/>
  <c r="AC152" i="47" s="1"/>
  <c r="Z152" i="47"/>
  <c r="X152" i="47"/>
  <c r="Y152" i="47" s="1"/>
  <c r="AD151" i="47"/>
  <c r="AC151" i="47"/>
  <c r="AB151" i="47"/>
  <c r="Z151" i="47"/>
  <c r="X151" i="47"/>
  <c r="Y151" i="47" s="1"/>
  <c r="AD150" i="47"/>
  <c r="AB150" i="47"/>
  <c r="AC150" i="47" s="1"/>
  <c r="Z150" i="47"/>
  <c r="Y150" i="47"/>
  <c r="X150" i="47"/>
  <c r="AD149" i="47"/>
  <c r="AB149" i="47"/>
  <c r="AC149" i="47" s="1"/>
  <c r="Z149" i="47"/>
  <c r="X149" i="47"/>
  <c r="Y149" i="47" s="1"/>
  <c r="AD148" i="47"/>
  <c r="AB148" i="47"/>
  <c r="AC148" i="47" s="1"/>
  <c r="Z148" i="47"/>
  <c r="X148" i="47"/>
  <c r="Y148" i="47" s="1"/>
  <c r="AD147" i="47"/>
  <c r="AB147" i="47"/>
  <c r="AC147" i="47" s="1"/>
  <c r="Z147" i="47"/>
  <c r="X147" i="47"/>
  <c r="Y147" i="47" s="1"/>
  <c r="AD146" i="47"/>
  <c r="AB146" i="47"/>
  <c r="AC146" i="47" s="1"/>
  <c r="Z146" i="47"/>
  <c r="X146" i="47"/>
  <c r="Y146" i="47" s="1"/>
  <c r="AD145" i="47"/>
  <c r="AC145" i="47"/>
  <c r="AB145" i="47"/>
  <c r="Z145" i="47"/>
  <c r="X145" i="47"/>
  <c r="Y145" i="47" s="1"/>
  <c r="AD144" i="47"/>
  <c r="AB144" i="47"/>
  <c r="AC144" i="47" s="1"/>
  <c r="Z144" i="47"/>
  <c r="X144" i="47"/>
  <c r="Y144" i="47" s="1"/>
  <c r="AD143" i="47"/>
  <c r="AB143" i="47"/>
  <c r="AC143" i="47" s="1"/>
  <c r="Z143" i="47"/>
  <c r="X143" i="47"/>
  <c r="Y143" i="47" s="1"/>
  <c r="AD142" i="47"/>
  <c r="AB142" i="47"/>
  <c r="AC142" i="47" s="1"/>
  <c r="Z142" i="47"/>
  <c r="X142" i="47"/>
  <c r="Y142" i="47" s="1"/>
  <c r="AD141" i="47"/>
  <c r="AF141" i="47" s="1"/>
  <c r="AC141" i="47"/>
  <c r="AB141" i="47"/>
  <c r="Z141" i="47"/>
  <c r="X141" i="47"/>
  <c r="Y141" i="47" s="1"/>
  <c r="AD140" i="47"/>
  <c r="AB140" i="47"/>
  <c r="AC140" i="47" s="1"/>
  <c r="Z140" i="47"/>
  <c r="X140" i="47"/>
  <c r="Y140" i="47" s="1"/>
  <c r="AD139" i="47"/>
  <c r="AB139" i="47"/>
  <c r="AC139" i="47" s="1"/>
  <c r="Z139" i="47"/>
  <c r="X139" i="47"/>
  <c r="Y139" i="47" s="1"/>
  <c r="AD138" i="47"/>
  <c r="AC138" i="47"/>
  <c r="AB138" i="47"/>
  <c r="Z138" i="47"/>
  <c r="X138" i="47"/>
  <c r="Y138" i="47" s="1"/>
  <c r="AD137" i="47"/>
  <c r="AB137" i="47"/>
  <c r="AC137" i="47" s="1"/>
  <c r="Z137" i="47"/>
  <c r="X137" i="47"/>
  <c r="Y137" i="47" s="1"/>
  <c r="AD136" i="47"/>
  <c r="AB136" i="47"/>
  <c r="AC136" i="47" s="1"/>
  <c r="Z136" i="47"/>
  <c r="X136" i="47"/>
  <c r="Y136" i="47" s="1"/>
  <c r="AD135" i="47"/>
  <c r="AB135" i="47"/>
  <c r="AC135" i="47" s="1"/>
  <c r="Z135" i="47"/>
  <c r="X135" i="47"/>
  <c r="Y135" i="47" s="1"/>
  <c r="AD134" i="47"/>
  <c r="AB134" i="47"/>
  <c r="AC134" i="47" s="1"/>
  <c r="Z134" i="47"/>
  <c r="X134" i="47"/>
  <c r="Y134" i="47" s="1"/>
  <c r="AD133" i="47"/>
  <c r="AB133" i="47"/>
  <c r="AC133" i="47" s="1"/>
  <c r="Z133" i="47"/>
  <c r="X133" i="47"/>
  <c r="Y133" i="47" s="1"/>
  <c r="AD132" i="47"/>
  <c r="AB132" i="47"/>
  <c r="AC132" i="47" s="1"/>
  <c r="Z132" i="47"/>
  <c r="X132" i="47"/>
  <c r="Y132" i="47" s="1"/>
  <c r="AD131" i="47"/>
  <c r="AC131" i="47"/>
  <c r="AB131" i="47"/>
  <c r="Z131" i="47"/>
  <c r="Y131" i="47"/>
  <c r="X131" i="47"/>
  <c r="AD130" i="47"/>
  <c r="AB130" i="47"/>
  <c r="AC130" i="47" s="1"/>
  <c r="Z130" i="47"/>
  <c r="Y130" i="47"/>
  <c r="X130" i="47"/>
  <c r="AD129" i="47"/>
  <c r="AB129" i="47"/>
  <c r="AC129" i="47" s="1"/>
  <c r="Z129" i="47"/>
  <c r="X129" i="47"/>
  <c r="Y129" i="47" s="1"/>
  <c r="AD128" i="47"/>
  <c r="AB128" i="47"/>
  <c r="AC128" i="47" s="1"/>
  <c r="Z128" i="47"/>
  <c r="X128" i="47"/>
  <c r="Y128" i="47" s="1"/>
  <c r="AD127" i="47"/>
  <c r="AC127" i="47"/>
  <c r="AB127" i="47"/>
  <c r="Z127" i="47"/>
  <c r="Y127" i="47"/>
  <c r="X127" i="47"/>
  <c r="AD126" i="47"/>
  <c r="AB126" i="47"/>
  <c r="AC126" i="47" s="1"/>
  <c r="Z126" i="47"/>
  <c r="X126" i="47"/>
  <c r="Y126" i="47" s="1"/>
  <c r="AD125" i="47"/>
  <c r="AF125" i="47" s="1"/>
  <c r="AC125" i="47"/>
  <c r="AB125" i="47"/>
  <c r="Z125" i="47"/>
  <c r="X125" i="47"/>
  <c r="Y125" i="47" s="1"/>
  <c r="AD124" i="47"/>
  <c r="AB124" i="47"/>
  <c r="AC124" i="47" s="1"/>
  <c r="Z124" i="47"/>
  <c r="X124" i="47"/>
  <c r="Y124" i="47" s="1"/>
  <c r="AD123" i="47"/>
  <c r="AC123" i="47"/>
  <c r="AB123" i="47"/>
  <c r="Z123" i="47"/>
  <c r="X123" i="47"/>
  <c r="Y123" i="47" s="1"/>
  <c r="AD122" i="47"/>
  <c r="AC122" i="47"/>
  <c r="AB122" i="47"/>
  <c r="Z122" i="47"/>
  <c r="X122" i="47"/>
  <c r="Y122" i="47" s="1"/>
  <c r="AD121" i="47"/>
  <c r="AC121" i="47"/>
  <c r="AB121" i="47"/>
  <c r="Z121" i="47"/>
  <c r="X121" i="47"/>
  <c r="Y121" i="47" s="1"/>
  <c r="AD120" i="47"/>
  <c r="AB120" i="47"/>
  <c r="AC120" i="47" s="1"/>
  <c r="Z120" i="47"/>
  <c r="X120" i="47"/>
  <c r="Y120" i="47" s="1"/>
  <c r="AD119" i="47"/>
  <c r="AC119" i="47"/>
  <c r="AB119" i="47"/>
  <c r="Z119" i="47"/>
  <c r="X119" i="47"/>
  <c r="Y119" i="47" s="1"/>
  <c r="AD118" i="47"/>
  <c r="AC118" i="47"/>
  <c r="AB118" i="47"/>
  <c r="Z118" i="47"/>
  <c r="X118" i="47"/>
  <c r="Y118" i="47" s="1"/>
  <c r="AD117" i="47"/>
  <c r="AF117" i="47" s="1"/>
  <c r="AC117" i="47"/>
  <c r="AB117" i="47"/>
  <c r="Z117" i="47"/>
  <c r="Y117" i="47"/>
  <c r="X117" i="47"/>
  <c r="AD116" i="47"/>
  <c r="AC116" i="47"/>
  <c r="AB116" i="47"/>
  <c r="Z116" i="47"/>
  <c r="AF116" i="47" s="1"/>
  <c r="AI116" i="47" s="1"/>
  <c r="X116" i="47"/>
  <c r="Y116" i="47" s="1"/>
  <c r="AD115" i="47"/>
  <c r="AC115" i="47"/>
  <c r="AB115" i="47"/>
  <c r="Z115" i="47"/>
  <c r="AF115" i="47" s="1"/>
  <c r="AH115" i="47" s="1"/>
  <c r="X115" i="47"/>
  <c r="Y115" i="47" s="1"/>
  <c r="AD114" i="47"/>
  <c r="AB114" i="47"/>
  <c r="AC114" i="47" s="1"/>
  <c r="Z114" i="47"/>
  <c r="Y114" i="47"/>
  <c r="X114" i="47"/>
  <c r="AD113" i="47"/>
  <c r="AB113" i="47"/>
  <c r="AC113" i="47" s="1"/>
  <c r="Z113" i="47"/>
  <c r="X113" i="47"/>
  <c r="Y113" i="47" s="1"/>
  <c r="AD112" i="47"/>
  <c r="AC112" i="47"/>
  <c r="AB112" i="47"/>
  <c r="Z112" i="47"/>
  <c r="Y112" i="47"/>
  <c r="X112" i="47"/>
  <c r="AD111" i="47"/>
  <c r="AC111" i="47"/>
  <c r="AB111" i="47"/>
  <c r="Z111" i="47"/>
  <c r="X111" i="47"/>
  <c r="Y111" i="47" s="1"/>
  <c r="AD110" i="47"/>
  <c r="AC110" i="47"/>
  <c r="AB110" i="47"/>
  <c r="Z110" i="47"/>
  <c r="X110" i="47"/>
  <c r="Y110" i="47" s="1"/>
  <c r="AD109" i="47"/>
  <c r="AB109" i="47"/>
  <c r="AC109" i="47" s="1"/>
  <c r="Z109" i="47"/>
  <c r="X109" i="47"/>
  <c r="Y109" i="47" s="1"/>
  <c r="AD108" i="47"/>
  <c r="AC108" i="47"/>
  <c r="AB108" i="47"/>
  <c r="Z108" i="47"/>
  <c r="X108" i="47"/>
  <c r="Y108" i="47" s="1"/>
  <c r="AD107" i="47"/>
  <c r="AC107" i="47"/>
  <c r="AB107" i="47"/>
  <c r="Z107" i="47"/>
  <c r="X107" i="47"/>
  <c r="Y107" i="47" s="1"/>
  <c r="AD106" i="47"/>
  <c r="AC106" i="47"/>
  <c r="AB106" i="47"/>
  <c r="Z106" i="47"/>
  <c r="Y106" i="47"/>
  <c r="X106" i="47"/>
  <c r="AD105" i="47"/>
  <c r="AB105" i="47"/>
  <c r="AC105" i="47" s="1"/>
  <c r="Z105" i="47"/>
  <c r="Y105" i="47"/>
  <c r="X105" i="47"/>
  <c r="AD104" i="47"/>
  <c r="AB104" i="47"/>
  <c r="AC104" i="47" s="1"/>
  <c r="Z104" i="47"/>
  <c r="X104" i="47"/>
  <c r="Y104" i="47" s="1"/>
  <c r="AD103" i="47"/>
  <c r="AB103" i="47"/>
  <c r="AC103" i="47" s="1"/>
  <c r="Z103" i="47"/>
  <c r="X103" i="47"/>
  <c r="Y103" i="47" s="1"/>
  <c r="AD102" i="47"/>
  <c r="AC102" i="47"/>
  <c r="AB102" i="47"/>
  <c r="Z102" i="47"/>
  <c r="Y102" i="47"/>
  <c r="X102" i="47"/>
  <c r="AD101" i="47"/>
  <c r="AB101" i="47"/>
  <c r="AC101" i="47" s="1"/>
  <c r="Z101" i="47"/>
  <c r="X101" i="47"/>
  <c r="Y101" i="47" s="1"/>
  <c r="AD100" i="47"/>
  <c r="AB100" i="47"/>
  <c r="AC100" i="47" s="1"/>
  <c r="Z100" i="47"/>
  <c r="X100" i="47"/>
  <c r="Y100" i="47" s="1"/>
  <c r="AD99" i="47"/>
  <c r="AC99" i="47"/>
  <c r="AB99" i="47"/>
  <c r="Z99" i="47"/>
  <c r="AF99" i="47" s="1"/>
  <c r="Y99" i="47"/>
  <c r="X99" i="47"/>
  <c r="AD98" i="47"/>
  <c r="AB98" i="47"/>
  <c r="AC98" i="47" s="1"/>
  <c r="Z98" i="47"/>
  <c r="Y98" i="47"/>
  <c r="X98" i="47"/>
  <c r="AD97" i="47"/>
  <c r="AC97" i="47"/>
  <c r="AB97" i="47"/>
  <c r="Z97" i="47"/>
  <c r="Y97" i="47"/>
  <c r="X97" i="47"/>
  <c r="AD96" i="47"/>
  <c r="AB96" i="47"/>
  <c r="AC96" i="47" s="1"/>
  <c r="Z96" i="47"/>
  <c r="Y96" i="47"/>
  <c r="X96" i="47"/>
  <c r="AD95" i="47"/>
  <c r="AB95" i="47"/>
  <c r="AC95" i="47" s="1"/>
  <c r="Z95" i="47"/>
  <c r="Y95" i="47"/>
  <c r="X95" i="47"/>
  <c r="AD94" i="47"/>
  <c r="AB94" i="47"/>
  <c r="AC94" i="47" s="1"/>
  <c r="Z94" i="47"/>
  <c r="X94" i="47"/>
  <c r="Y94" i="47" s="1"/>
  <c r="AD93" i="47"/>
  <c r="AB93" i="47"/>
  <c r="AC93" i="47" s="1"/>
  <c r="Z93" i="47"/>
  <c r="X93" i="47"/>
  <c r="Y93" i="47" s="1"/>
  <c r="AD92" i="47"/>
  <c r="AB92" i="47"/>
  <c r="AC92" i="47" s="1"/>
  <c r="Z92" i="47"/>
  <c r="X92" i="47"/>
  <c r="Y92" i="47" s="1"/>
  <c r="AD91" i="47"/>
  <c r="AC91" i="47"/>
  <c r="AB91" i="47"/>
  <c r="Z91" i="47"/>
  <c r="X91" i="47"/>
  <c r="Y91" i="47" s="1"/>
  <c r="AD90" i="47"/>
  <c r="AC90" i="47"/>
  <c r="AB90" i="47"/>
  <c r="Z90" i="47"/>
  <c r="Y90" i="47"/>
  <c r="X90" i="47"/>
  <c r="AD89" i="47"/>
  <c r="AB89" i="47"/>
  <c r="AC89" i="47" s="1"/>
  <c r="Z89" i="47"/>
  <c r="X89" i="47"/>
  <c r="Y89" i="47" s="1"/>
  <c r="AD88" i="47"/>
  <c r="AC88" i="47"/>
  <c r="AB88" i="47"/>
  <c r="Z88" i="47"/>
  <c r="X88" i="47"/>
  <c r="Y88" i="47" s="1"/>
  <c r="AD87" i="47"/>
  <c r="AC87" i="47"/>
  <c r="AB87" i="47"/>
  <c r="Z87" i="47"/>
  <c r="AF87" i="47" s="1"/>
  <c r="Y87" i="47"/>
  <c r="X87" i="47"/>
  <c r="AD86" i="47"/>
  <c r="AB86" i="47"/>
  <c r="AC86" i="47" s="1"/>
  <c r="Z86" i="47"/>
  <c r="X86" i="47"/>
  <c r="Y86" i="47" s="1"/>
  <c r="AD85" i="47"/>
  <c r="AB85" i="47"/>
  <c r="AC85" i="47" s="1"/>
  <c r="Z85" i="47"/>
  <c r="X85" i="47"/>
  <c r="Y85" i="47" s="1"/>
  <c r="AD84" i="47"/>
  <c r="AC84" i="47"/>
  <c r="AB84" i="47"/>
  <c r="Z84" i="47"/>
  <c r="Y84" i="47"/>
  <c r="X84" i="47"/>
  <c r="AD83" i="47"/>
  <c r="AB83" i="47"/>
  <c r="AC83" i="47" s="1"/>
  <c r="Z83" i="47"/>
  <c r="X83" i="47"/>
  <c r="Y83" i="47" s="1"/>
  <c r="AD82" i="47"/>
  <c r="AF82" i="47" s="1"/>
  <c r="AC82" i="47"/>
  <c r="AB82" i="47"/>
  <c r="Z82" i="47"/>
  <c r="Y82" i="47"/>
  <c r="X82" i="47"/>
  <c r="AD81" i="47"/>
  <c r="AB81" i="47"/>
  <c r="AC81" i="47" s="1"/>
  <c r="Z81" i="47"/>
  <c r="X81" i="47"/>
  <c r="Y81" i="47" s="1"/>
  <c r="AD80" i="47"/>
  <c r="AB80" i="47"/>
  <c r="AC80" i="47" s="1"/>
  <c r="Z80" i="47"/>
  <c r="X80" i="47"/>
  <c r="Y80" i="47" s="1"/>
  <c r="AD79" i="47"/>
  <c r="AF79" i="47" s="1"/>
  <c r="AB79" i="47"/>
  <c r="AC79" i="47" s="1"/>
  <c r="Z79" i="47"/>
  <c r="X79" i="47"/>
  <c r="Y79" i="47" s="1"/>
  <c r="AD78" i="47"/>
  <c r="AC78" i="47"/>
  <c r="AB78" i="47"/>
  <c r="Z78" i="47"/>
  <c r="X78" i="47"/>
  <c r="Y78" i="47" s="1"/>
  <c r="AD77" i="47"/>
  <c r="AC77" i="47"/>
  <c r="AB77" i="47"/>
  <c r="Z77" i="47"/>
  <c r="X77" i="47"/>
  <c r="Y77" i="47" s="1"/>
  <c r="AD76" i="47"/>
  <c r="AC76" i="47"/>
  <c r="AB76" i="47"/>
  <c r="Z76" i="47"/>
  <c r="X76" i="47"/>
  <c r="Y76" i="47" s="1"/>
  <c r="AD75" i="47"/>
  <c r="AB75" i="47"/>
  <c r="AC75" i="47" s="1"/>
  <c r="Z75" i="47"/>
  <c r="X75" i="47"/>
  <c r="Y75" i="47" s="1"/>
  <c r="AD74" i="47"/>
  <c r="AB74" i="47"/>
  <c r="AC74" i="47" s="1"/>
  <c r="Z74" i="47"/>
  <c r="X74" i="47"/>
  <c r="Y74" i="47" s="1"/>
  <c r="AD73" i="47"/>
  <c r="AB73" i="47"/>
  <c r="AC73" i="47" s="1"/>
  <c r="Z73" i="47"/>
  <c r="X73" i="47"/>
  <c r="Y73" i="47" s="1"/>
  <c r="AD72" i="47"/>
  <c r="AB72" i="47"/>
  <c r="AC72" i="47" s="1"/>
  <c r="Z72" i="47"/>
  <c r="X72" i="47"/>
  <c r="Y72" i="47" s="1"/>
  <c r="AD71" i="47"/>
  <c r="AC71" i="47"/>
  <c r="AB71" i="47"/>
  <c r="Z71" i="47"/>
  <c r="Y71" i="47"/>
  <c r="X71" i="47"/>
  <c r="AD70" i="47"/>
  <c r="AF70" i="47" s="1"/>
  <c r="AC70" i="47"/>
  <c r="AB70" i="47"/>
  <c r="Z70" i="47"/>
  <c r="X70" i="47"/>
  <c r="Y70" i="47" s="1"/>
  <c r="AD69" i="47"/>
  <c r="AC69" i="47"/>
  <c r="AB69" i="47"/>
  <c r="Z69" i="47"/>
  <c r="Y69" i="47"/>
  <c r="X69" i="47"/>
  <c r="AD68" i="47"/>
  <c r="AC68" i="47"/>
  <c r="AB68" i="47"/>
  <c r="Z68" i="47"/>
  <c r="AF68" i="47" s="1"/>
  <c r="X68" i="47"/>
  <c r="Y68" i="47" s="1"/>
  <c r="AD67" i="47"/>
  <c r="AF67" i="47" s="1"/>
  <c r="AC67" i="47"/>
  <c r="AB67" i="47"/>
  <c r="Z67" i="47"/>
  <c r="X67" i="47"/>
  <c r="Y67" i="47" s="1"/>
  <c r="AD66" i="47"/>
  <c r="AF66" i="47" s="1"/>
  <c r="AC66" i="47"/>
  <c r="AB66" i="47"/>
  <c r="Z66" i="47"/>
  <c r="X66" i="47"/>
  <c r="Y66" i="47" s="1"/>
  <c r="AD65" i="47"/>
  <c r="AC65" i="47"/>
  <c r="AB65" i="47"/>
  <c r="Z65" i="47"/>
  <c r="X65" i="47"/>
  <c r="Y65" i="47" s="1"/>
  <c r="AD64" i="47"/>
  <c r="AB64" i="47"/>
  <c r="AC64" i="47" s="1"/>
  <c r="Z64" i="47"/>
  <c r="AF64" i="47" s="1"/>
  <c r="X64" i="47"/>
  <c r="Y64" i="47" s="1"/>
  <c r="AD63" i="47"/>
  <c r="AC63" i="47"/>
  <c r="AB63" i="47"/>
  <c r="Z63" i="47"/>
  <c r="X63" i="47"/>
  <c r="Y63" i="47" s="1"/>
  <c r="AD62" i="47"/>
  <c r="AC62" i="47"/>
  <c r="AB62" i="47"/>
  <c r="Z62" i="47"/>
  <c r="X62" i="47"/>
  <c r="Y62" i="47" s="1"/>
  <c r="AD61" i="47"/>
  <c r="AB61" i="47"/>
  <c r="AC61" i="47" s="1"/>
  <c r="Z61" i="47"/>
  <c r="X61" i="47"/>
  <c r="Y61" i="47" s="1"/>
  <c r="AD60" i="47"/>
  <c r="AF60" i="47" s="1"/>
  <c r="AC60" i="47"/>
  <c r="AB60" i="47"/>
  <c r="Z60" i="47"/>
  <c r="X60" i="47"/>
  <c r="Y60" i="47" s="1"/>
  <c r="AD59" i="47"/>
  <c r="AC59" i="47"/>
  <c r="AB59" i="47"/>
  <c r="Z59" i="47"/>
  <c r="Y59" i="47"/>
  <c r="X59" i="47"/>
  <c r="AD58" i="47"/>
  <c r="AB58" i="47"/>
  <c r="AC58" i="47" s="1"/>
  <c r="Z58" i="47"/>
  <c r="X58" i="47"/>
  <c r="Y58" i="47" s="1"/>
  <c r="AD57" i="47"/>
  <c r="AC57" i="47"/>
  <c r="AB57" i="47"/>
  <c r="Z57" i="47"/>
  <c r="Y57" i="47"/>
  <c r="X57" i="47"/>
  <c r="AD56" i="47"/>
  <c r="AB56" i="47"/>
  <c r="AC56" i="47" s="1"/>
  <c r="Z56" i="47"/>
  <c r="X56" i="47"/>
  <c r="Y56" i="47" s="1"/>
  <c r="AD55" i="47"/>
  <c r="AC55" i="47"/>
  <c r="AB55" i="47"/>
  <c r="Z55" i="47"/>
  <c r="Y55" i="47"/>
  <c r="X55" i="47"/>
  <c r="AD54" i="47"/>
  <c r="AC54" i="47"/>
  <c r="AB54" i="47"/>
  <c r="Z54" i="47"/>
  <c r="X54" i="47"/>
  <c r="Y54" i="47" s="1"/>
  <c r="AD53" i="47"/>
  <c r="AC53" i="47"/>
  <c r="AB53" i="47"/>
  <c r="Z53" i="47"/>
  <c r="Y53" i="47"/>
  <c r="X53" i="47"/>
  <c r="AD52" i="47"/>
  <c r="AC52" i="47"/>
  <c r="AB52" i="47"/>
  <c r="Z52" i="47"/>
  <c r="X52" i="47"/>
  <c r="Y52" i="47" s="1"/>
  <c r="AD51" i="47"/>
  <c r="AF51" i="47" s="1"/>
  <c r="AC51" i="47"/>
  <c r="AB51" i="47"/>
  <c r="Z51" i="47"/>
  <c r="X51" i="47"/>
  <c r="Y51" i="47" s="1"/>
  <c r="AD50" i="47"/>
  <c r="AC50" i="47"/>
  <c r="AB50" i="47"/>
  <c r="Z50" i="47"/>
  <c r="X50" i="47"/>
  <c r="Y50" i="47" s="1"/>
  <c r="AD49" i="47"/>
  <c r="AB49" i="47"/>
  <c r="AC49" i="47" s="1"/>
  <c r="Z49" i="47"/>
  <c r="X49" i="47"/>
  <c r="Y49" i="47" s="1"/>
  <c r="AD48" i="47"/>
  <c r="AC48" i="47"/>
  <c r="AB48" i="47"/>
  <c r="Z48" i="47"/>
  <c r="X48" i="47"/>
  <c r="Y48" i="47" s="1"/>
  <c r="AD47" i="47"/>
  <c r="AC47" i="47"/>
  <c r="AB47" i="47"/>
  <c r="Z47" i="47"/>
  <c r="X47" i="47"/>
  <c r="Y47" i="47" s="1"/>
  <c r="AD46" i="47"/>
  <c r="AC46" i="47"/>
  <c r="AB46" i="47"/>
  <c r="Z46" i="47"/>
  <c r="X46" i="47"/>
  <c r="Y46" i="47" s="1"/>
  <c r="AD45" i="47"/>
  <c r="AC45" i="47"/>
  <c r="AB45" i="47"/>
  <c r="Z45" i="47"/>
  <c r="Y45" i="47"/>
  <c r="X45" i="47"/>
  <c r="AD44" i="47"/>
  <c r="AF44" i="47" s="1"/>
  <c r="AC44" i="47"/>
  <c r="AB44" i="47"/>
  <c r="Z44" i="47"/>
  <c r="Y44" i="47"/>
  <c r="X44" i="47"/>
  <c r="AD43" i="47"/>
  <c r="AB43" i="47"/>
  <c r="AC43" i="47" s="1"/>
  <c r="Z43" i="47"/>
  <c r="X43" i="47"/>
  <c r="Y43" i="47" s="1"/>
  <c r="AD42" i="47"/>
  <c r="AC42" i="47"/>
  <c r="AB42" i="47"/>
  <c r="Z42" i="47"/>
  <c r="Y42" i="47"/>
  <c r="X42" i="47"/>
  <c r="AD41" i="47"/>
  <c r="AC41" i="47"/>
  <c r="AB41" i="47"/>
  <c r="Z41" i="47"/>
  <c r="Y41" i="47"/>
  <c r="X41" i="47"/>
  <c r="AD40" i="47"/>
  <c r="AC40" i="47"/>
  <c r="AB40" i="47"/>
  <c r="Z40" i="47"/>
  <c r="Y40" i="47"/>
  <c r="X40" i="47"/>
  <c r="AD39" i="47"/>
  <c r="AB39" i="47"/>
  <c r="AC39" i="47" s="1"/>
  <c r="Z39" i="47"/>
  <c r="X39" i="47"/>
  <c r="Y39" i="47" s="1"/>
  <c r="AD38" i="47"/>
  <c r="AC38" i="47"/>
  <c r="AB38" i="47"/>
  <c r="Z38" i="47"/>
  <c r="AF38" i="47" s="1"/>
  <c r="X38" i="47"/>
  <c r="Y38" i="47" s="1"/>
  <c r="AD37" i="47"/>
  <c r="AC37" i="47"/>
  <c r="AB37" i="47"/>
  <c r="Z37" i="47"/>
  <c r="X37" i="47"/>
  <c r="Y37" i="47" s="1"/>
  <c r="AD36" i="47"/>
  <c r="AC36" i="47"/>
  <c r="AB36" i="47"/>
  <c r="Z36" i="47"/>
  <c r="Y36" i="47"/>
  <c r="X36" i="47"/>
  <c r="AD35" i="47"/>
  <c r="AC35" i="47"/>
  <c r="AB35" i="47"/>
  <c r="Z35" i="47"/>
  <c r="X35" i="47"/>
  <c r="Y35" i="47" s="1"/>
  <c r="AD34" i="47"/>
  <c r="AC34" i="47"/>
  <c r="AB34" i="47"/>
  <c r="Z34" i="47"/>
  <c r="X34" i="47"/>
  <c r="Y34" i="47" s="1"/>
  <c r="AD33" i="47"/>
  <c r="AC33" i="47"/>
  <c r="AB33" i="47"/>
  <c r="Z33" i="47"/>
  <c r="X33" i="47"/>
  <c r="Y33" i="47" s="1"/>
  <c r="AD32" i="47"/>
  <c r="AB32" i="47"/>
  <c r="AC32" i="47" s="1"/>
  <c r="Z32" i="47"/>
  <c r="X32" i="47"/>
  <c r="Y32" i="47" s="1"/>
  <c r="AD31" i="47"/>
  <c r="AC31" i="47"/>
  <c r="AB31" i="47"/>
  <c r="Z31" i="47"/>
  <c r="Y31" i="47"/>
  <c r="X31" i="47"/>
  <c r="AD30" i="47"/>
  <c r="AC30" i="47"/>
  <c r="AB30" i="47"/>
  <c r="Z30" i="47"/>
  <c r="Y30" i="47"/>
  <c r="X30" i="47"/>
  <c r="AD29" i="47"/>
  <c r="AB29" i="47"/>
  <c r="AC29" i="47" s="1"/>
  <c r="Z29" i="47"/>
  <c r="Y29" i="47"/>
  <c r="X29" i="47"/>
  <c r="AD28" i="47"/>
  <c r="AB28" i="47"/>
  <c r="AC28" i="47" s="1"/>
  <c r="Z28" i="47"/>
  <c r="X28" i="47"/>
  <c r="Y28" i="47" s="1"/>
  <c r="AD27" i="47"/>
  <c r="AC27" i="47"/>
  <c r="AB27" i="47"/>
  <c r="Z27" i="47"/>
  <c r="X27" i="47"/>
  <c r="Y27" i="47" s="1"/>
  <c r="AD26" i="47"/>
  <c r="AB26" i="47"/>
  <c r="AC26" i="47" s="1"/>
  <c r="Z26" i="47"/>
  <c r="X26" i="47"/>
  <c r="Y26" i="47" s="1"/>
  <c r="AD25" i="47"/>
  <c r="AB25" i="47"/>
  <c r="AC25" i="47" s="1"/>
  <c r="Z25" i="47"/>
  <c r="X25" i="47"/>
  <c r="Y25" i="47" s="1"/>
  <c r="AD24" i="47"/>
  <c r="AB24" i="47"/>
  <c r="AC24" i="47" s="1"/>
  <c r="Z24" i="47"/>
  <c r="AF24" i="47" s="1"/>
  <c r="X24" i="47"/>
  <c r="Y24" i="47" s="1"/>
  <c r="AD23" i="47"/>
  <c r="AB23" i="47"/>
  <c r="AC23" i="47" s="1"/>
  <c r="Z23" i="47"/>
  <c r="X23" i="47"/>
  <c r="Y23" i="47" s="1"/>
  <c r="AD22" i="47"/>
  <c r="AB22" i="47"/>
  <c r="AC22" i="47" s="1"/>
  <c r="Z22" i="47"/>
  <c r="X22" i="47"/>
  <c r="Y22" i="47" s="1"/>
  <c r="AD21" i="47"/>
  <c r="AC21" i="47"/>
  <c r="AB21" i="47"/>
  <c r="Z21" i="47"/>
  <c r="X21" i="47"/>
  <c r="Y21" i="47" s="1"/>
  <c r="AD20" i="47"/>
  <c r="AB20" i="47"/>
  <c r="AC20" i="47" s="1"/>
  <c r="Z20" i="47"/>
  <c r="X20" i="47"/>
  <c r="Y20" i="47" s="1"/>
  <c r="AD19" i="47"/>
  <c r="AB19" i="47"/>
  <c r="AC19" i="47" s="1"/>
  <c r="Z19" i="47"/>
  <c r="X19" i="47"/>
  <c r="Y19" i="47" s="1"/>
  <c r="AD18" i="47"/>
  <c r="AB18" i="47"/>
  <c r="AC18" i="47" s="1"/>
  <c r="Z18" i="47"/>
  <c r="X18" i="47"/>
  <c r="Y18" i="47" s="1"/>
  <c r="AD17" i="47"/>
  <c r="AB17" i="47"/>
  <c r="AC17" i="47" s="1"/>
  <c r="Z17" i="47"/>
  <c r="X17" i="47"/>
  <c r="Y17" i="47" s="1"/>
  <c r="AD16" i="47"/>
  <c r="AC16" i="47"/>
  <c r="AB16" i="47"/>
  <c r="Z16" i="47"/>
  <c r="Y16" i="47"/>
  <c r="X16" i="47"/>
  <c r="AD15" i="47"/>
  <c r="AC15" i="47"/>
  <c r="AB15" i="47"/>
  <c r="Z15" i="47"/>
  <c r="X15" i="47"/>
  <c r="Y15" i="47" s="1"/>
  <c r="AD14" i="47"/>
  <c r="AB14" i="47"/>
  <c r="AC14" i="47" s="1"/>
  <c r="Z14" i="47"/>
  <c r="X14" i="47"/>
  <c r="Y14" i="47" s="1"/>
  <c r="AD13" i="47"/>
  <c r="AC13" i="47"/>
  <c r="AB13" i="47"/>
  <c r="Z13" i="47"/>
  <c r="Y13" i="47"/>
  <c r="X13" i="47"/>
  <c r="AD12" i="47"/>
  <c r="AB12" i="47"/>
  <c r="AC12" i="47" s="1"/>
  <c r="Z12" i="47"/>
  <c r="X12" i="47"/>
  <c r="Y12" i="47" s="1"/>
  <c r="AD11" i="47"/>
  <c r="AC11" i="47"/>
  <c r="AB11" i="47"/>
  <c r="Z11" i="47"/>
  <c r="Y11" i="47"/>
  <c r="X11" i="47"/>
  <c r="AD10" i="47"/>
  <c r="AC10" i="47"/>
  <c r="AB10" i="47"/>
  <c r="Z10" i="47"/>
  <c r="X10" i="47"/>
  <c r="Y10" i="47" s="1"/>
  <c r="AD9" i="47"/>
  <c r="AC9" i="47"/>
  <c r="AB9" i="47"/>
  <c r="Z9" i="47"/>
  <c r="AF9" i="47" s="1"/>
  <c r="X9" i="47"/>
  <c r="Y9" i="47" s="1"/>
  <c r="AD8" i="47"/>
  <c r="AC8" i="47"/>
  <c r="AB8" i="47"/>
  <c r="Z8" i="47"/>
  <c r="X8" i="47"/>
  <c r="Y8" i="47" s="1"/>
  <c r="AD7" i="47"/>
  <c r="AF7" i="47" s="1"/>
  <c r="AC7" i="47"/>
  <c r="AB7" i="47"/>
  <c r="Z7" i="47"/>
  <c r="Y7" i="47"/>
  <c r="X7" i="47"/>
  <c r="AD6" i="47"/>
  <c r="AB6" i="47"/>
  <c r="AC6" i="47" s="1"/>
  <c r="Z6" i="47"/>
  <c r="AF6" i="47" s="1"/>
  <c r="X6" i="47"/>
  <c r="Y6" i="47" s="1"/>
  <c r="AD5" i="47"/>
  <c r="AB5" i="47"/>
  <c r="AC5" i="47" s="1"/>
  <c r="Z5" i="47"/>
  <c r="Y5" i="47"/>
  <c r="X5" i="47"/>
  <c r="AD4" i="47"/>
  <c r="AB4" i="47"/>
  <c r="AC4" i="47" s="1"/>
  <c r="Z4" i="47"/>
  <c r="Y4" i="47"/>
  <c r="X4" i="47"/>
  <c r="C152" i="36"/>
  <c r="C10" i="12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AF18" i="47" l="1"/>
  <c r="AF81" i="47"/>
  <c r="AF4" i="47"/>
  <c r="AF27" i="47"/>
  <c r="AF29" i="47"/>
  <c r="AF36" i="47"/>
  <c r="AF74" i="47"/>
  <c r="AF92" i="47"/>
  <c r="AF106" i="47"/>
  <c r="AF144" i="47"/>
  <c r="AH144" i="47" s="1"/>
  <c r="AF174" i="47"/>
  <c r="AG174" i="47" s="1"/>
  <c r="AF193" i="47"/>
  <c r="AG193" i="47" s="1"/>
  <c r="AF213" i="47"/>
  <c r="AG213" i="47" s="1"/>
  <c r="AF220" i="47"/>
  <c r="AF222" i="47"/>
  <c r="AF227" i="47"/>
  <c r="AF234" i="47"/>
  <c r="AF236" i="47"/>
  <c r="AF290" i="47"/>
  <c r="AF314" i="47"/>
  <c r="AG941" i="47"/>
  <c r="AH941" i="47"/>
  <c r="AF256" i="47"/>
  <c r="AF318" i="47"/>
  <c r="AI860" i="47"/>
  <c r="AH860" i="47"/>
  <c r="AF35" i="47"/>
  <c r="AF97" i="47"/>
  <c r="AF105" i="47"/>
  <c r="AF157" i="47"/>
  <c r="AG157" i="47" s="1"/>
  <c r="AF205" i="47"/>
  <c r="AG205" i="47" s="1"/>
  <c r="AF218" i="47"/>
  <c r="AF34" i="47"/>
  <c r="AF86" i="47"/>
  <c r="AF8" i="47"/>
  <c r="AF21" i="47"/>
  <c r="AF28" i="47"/>
  <c r="AF32" i="47"/>
  <c r="AF54" i="47"/>
  <c r="AF62" i="47"/>
  <c r="AF63" i="47"/>
  <c r="AF126" i="47"/>
  <c r="AH126" i="47" s="1"/>
  <c r="AF214" i="47"/>
  <c r="AG214" i="47" s="1"/>
  <c r="AF235" i="47"/>
  <c r="AF252" i="47"/>
  <c r="AF278" i="47"/>
  <c r="AF296" i="47"/>
  <c r="AF300" i="47"/>
  <c r="AF323" i="47"/>
  <c r="AF71" i="47"/>
  <c r="AF77" i="47"/>
  <c r="AF110" i="47"/>
  <c r="AF112" i="47"/>
  <c r="AF118" i="47"/>
  <c r="AF142" i="47"/>
  <c r="AH142" i="47" s="1"/>
  <c r="AF166" i="47"/>
  <c r="AF178" i="47"/>
  <c r="AG178" i="47" s="1"/>
  <c r="AF206" i="47"/>
  <c r="AG206" i="47" s="1"/>
  <c r="AF219" i="47"/>
  <c r="AF242" i="47"/>
  <c r="AF244" i="47"/>
  <c r="AF310" i="47"/>
  <c r="AF315" i="47"/>
  <c r="AF332" i="47"/>
  <c r="AF128" i="47"/>
  <c r="AH128" i="47" s="1"/>
  <c r="AF145" i="47"/>
  <c r="AF158" i="47"/>
  <c r="AG158" i="47" s="1"/>
  <c r="AF172" i="47"/>
  <c r="AF228" i="47"/>
  <c r="AF239" i="47"/>
  <c r="AF262" i="47"/>
  <c r="AF275" i="47"/>
  <c r="AF284" i="47"/>
  <c r="AF346" i="47"/>
  <c r="AF349" i="47"/>
  <c r="AF13" i="47"/>
  <c r="AF50" i="47"/>
  <c r="AF69" i="47"/>
  <c r="AF84" i="47"/>
  <c r="AF85" i="47"/>
  <c r="AF111" i="47"/>
  <c r="AF130" i="47"/>
  <c r="AH130" i="47" s="1"/>
  <c r="AF155" i="47"/>
  <c r="AF184" i="47"/>
  <c r="AF208" i="47"/>
  <c r="AF230" i="47"/>
  <c r="AF248" i="47"/>
  <c r="AF259" i="47"/>
  <c r="AF286" i="47"/>
  <c r="AF288" i="47"/>
  <c r="AF304" i="47"/>
  <c r="AF312" i="47"/>
  <c r="AF319" i="47"/>
  <c r="AF322" i="47"/>
  <c r="AF355" i="47"/>
  <c r="AF358" i="47"/>
  <c r="AF366" i="47"/>
  <c r="AF378" i="47"/>
  <c r="AF11" i="47"/>
  <c r="AF39" i="47"/>
  <c r="AF61" i="47"/>
  <c r="AF146" i="47"/>
  <c r="AH146" i="47" s="1"/>
  <c r="AF202" i="47"/>
  <c r="AG202" i="47" s="1"/>
  <c r="AF272" i="47"/>
  <c r="AF292" i="47"/>
  <c r="AF298" i="47"/>
  <c r="AF339" i="47"/>
  <c r="AF389" i="47"/>
  <c r="AH389" i="47" s="1"/>
  <c r="AF462" i="47"/>
  <c r="AF466" i="47"/>
  <c r="AI466" i="47" s="1"/>
  <c r="AF487" i="47"/>
  <c r="AF507" i="47"/>
  <c r="AG507" i="47" s="1"/>
  <c r="AF528" i="47"/>
  <c r="AF535" i="47"/>
  <c r="AF538" i="47"/>
  <c r="AF541" i="47"/>
  <c r="AF566" i="47"/>
  <c r="AF572" i="47"/>
  <c r="AF594" i="47"/>
  <c r="AF622" i="47"/>
  <c r="AF628" i="47"/>
  <c r="AF632" i="47"/>
  <c r="AF653" i="47"/>
  <c r="AF660" i="47"/>
  <c r="AG660" i="47" s="1"/>
  <c r="AF672" i="47"/>
  <c r="AG672" i="47" s="1"/>
  <c r="AF686" i="47"/>
  <c r="AF694" i="47"/>
  <c r="AC709" i="47"/>
  <c r="AF711" i="47"/>
  <c r="AH711" i="47" s="1"/>
  <c r="AF731" i="47"/>
  <c r="AH731" i="47" s="1"/>
  <c r="AF732" i="47"/>
  <c r="AF747" i="47"/>
  <c r="AF749" i="47"/>
  <c r="AF752" i="47"/>
  <c r="AH752" i="47" s="1"/>
  <c r="AF754" i="47"/>
  <c r="AF770" i="47"/>
  <c r="AF777" i="47"/>
  <c r="AF790" i="47"/>
  <c r="AF795" i="47"/>
  <c r="AF807" i="47"/>
  <c r="AF833" i="47"/>
  <c r="AF853" i="47"/>
  <c r="AF861" i="47"/>
  <c r="AF876" i="47"/>
  <c r="AF883" i="47"/>
  <c r="AF898" i="47"/>
  <c r="AF926" i="47"/>
  <c r="AF936" i="47"/>
  <c r="AH936" i="47" s="1"/>
  <c r="AF951" i="47"/>
  <c r="AF953" i="47"/>
  <c r="AF973" i="47"/>
  <c r="AF977" i="47"/>
  <c r="AF982" i="47"/>
  <c r="AF989" i="47"/>
  <c r="AF1001" i="47"/>
  <c r="AF1010" i="47"/>
  <c r="AF362" i="47"/>
  <c r="AF373" i="47"/>
  <c r="AF402" i="47"/>
  <c r="AF424" i="47"/>
  <c r="AF431" i="47"/>
  <c r="AF502" i="47"/>
  <c r="AH502" i="47" s="1"/>
  <c r="AF518" i="47"/>
  <c r="AF533" i="47"/>
  <c r="AF602" i="47"/>
  <c r="AF619" i="47"/>
  <c r="AF630" i="47"/>
  <c r="AF644" i="47"/>
  <c r="AF664" i="47"/>
  <c r="AG664" i="47" s="1"/>
  <c r="AF691" i="47"/>
  <c r="AF704" i="47"/>
  <c r="AF742" i="47"/>
  <c r="AF766" i="47"/>
  <c r="AF824" i="47"/>
  <c r="AH824" i="47" s="1"/>
  <c r="AF905" i="47"/>
  <c r="AF909" i="47"/>
  <c r="AH909" i="47" s="1"/>
  <c r="AF921" i="47"/>
  <c r="AH921" i="47" s="1"/>
  <c r="AF934" i="47"/>
  <c r="AF946" i="47"/>
  <c r="AF959" i="47"/>
  <c r="AF966" i="47"/>
  <c r="AF1022" i="47"/>
  <c r="AF586" i="47"/>
  <c r="AF429" i="47"/>
  <c r="AH429" i="47" s="1"/>
  <c r="AF464" i="47"/>
  <c r="AF513" i="47"/>
  <c r="AF515" i="47"/>
  <c r="AG515" i="47" s="1"/>
  <c r="AF550" i="47"/>
  <c r="AF641" i="47"/>
  <c r="AF776" i="47"/>
  <c r="AF783" i="47"/>
  <c r="AF818" i="47"/>
  <c r="AF834" i="47"/>
  <c r="AF844" i="47"/>
  <c r="AF854" i="47"/>
  <c r="AF923" i="47"/>
  <c r="AF935" i="47"/>
  <c r="AF993" i="47"/>
  <c r="AF327" i="47"/>
  <c r="AF338" i="47"/>
  <c r="AF347" i="47"/>
  <c r="AF390" i="47"/>
  <c r="AF409" i="47"/>
  <c r="AF411" i="47"/>
  <c r="AF418" i="47"/>
  <c r="AF442" i="47"/>
  <c r="AF444" i="47"/>
  <c r="AF454" i="47"/>
  <c r="AH454" i="47" s="1"/>
  <c r="AF465" i="47"/>
  <c r="AH465" i="47" s="1"/>
  <c r="AF479" i="47"/>
  <c r="AH479" i="47" s="1"/>
  <c r="AF539" i="47"/>
  <c r="AG539" i="47" s="1"/>
  <c r="AF589" i="47"/>
  <c r="AF616" i="47"/>
  <c r="AC641" i="47"/>
  <c r="AF646" i="47"/>
  <c r="AF657" i="47"/>
  <c r="AF661" i="47"/>
  <c r="AF676" i="47"/>
  <c r="AG676" i="47" s="1"/>
  <c r="AF698" i="47"/>
  <c r="AF703" i="47"/>
  <c r="AF712" i="47"/>
  <c r="AH712" i="47" s="1"/>
  <c r="AF722" i="47"/>
  <c r="AF725" i="47"/>
  <c r="AF741" i="47"/>
  <c r="AF748" i="47"/>
  <c r="AH748" i="47" s="1"/>
  <c r="AF753" i="47"/>
  <c r="AF771" i="47"/>
  <c r="AF784" i="47"/>
  <c r="AF796" i="47"/>
  <c r="AH796" i="47" s="1"/>
  <c r="AF799" i="47"/>
  <c r="AF828" i="47"/>
  <c r="AF847" i="47"/>
  <c r="AF901" i="47"/>
  <c r="AG901" i="47" s="1"/>
  <c r="AF906" i="47"/>
  <c r="AF913" i="47"/>
  <c r="AH913" i="47" s="1"/>
  <c r="AF918" i="47"/>
  <c r="AF925" i="47"/>
  <c r="AH925" i="47" s="1"/>
  <c r="AF945" i="47"/>
  <c r="AF950" i="47"/>
  <c r="AF963" i="47"/>
  <c r="AF976" i="47"/>
  <c r="AF983" i="47"/>
  <c r="AF985" i="47"/>
  <c r="AF990" i="47"/>
  <c r="AF1004" i="47"/>
  <c r="AF1083" i="47"/>
  <c r="AC1083" i="47"/>
  <c r="AF371" i="47"/>
  <c r="AF403" i="47"/>
  <c r="AF406" i="47"/>
  <c r="AF430" i="47"/>
  <c r="AF467" i="47"/>
  <c r="AH467" i="47" s="1"/>
  <c r="AF512" i="47"/>
  <c r="AF621" i="47"/>
  <c r="AF640" i="47"/>
  <c r="AG640" i="47" s="1"/>
  <c r="AF663" i="47"/>
  <c r="AF690" i="47"/>
  <c r="AF692" i="47"/>
  <c r="AF705" i="47"/>
  <c r="AF755" i="47"/>
  <c r="AF778" i="47"/>
  <c r="AF789" i="47"/>
  <c r="AF872" i="47"/>
  <c r="AF897" i="47"/>
  <c r="AF910" i="47"/>
  <c r="AF920" i="47"/>
  <c r="AH920" i="47" s="1"/>
  <c r="AF933" i="47"/>
  <c r="AH933" i="47" s="1"/>
  <c r="AF967" i="47"/>
  <c r="AF969" i="47"/>
  <c r="AF992" i="47"/>
  <c r="AF999" i="47"/>
  <c r="AF491" i="47"/>
  <c r="AF510" i="47"/>
  <c r="AF562" i="47"/>
  <c r="AF579" i="47"/>
  <c r="AG579" i="47" s="1"/>
  <c r="AF587" i="47"/>
  <c r="AF684" i="47"/>
  <c r="AH684" i="47" s="1"/>
  <c r="AF688" i="47"/>
  <c r="AF707" i="47"/>
  <c r="AH707" i="47" s="1"/>
  <c r="AF719" i="47"/>
  <c r="AH719" i="47" s="1"/>
  <c r="AF727" i="47"/>
  <c r="AH727" i="47" s="1"/>
  <c r="AF773" i="47"/>
  <c r="AF780" i="47"/>
  <c r="AH780" i="47" s="1"/>
  <c r="AF785" i="47"/>
  <c r="AF793" i="47"/>
  <c r="AF825" i="47"/>
  <c r="AF391" i="47"/>
  <c r="AF425" i="47"/>
  <c r="AF438" i="47"/>
  <c r="AF451" i="47"/>
  <c r="AF804" i="47"/>
  <c r="AF822" i="47"/>
  <c r="AF830" i="47"/>
  <c r="AF886" i="47"/>
  <c r="AF958" i="47"/>
  <c r="AF987" i="47"/>
  <c r="AF994" i="47"/>
  <c r="AF996" i="47"/>
  <c r="AF1029" i="47"/>
  <c r="AH1029" i="47" s="1"/>
  <c r="AF1037" i="47"/>
  <c r="AF1063" i="47"/>
  <c r="AF1071" i="47"/>
  <c r="AF1086" i="47"/>
  <c r="AF1091" i="47"/>
  <c r="AG1091" i="47" s="1"/>
  <c r="AF1096" i="47"/>
  <c r="AH1096" i="47" s="1"/>
  <c r="AF1111" i="47"/>
  <c r="AF1125" i="47"/>
  <c r="AF1164" i="47"/>
  <c r="AF1209" i="47"/>
  <c r="AG1209" i="47" s="1"/>
  <c r="AF1256" i="47"/>
  <c r="AF1288" i="47"/>
  <c r="AF1290" i="47"/>
  <c r="AF1293" i="47"/>
  <c r="AF1346" i="47"/>
  <c r="AF1348" i="47"/>
  <c r="AH1348" i="47" s="1"/>
  <c r="AF1377" i="47"/>
  <c r="AF1423" i="47"/>
  <c r="AF1439" i="47"/>
  <c r="AF1491" i="47"/>
  <c r="AF1499" i="47"/>
  <c r="AF1545" i="47"/>
  <c r="AF1556" i="47"/>
  <c r="AF1587" i="47"/>
  <c r="AF1608" i="47"/>
  <c r="AF1613" i="47"/>
  <c r="AF1622" i="47"/>
  <c r="AF1624" i="47"/>
  <c r="AF1634" i="47"/>
  <c r="AH1634" i="47" s="1"/>
  <c r="AF1679" i="47"/>
  <c r="AF1683" i="47"/>
  <c r="AH1683" i="47" s="1"/>
  <c r="AF1692" i="47"/>
  <c r="AH1692" i="47" s="1"/>
  <c r="AF1703" i="47"/>
  <c r="AF1705" i="47"/>
  <c r="AF1713" i="47"/>
  <c r="AF1717" i="47"/>
  <c r="AF1722" i="47"/>
  <c r="AF1729" i="47"/>
  <c r="AF1736" i="47"/>
  <c r="AF1756" i="47"/>
  <c r="AF1784" i="47"/>
  <c r="AF1788" i="47"/>
  <c r="AF1813" i="47"/>
  <c r="AF1816" i="47"/>
  <c r="AG1816" i="47" s="1"/>
  <c r="AF1927" i="47"/>
  <c r="AF1141" i="47"/>
  <c r="AG1141" i="47" s="1"/>
  <c r="AF1152" i="47"/>
  <c r="AF1162" i="47"/>
  <c r="AF1181" i="47"/>
  <c r="AG1181" i="47" s="1"/>
  <c r="AF1188" i="47"/>
  <c r="AF1307" i="47"/>
  <c r="AH1307" i="47" s="1"/>
  <c r="AF1362" i="47"/>
  <c r="AF1372" i="47"/>
  <c r="AH1372" i="47" s="1"/>
  <c r="AF1412" i="47"/>
  <c r="AF1416" i="47"/>
  <c r="AF1445" i="47"/>
  <c r="AF1446" i="47"/>
  <c r="AF1455" i="47"/>
  <c r="AF1457" i="47"/>
  <c r="AF1538" i="47"/>
  <c r="AH1538" i="47" s="1"/>
  <c r="AF1547" i="47"/>
  <c r="AF1580" i="47"/>
  <c r="AF1591" i="47"/>
  <c r="AF1719" i="47"/>
  <c r="AG1719" i="47" s="1"/>
  <c r="AF1758" i="47"/>
  <c r="AF1779" i="47"/>
  <c r="AF1795" i="47"/>
  <c r="AF1803" i="47"/>
  <c r="AF1808" i="47"/>
  <c r="AF1846" i="47"/>
  <c r="AG2455" i="47"/>
  <c r="AH2455" i="47"/>
  <c r="AF1014" i="47"/>
  <c r="AF1019" i="47"/>
  <c r="AF1036" i="47"/>
  <c r="AF1051" i="47"/>
  <c r="AF1060" i="47"/>
  <c r="AF1062" i="47"/>
  <c r="AF1076" i="47"/>
  <c r="AF1090" i="47"/>
  <c r="AF1124" i="47"/>
  <c r="AF1208" i="47"/>
  <c r="AI1208" i="47" s="1"/>
  <c r="AF1213" i="47"/>
  <c r="AG1213" i="47" s="1"/>
  <c r="AF1230" i="47"/>
  <c r="AF1244" i="47"/>
  <c r="AF1253" i="47"/>
  <c r="AG1253" i="47" s="1"/>
  <c r="AF1264" i="47"/>
  <c r="AF1298" i="47"/>
  <c r="AF1323" i="47"/>
  <c r="AF1330" i="47"/>
  <c r="AF1380" i="47"/>
  <c r="AF1414" i="47"/>
  <c r="AF1431" i="47"/>
  <c r="AF1447" i="47"/>
  <c r="AF1495" i="47"/>
  <c r="AF1501" i="47"/>
  <c r="AG1501" i="47" s="1"/>
  <c r="AF1508" i="47"/>
  <c r="AF1539" i="47"/>
  <c r="AI1539" i="47" s="1"/>
  <c r="AF1575" i="47"/>
  <c r="AF1644" i="47"/>
  <c r="AF1656" i="47"/>
  <c r="AF1660" i="47"/>
  <c r="AF1667" i="47"/>
  <c r="AF1678" i="47"/>
  <c r="AF1700" i="47"/>
  <c r="AF1728" i="47"/>
  <c r="AF1737" i="47"/>
  <c r="AF1744" i="47"/>
  <c r="AF1760" i="47"/>
  <c r="AH1760" i="47" s="1"/>
  <c r="AC1800" i="47"/>
  <c r="AF1805" i="47"/>
  <c r="AF1812" i="47"/>
  <c r="AF1818" i="47"/>
  <c r="AF1823" i="47"/>
  <c r="AC1824" i="47"/>
  <c r="AF1854" i="47"/>
  <c r="AG1854" i="47" s="1"/>
  <c r="AF1861" i="47"/>
  <c r="AG1861" i="47" s="1"/>
  <c r="AF1866" i="47"/>
  <c r="AF1874" i="47"/>
  <c r="AG1874" i="47" s="1"/>
  <c r="AF1938" i="47"/>
  <c r="AF1011" i="47"/>
  <c r="AF1031" i="47"/>
  <c r="AF1046" i="47"/>
  <c r="AF1095" i="47"/>
  <c r="AG1095" i="47" s="1"/>
  <c r="AF1106" i="47"/>
  <c r="AF1114" i="47"/>
  <c r="AH1114" i="47" s="1"/>
  <c r="AF1149" i="47"/>
  <c r="AF1187" i="47"/>
  <c r="AI1187" i="47" s="1"/>
  <c r="AF1202" i="47"/>
  <c r="AF1234" i="47"/>
  <c r="AF1278" i="47"/>
  <c r="AF1282" i="47"/>
  <c r="AH1282" i="47" s="1"/>
  <c r="AF1304" i="47"/>
  <c r="AF1309" i="47"/>
  <c r="AG1309" i="47" s="1"/>
  <c r="AF1311" i="47"/>
  <c r="AF1343" i="47"/>
  <c r="AF1357" i="47"/>
  <c r="AF1361" i="47"/>
  <c r="AF1374" i="47"/>
  <c r="AF1405" i="47"/>
  <c r="AF1411" i="47"/>
  <c r="AF1442" i="47"/>
  <c r="AF1444" i="47"/>
  <c r="AF1467" i="47"/>
  <c r="AF1469" i="47"/>
  <c r="AF1478" i="47"/>
  <c r="AF1487" i="47"/>
  <c r="AH1487" i="47" s="1"/>
  <c r="AF1544" i="47"/>
  <c r="AF1555" i="47"/>
  <c r="AF1569" i="47"/>
  <c r="AF1579" i="47"/>
  <c r="AF1601" i="47"/>
  <c r="AF1602" i="47"/>
  <c r="AF1604" i="47"/>
  <c r="AF1610" i="47"/>
  <c r="AH1610" i="47" s="1"/>
  <c r="AF1628" i="47"/>
  <c r="AF1638" i="47"/>
  <c r="AH1638" i="47" s="1"/>
  <c r="AF1648" i="47"/>
  <c r="AF1655" i="47"/>
  <c r="AF1682" i="47"/>
  <c r="AH1682" i="47" s="1"/>
  <c r="AF1702" i="47"/>
  <c r="AH1702" i="47" s="1"/>
  <c r="AF1704" i="47"/>
  <c r="AF1716" i="47"/>
  <c r="AF1724" i="47"/>
  <c r="AH1724" i="47" s="1"/>
  <c r="AF1748" i="47"/>
  <c r="AF1767" i="47"/>
  <c r="AF1785" i="47"/>
  <c r="AF1826" i="47"/>
  <c r="AF1881" i="47"/>
  <c r="AF1888" i="47"/>
  <c r="AF1067" i="47"/>
  <c r="AF1069" i="47"/>
  <c r="AF1072" i="47"/>
  <c r="AI1072" i="47" s="1"/>
  <c r="AF1082" i="47"/>
  <c r="AF1092" i="47"/>
  <c r="AH1092" i="47" s="1"/>
  <c r="AF1099" i="47"/>
  <c r="AF1176" i="47"/>
  <c r="AF1211" i="47"/>
  <c r="AI1211" i="47" s="1"/>
  <c r="AF1341" i="47"/>
  <c r="AG1341" i="47" s="1"/>
  <c r="AF1415" i="47"/>
  <c r="AF1489" i="47"/>
  <c r="AF1498" i="47"/>
  <c r="AF1531" i="47"/>
  <c r="AF1570" i="47"/>
  <c r="AH1570" i="47" s="1"/>
  <c r="AF1616" i="47"/>
  <c r="AF1657" i="47"/>
  <c r="AF1711" i="47"/>
  <c r="AG1711" i="47" s="1"/>
  <c r="AF1718" i="47"/>
  <c r="AF1720" i="47"/>
  <c r="AH1720" i="47" s="1"/>
  <c r="AF1732" i="47"/>
  <c r="AF1739" i="47"/>
  <c r="AF1757" i="47"/>
  <c r="AF1789" i="47"/>
  <c r="AF1794" i="47"/>
  <c r="AF1856" i="47"/>
  <c r="AF1865" i="47"/>
  <c r="AG1865" i="47" s="1"/>
  <c r="AF1878" i="47"/>
  <c r="AG2423" i="47"/>
  <c r="AH2423" i="47"/>
  <c r="AF1276" i="47"/>
  <c r="AI1276" i="47" s="1"/>
  <c r="AG1368" i="47"/>
  <c r="AF1596" i="47"/>
  <c r="AF1654" i="47"/>
  <c r="AF1680" i="47"/>
  <c r="AF1777" i="47"/>
  <c r="AF1804" i="47"/>
  <c r="AF1027" i="47"/>
  <c r="AF1042" i="47"/>
  <c r="AF1047" i="47"/>
  <c r="AF1054" i="47"/>
  <c r="AF1075" i="47"/>
  <c r="AG1075" i="47" s="1"/>
  <c r="AF1107" i="47"/>
  <c r="AF1120" i="47"/>
  <c r="AF1123" i="47"/>
  <c r="AF1144" i="47"/>
  <c r="AF1174" i="47"/>
  <c r="AF1193" i="47"/>
  <c r="AF1223" i="47"/>
  <c r="AI1223" i="47" s="1"/>
  <c r="AF1245" i="47"/>
  <c r="AG1245" i="47" s="1"/>
  <c r="AF1246" i="47"/>
  <c r="AF1286" i="47"/>
  <c r="AH1286" i="47" s="1"/>
  <c r="AF1295" i="47"/>
  <c r="AF1325" i="47"/>
  <c r="AF1331" i="47"/>
  <c r="AF1338" i="47"/>
  <c r="AF1349" i="47"/>
  <c r="AG1349" i="47" s="1"/>
  <c r="AI1368" i="47"/>
  <c r="AF1408" i="47"/>
  <c r="AI1408" i="47" s="1"/>
  <c r="AF1464" i="47"/>
  <c r="AH1464" i="47" s="1"/>
  <c r="AF1483" i="47"/>
  <c r="AH1483" i="47" s="1"/>
  <c r="AF1507" i="47"/>
  <c r="AF1525" i="47"/>
  <c r="AF1561" i="47"/>
  <c r="AF1566" i="47"/>
  <c r="AF1568" i="47"/>
  <c r="AF1576" i="47"/>
  <c r="AF1585" i="47"/>
  <c r="AF1603" i="47"/>
  <c r="AF1641" i="47"/>
  <c r="AF1643" i="47"/>
  <c r="AF1662" i="47"/>
  <c r="AF1666" i="47"/>
  <c r="AF1672" i="47"/>
  <c r="AF1699" i="47"/>
  <c r="AG1699" i="47" s="1"/>
  <c r="AF1708" i="47"/>
  <c r="AH1708" i="47" s="1"/>
  <c r="AF1761" i="47"/>
  <c r="AF1766" i="47"/>
  <c r="AF1798" i="47"/>
  <c r="AF1840" i="47"/>
  <c r="AF1907" i="47"/>
  <c r="AF1922" i="47"/>
  <c r="AF1884" i="47"/>
  <c r="AI1884" i="47" s="1"/>
  <c r="AF1890" i="47"/>
  <c r="AF1898" i="47"/>
  <c r="AF1909" i="47"/>
  <c r="AG1909" i="47" s="1"/>
  <c r="AF1920" i="47"/>
  <c r="AF1940" i="47"/>
  <c r="AF1966" i="47"/>
  <c r="AF2023" i="47"/>
  <c r="AF2025" i="47"/>
  <c r="AF2037" i="47"/>
  <c r="AG2037" i="47" s="1"/>
  <c r="AF2039" i="47"/>
  <c r="AF2066" i="47"/>
  <c r="AF2070" i="47"/>
  <c r="AF2137" i="47"/>
  <c r="AF2141" i="47"/>
  <c r="AG2141" i="47" s="1"/>
  <c r="AF2152" i="47"/>
  <c r="AF2154" i="47"/>
  <c r="AF2170" i="47"/>
  <c r="AF2176" i="47"/>
  <c r="AF2183" i="47"/>
  <c r="AG2183" i="47" s="1"/>
  <c r="AF2214" i="47"/>
  <c r="AF2238" i="47"/>
  <c r="AF2264" i="47"/>
  <c r="AH2264" i="47" s="1"/>
  <c r="AF2266" i="47"/>
  <c r="AH2266" i="47" s="1"/>
  <c r="AF2275" i="47"/>
  <c r="AF2283" i="47"/>
  <c r="AG2283" i="47" s="1"/>
  <c r="AC2286" i="47"/>
  <c r="AF2295" i="47"/>
  <c r="AF2308" i="47"/>
  <c r="AG2308" i="47" s="1"/>
  <c r="AF2315" i="47"/>
  <c r="AG2315" i="47" s="1"/>
  <c r="AF2328" i="47"/>
  <c r="AF2349" i="47"/>
  <c r="AF2369" i="47"/>
  <c r="AF2399" i="47"/>
  <c r="AF2479" i="47"/>
  <c r="AF2482" i="47"/>
  <c r="AG2482" i="47" s="1"/>
  <c r="AF2486" i="47"/>
  <c r="AG2486" i="47" s="1"/>
  <c r="AF2521" i="47"/>
  <c r="AF2540" i="47"/>
  <c r="AF2554" i="47"/>
  <c r="AG2554" i="47" s="1"/>
  <c r="AF2582" i="47"/>
  <c r="AF2081" i="47"/>
  <c r="AF2130" i="47"/>
  <c r="AF2150" i="47"/>
  <c r="AH2150" i="47" s="1"/>
  <c r="AF2268" i="47"/>
  <c r="AH2268" i="47" s="1"/>
  <c r="AF2290" i="47"/>
  <c r="AF2299" i="47"/>
  <c r="AF1929" i="47"/>
  <c r="AH1929" i="47" s="1"/>
  <c r="AF1935" i="47"/>
  <c r="AF2004" i="47"/>
  <c r="AF2050" i="47"/>
  <c r="AF2102" i="47"/>
  <c r="AF2127" i="47"/>
  <c r="AF2134" i="47"/>
  <c r="AH2134" i="47" s="1"/>
  <c r="AF2246" i="47"/>
  <c r="AF2249" i="47"/>
  <c r="AF2257" i="47"/>
  <c r="AF2312" i="47"/>
  <c r="AF2360" i="47"/>
  <c r="AG2360" i="47" s="1"/>
  <c r="AF2368" i="47"/>
  <c r="AF2428" i="47"/>
  <c r="AG2428" i="47" s="1"/>
  <c r="AF2430" i="47"/>
  <c r="AF2439" i="47"/>
  <c r="AF2444" i="47"/>
  <c r="AG2444" i="47" s="1"/>
  <c r="AF2476" i="47"/>
  <c r="AF2562" i="47"/>
  <c r="AG2562" i="47" s="1"/>
  <c r="AF2569" i="47"/>
  <c r="AF2586" i="47"/>
  <c r="AG2586" i="47" s="1"/>
  <c r="AF1937" i="47"/>
  <c r="AF1942" i="47"/>
  <c r="AF1969" i="47"/>
  <c r="AG1969" i="47" s="1"/>
  <c r="AF1987" i="47"/>
  <c r="AG1987" i="47" s="1"/>
  <c r="AF2015" i="47"/>
  <c r="AF2203" i="47"/>
  <c r="AF2207" i="47"/>
  <c r="AF2270" i="47"/>
  <c r="AF2297" i="47"/>
  <c r="AF2303" i="47"/>
  <c r="AF2310" i="47"/>
  <c r="AF2325" i="47"/>
  <c r="AF2365" i="47"/>
  <c r="AF2366" i="47"/>
  <c r="AF2386" i="47"/>
  <c r="AF2462" i="47"/>
  <c r="AF2467" i="47"/>
  <c r="AF2491" i="47"/>
  <c r="AF2497" i="47"/>
  <c r="AF2534" i="47"/>
  <c r="AF2546" i="47"/>
  <c r="AG2546" i="47" s="1"/>
  <c r="AF2551" i="47"/>
  <c r="AF2577" i="47"/>
  <c r="AF1886" i="47"/>
  <c r="AF1901" i="47"/>
  <c r="AG1901" i="47" s="1"/>
  <c r="AF1908" i="47"/>
  <c r="AF1912" i="47"/>
  <c r="AF1916" i="47"/>
  <c r="AF1926" i="47"/>
  <c r="AF1933" i="47"/>
  <c r="AF1941" i="47"/>
  <c r="AF1946" i="47"/>
  <c r="AF1960" i="47"/>
  <c r="AF1962" i="47"/>
  <c r="AF1999" i="47"/>
  <c r="AF2045" i="47"/>
  <c r="AF2054" i="47"/>
  <c r="AF2056" i="47"/>
  <c r="AG2056" i="47" s="1"/>
  <c r="AF2080" i="47"/>
  <c r="AF2106" i="47"/>
  <c r="AF2135" i="47"/>
  <c r="AG2135" i="47" s="1"/>
  <c r="AF2142" i="47"/>
  <c r="AH2142" i="47" s="1"/>
  <c r="AF2155" i="47"/>
  <c r="AG2155" i="47" s="1"/>
  <c r="AF2162" i="47"/>
  <c r="AF2180" i="47"/>
  <c r="AF2182" i="47"/>
  <c r="AF2218" i="47"/>
  <c r="AF2263" i="47"/>
  <c r="AH2263" i="47" s="1"/>
  <c r="AF2265" i="47"/>
  <c r="AF2267" i="47"/>
  <c r="AG2267" i="47" s="1"/>
  <c r="AF2278" i="47"/>
  <c r="AF2287" i="47"/>
  <c r="AF2329" i="47"/>
  <c r="AF2372" i="47"/>
  <c r="AF2381" i="47"/>
  <c r="AF2412" i="47"/>
  <c r="AG2412" i="47" s="1"/>
  <c r="AF2414" i="47"/>
  <c r="AF2426" i="47"/>
  <c r="AF2436" i="47"/>
  <c r="AG2436" i="47" s="1"/>
  <c r="AF2448" i="47"/>
  <c r="AG2448" i="47" s="1"/>
  <c r="AF2485" i="47"/>
  <c r="AF2501" i="47"/>
  <c r="AF2518" i="47"/>
  <c r="AG2518" i="47" s="1"/>
  <c r="AF2566" i="47"/>
  <c r="AG2566" i="47" s="1"/>
  <c r="AF2581" i="47"/>
  <c r="AH2537" i="47"/>
  <c r="AF2570" i="47"/>
  <c r="AG2570" i="47" s="1"/>
  <c r="AF2590" i="47"/>
  <c r="AG2590" i="47" s="1"/>
  <c r="AF1875" i="47"/>
  <c r="AF1880" i="47"/>
  <c r="AI1880" i="47" s="1"/>
  <c r="AF1914" i="47"/>
  <c r="AF1939" i="47"/>
  <c r="AF1950" i="47"/>
  <c r="AG1950" i="47" s="1"/>
  <c r="AF1957" i="47"/>
  <c r="AH1957" i="47" s="1"/>
  <c r="AF1971" i="47"/>
  <c r="AF1985" i="47"/>
  <c r="AH1985" i="47" s="1"/>
  <c r="AF2038" i="47"/>
  <c r="AG2038" i="47" s="1"/>
  <c r="AF2093" i="47"/>
  <c r="AF2107" i="47"/>
  <c r="AG2107" i="47" s="1"/>
  <c r="AF2111" i="47"/>
  <c r="AF2118" i="47"/>
  <c r="AF2126" i="47"/>
  <c r="AI2178" i="47"/>
  <c r="AF2194" i="47"/>
  <c r="AF2198" i="47"/>
  <c r="AF2236" i="47"/>
  <c r="AH2236" i="47" s="1"/>
  <c r="AF2243" i="47"/>
  <c r="AH2243" i="47" s="1"/>
  <c r="AF2248" i="47"/>
  <c r="AH2248" i="47" s="1"/>
  <c r="AF2252" i="47"/>
  <c r="AH2252" i="47" s="1"/>
  <c r="AF2254" i="47"/>
  <c r="AF2280" i="47"/>
  <c r="AF2289" i="47"/>
  <c r="AF2293" i="47"/>
  <c r="AH2293" i="47" s="1"/>
  <c r="AF2464" i="47"/>
  <c r="AG2464" i="47" s="1"/>
  <c r="AF2506" i="47"/>
  <c r="AF2030" i="47"/>
  <c r="AF2345" i="47"/>
  <c r="AF2354" i="47"/>
  <c r="AF2385" i="47"/>
  <c r="AF2392" i="47"/>
  <c r="AF2445" i="47"/>
  <c r="AF2447" i="47"/>
  <c r="AF2473" i="47"/>
  <c r="AF2490" i="47"/>
  <c r="AF2513" i="47"/>
  <c r="AF2516" i="47"/>
  <c r="AF2538" i="47"/>
  <c r="AG2538" i="47" s="1"/>
  <c r="AF2565" i="47"/>
  <c r="AI2565" i="47" s="1"/>
  <c r="AF2578" i="47"/>
  <c r="AG2578" i="47" s="1"/>
  <c r="AF19" i="47"/>
  <c r="AF55" i="47"/>
  <c r="AF57" i="47"/>
  <c r="AF73" i="47"/>
  <c r="AF91" i="47"/>
  <c r="AF100" i="47"/>
  <c r="AF103" i="47"/>
  <c r="AF121" i="47"/>
  <c r="AG121" i="47" s="1"/>
  <c r="AF132" i="47"/>
  <c r="AH132" i="47" s="1"/>
  <c r="AF134" i="47"/>
  <c r="AI161" i="47"/>
  <c r="AF197" i="47"/>
  <c r="AF200" i="47"/>
  <c r="AF201" i="47"/>
  <c r="AF231" i="47"/>
  <c r="AF237" i="47"/>
  <c r="AG237" i="47" s="1"/>
  <c r="AF243" i="47"/>
  <c r="AF257" i="47"/>
  <c r="AF287" i="47"/>
  <c r="AF307" i="47"/>
  <c r="AF311" i="47"/>
  <c r="AF320" i="47"/>
  <c r="AF321" i="47"/>
  <c r="AH321" i="47" s="1"/>
  <c r="AF325" i="47"/>
  <c r="AH325" i="47" s="1"/>
  <c r="AF328" i="47"/>
  <c r="AF329" i="47"/>
  <c r="AH329" i="47" s="1"/>
  <c r="AF345" i="47"/>
  <c r="AH345" i="47" s="1"/>
  <c r="AF369" i="47"/>
  <c r="AH369" i="47" s="1"/>
  <c r="AF372" i="47"/>
  <c r="AF375" i="47"/>
  <c r="AF384" i="47"/>
  <c r="AF387" i="47"/>
  <c r="AF427" i="47"/>
  <c r="AF447" i="47"/>
  <c r="AF448" i="47"/>
  <c r="AF543" i="47"/>
  <c r="AG543" i="47" s="1"/>
  <c r="AH661" i="47"/>
  <c r="AG661" i="47"/>
  <c r="AI776" i="47"/>
  <c r="AH776" i="47"/>
  <c r="AI844" i="47"/>
  <c r="AH844" i="47"/>
  <c r="AF37" i="47"/>
  <c r="AF46" i="47"/>
  <c r="AF53" i="47"/>
  <c r="AF94" i="47"/>
  <c r="AF96" i="47"/>
  <c r="AF113" i="47"/>
  <c r="AH113" i="47" s="1"/>
  <c r="AF137" i="47"/>
  <c r="AF181" i="47"/>
  <c r="AF189" i="47"/>
  <c r="AH193" i="47"/>
  <c r="AF249" i="47"/>
  <c r="AH249" i="47" s="1"/>
  <c r="AF269" i="47"/>
  <c r="AF281" i="47"/>
  <c r="AH281" i="47" s="1"/>
  <c r="AF293" i="47"/>
  <c r="AH293" i="47" s="1"/>
  <c r="AF297" i="47"/>
  <c r="AH297" i="47" s="1"/>
  <c r="AF301" i="47"/>
  <c r="AH301" i="47" s="1"/>
  <c r="AF317" i="47"/>
  <c r="AF335" i="47"/>
  <c r="AF351" i="47"/>
  <c r="AF365" i="47"/>
  <c r="AH365" i="47" s="1"/>
  <c r="AF381" i="47"/>
  <c r="AH381" i="47" s="1"/>
  <c r="AF421" i="47"/>
  <c r="AH421" i="47" s="1"/>
  <c r="AF433" i="47"/>
  <c r="AH433" i="47" s="1"/>
  <c r="AF436" i="47"/>
  <c r="AF446" i="47"/>
  <c r="AF555" i="47"/>
  <c r="AG555" i="47" s="1"/>
  <c r="AH558" i="47"/>
  <c r="AI558" i="47"/>
  <c r="AH574" i="47"/>
  <c r="AI574" i="47"/>
  <c r="AH610" i="47"/>
  <c r="AI610" i="47"/>
  <c r="AG610" i="47"/>
  <c r="AF654" i="47"/>
  <c r="AC654" i="47"/>
  <c r="AF757" i="47"/>
  <c r="AI872" i="47"/>
  <c r="AH872" i="47"/>
  <c r="AF20" i="47"/>
  <c r="AF23" i="47"/>
  <c r="AF25" i="47"/>
  <c r="AF30" i="47"/>
  <c r="AF47" i="47"/>
  <c r="AF65" i="47"/>
  <c r="AF72" i="47"/>
  <c r="AF75" i="47"/>
  <c r="AG75" i="47" s="1"/>
  <c r="AF108" i="47"/>
  <c r="AF109" i="47"/>
  <c r="AF122" i="47"/>
  <c r="AF152" i="47"/>
  <c r="AH169" i="47"/>
  <c r="AF173" i="47"/>
  <c r="AF177" i="47"/>
  <c r="AF180" i="47"/>
  <c r="AH180" i="47" s="1"/>
  <c r="AF185" i="47"/>
  <c r="AF209" i="47"/>
  <c r="AG209" i="47" s="1"/>
  <c r="AF224" i="47"/>
  <c r="AF233" i="47"/>
  <c r="AH233" i="47" s="1"/>
  <c r="AF253" i="47"/>
  <c r="AF265" i="47"/>
  <c r="AF289" i="47"/>
  <c r="AH289" i="47" s="1"/>
  <c r="AF295" i="47"/>
  <c r="AH295" i="47" s="1"/>
  <c r="AF341" i="47"/>
  <c r="AH341" i="47" s="1"/>
  <c r="AF377" i="47"/>
  <c r="AH377" i="47" s="1"/>
  <c r="AF408" i="47"/>
  <c r="AF417" i="47"/>
  <c r="AH417" i="47" s="1"/>
  <c r="AF420" i="47"/>
  <c r="AF437" i="47"/>
  <c r="AH437" i="47" s="1"/>
  <c r="AF441" i="47"/>
  <c r="AH441" i="47" s="1"/>
  <c r="AF474" i="47"/>
  <c r="AH474" i="47" s="1"/>
  <c r="AF523" i="47"/>
  <c r="AG523" i="47" s="1"/>
  <c r="AF577" i="47"/>
  <c r="AF737" i="47"/>
  <c r="AI768" i="47"/>
  <c r="AH768" i="47"/>
  <c r="AF817" i="47"/>
  <c r="AI828" i="47"/>
  <c r="AH828" i="47"/>
  <c r="AF15" i="47"/>
  <c r="AF31" i="47"/>
  <c r="AF33" i="47"/>
  <c r="AF40" i="47"/>
  <c r="AF43" i="47"/>
  <c r="AF49" i="47"/>
  <c r="AF78" i="47"/>
  <c r="AF80" i="47"/>
  <c r="AF83" i="47"/>
  <c r="AI169" i="47"/>
  <c r="AF211" i="47"/>
  <c r="AF221" i="47"/>
  <c r="AH221" i="47" s="1"/>
  <c r="AF245" i="47"/>
  <c r="AH245" i="47" s="1"/>
  <c r="AF271" i="47"/>
  <c r="AF280" i="47"/>
  <c r="AF283" i="47"/>
  <c r="AH283" i="47" s="1"/>
  <c r="AF303" i="47"/>
  <c r="AF316" i="47"/>
  <c r="AF340" i="47"/>
  <c r="AF357" i="47"/>
  <c r="AH357" i="47" s="1"/>
  <c r="AF360" i="47"/>
  <c r="AF361" i="47"/>
  <c r="AH361" i="47" s="1"/>
  <c r="AF367" i="47"/>
  <c r="AF396" i="47"/>
  <c r="AH396" i="47" s="1"/>
  <c r="AF397" i="47"/>
  <c r="AF400" i="47"/>
  <c r="AF404" i="47"/>
  <c r="AF405" i="47"/>
  <c r="AH405" i="47" s="1"/>
  <c r="AF416" i="47"/>
  <c r="AF423" i="47"/>
  <c r="AF432" i="47"/>
  <c r="AF435" i="47"/>
  <c r="AG435" i="47" s="1"/>
  <c r="AF440" i="47"/>
  <c r="AH546" i="47"/>
  <c r="AI546" i="47"/>
  <c r="AH594" i="47"/>
  <c r="AI594" i="47"/>
  <c r="AH622" i="47"/>
  <c r="AI622" i="47"/>
  <c r="AG622" i="47"/>
  <c r="AG653" i="47"/>
  <c r="AH653" i="47"/>
  <c r="AI788" i="47"/>
  <c r="AH788" i="47"/>
  <c r="AI804" i="47"/>
  <c r="AH804" i="47"/>
  <c r="AF5" i="47"/>
  <c r="AF12" i="47"/>
  <c r="AF14" i="47"/>
  <c r="AF17" i="47"/>
  <c r="AF22" i="47"/>
  <c r="AF42" i="47"/>
  <c r="AF45" i="47"/>
  <c r="AF56" i="47"/>
  <c r="AF58" i="47"/>
  <c r="AF59" i="47"/>
  <c r="AI59" i="47" s="1"/>
  <c r="AF90" i="47"/>
  <c r="AF93" i="47"/>
  <c r="AF95" i="47"/>
  <c r="AF102" i="47"/>
  <c r="AF104" i="47"/>
  <c r="AF107" i="47"/>
  <c r="AG115" i="47"/>
  <c r="AF133" i="47"/>
  <c r="AG133" i="47" s="1"/>
  <c r="AF138" i="47"/>
  <c r="AF165" i="47"/>
  <c r="AG165" i="47" s="1"/>
  <c r="AF232" i="47"/>
  <c r="AF255" i="47"/>
  <c r="AF264" i="47"/>
  <c r="AF267" i="47"/>
  <c r="AF376" i="47"/>
  <c r="AF401" i="47"/>
  <c r="AH401" i="47" s="1"/>
  <c r="AF419" i="47"/>
  <c r="AH491" i="47"/>
  <c r="AG491" i="47"/>
  <c r="AI491" i="47" s="1"/>
  <c r="AC494" i="47"/>
  <c r="AF494" i="47"/>
  <c r="AF837" i="47"/>
  <c r="AI876" i="47"/>
  <c r="AH876" i="47"/>
  <c r="AF48" i="47"/>
  <c r="AF76" i="47"/>
  <c r="AI115" i="47"/>
  <c r="AF129" i="47"/>
  <c r="AF149" i="47"/>
  <c r="AG149" i="47" s="1"/>
  <c r="AF160" i="47"/>
  <c r="AF167" i="47"/>
  <c r="AF223" i="47"/>
  <c r="AH223" i="47" s="1"/>
  <c r="AF247" i="47"/>
  <c r="AF276" i="47"/>
  <c r="AF277" i="47"/>
  <c r="AF353" i="47"/>
  <c r="AF363" i="47"/>
  <c r="AF385" i="47"/>
  <c r="AH385" i="47" s="1"/>
  <c r="AF388" i="47"/>
  <c r="AF392" i="47"/>
  <c r="AH392" i="47" s="1"/>
  <c r="AF399" i="47"/>
  <c r="AF407" i="47"/>
  <c r="AF413" i="47"/>
  <c r="AH413" i="47" s="1"/>
  <c r="AF428" i="47"/>
  <c r="AF439" i="47"/>
  <c r="AF496" i="47"/>
  <c r="AH634" i="47"/>
  <c r="AG634" i="47"/>
  <c r="AF650" i="47"/>
  <c r="AI800" i="47"/>
  <c r="AH800" i="47"/>
  <c r="AF813" i="47"/>
  <c r="AI832" i="47"/>
  <c r="AH832" i="47"/>
  <c r="AI784" i="47"/>
  <c r="AH784" i="47"/>
  <c r="AF10" i="47"/>
  <c r="AF16" i="47"/>
  <c r="AF26" i="47"/>
  <c r="AF41" i="47"/>
  <c r="AF52" i="47"/>
  <c r="AF88" i="47"/>
  <c r="AF89" i="47"/>
  <c r="AF98" i="47"/>
  <c r="AH98" i="47" s="1"/>
  <c r="AF101" i="47"/>
  <c r="AF114" i="47"/>
  <c r="AH157" i="47"/>
  <c r="AH161" i="47"/>
  <c r="AF198" i="47"/>
  <c r="AG198" i="47" s="1"/>
  <c r="AF216" i="47"/>
  <c r="AF217" i="47"/>
  <c r="AF229" i="47"/>
  <c r="AH229" i="47" s="1"/>
  <c r="AF240" i="47"/>
  <c r="AF279" i="47"/>
  <c r="AF285" i="47"/>
  <c r="AF305" i="47"/>
  <c r="AF336" i="47"/>
  <c r="AF352" i="47"/>
  <c r="AF412" i="47"/>
  <c r="AF498" i="47"/>
  <c r="AH498" i="47" s="1"/>
  <c r="AF531" i="47"/>
  <c r="AH641" i="47"/>
  <c r="AG641" i="47"/>
  <c r="AI641" i="47" s="1"/>
  <c r="AC756" i="47"/>
  <c r="AF756" i="47"/>
  <c r="AH756" i="47" s="1"/>
  <c r="AF760" i="47"/>
  <c r="AH760" i="47" s="1"/>
  <c r="AF781" i="47"/>
  <c r="AC848" i="47"/>
  <c r="AF848" i="47"/>
  <c r="AH848" i="47" s="1"/>
  <c r="AF873" i="47"/>
  <c r="AF471" i="47"/>
  <c r="AF477" i="47"/>
  <c r="AH477" i="47" s="1"/>
  <c r="AF504" i="47"/>
  <c r="AF530" i="47"/>
  <c r="AF551" i="47"/>
  <c r="AG551" i="47" s="1"/>
  <c r="AF554" i="47"/>
  <c r="AG554" i="47" s="1"/>
  <c r="AF557" i="47"/>
  <c r="AF575" i="47"/>
  <c r="AG575" i="47" s="1"/>
  <c r="AF608" i="47"/>
  <c r="AF637" i="47"/>
  <c r="AF674" i="47"/>
  <c r="AF774" i="47"/>
  <c r="AF815" i="47"/>
  <c r="AF819" i="47"/>
  <c r="AH819" i="47" s="1"/>
  <c r="AF826" i="47"/>
  <c r="AF851" i="47"/>
  <c r="AF858" i="47"/>
  <c r="AF862" i="47"/>
  <c r="AF954" i="47"/>
  <c r="AF957" i="47"/>
  <c r="AF970" i="47"/>
  <c r="AG973" i="47"/>
  <c r="AH973" i="47"/>
  <c r="AG989" i="47"/>
  <c r="AH989" i="47"/>
  <c r="AG1001" i="47"/>
  <c r="AH1001" i="47"/>
  <c r="AH1027" i="47"/>
  <c r="AI1027" i="47"/>
  <c r="AF1074" i="47"/>
  <c r="AG1074" i="47" s="1"/>
  <c r="AG2081" i="47"/>
  <c r="AI2081" i="47" s="1"/>
  <c r="AH2081" i="47"/>
  <c r="AF568" i="47"/>
  <c r="AF582" i="47"/>
  <c r="AF615" i="47"/>
  <c r="AG615" i="47" s="1"/>
  <c r="AF627" i="47"/>
  <c r="AG627" i="47" s="1"/>
  <c r="AI884" i="47"/>
  <c r="AH884" i="47"/>
  <c r="AG1099" i="47"/>
  <c r="AH1099" i="47"/>
  <c r="AH1826" i="47"/>
  <c r="AG1826" i="47"/>
  <c r="AF449" i="47"/>
  <c r="AG449" i="47" s="1"/>
  <c r="AF452" i="47"/>
  <c r="AF453" i="47"/>
  <c r="AG453" i="47" s="1"/>
  <c r="AF457" i="47"/>
  <c r="AH457" i="47" s="1"/>
  <c r="AF460" i="47"/>
  <c r="AG460" i="47" s="1"/>
  <c r="AF503" i="47"/>
  <c r="AG503" i="47" s="1"/>
  <c r="AF520" i="47"/>
  <c r="AF526" i="47"/>
  <c r="AF556" i="47"/>
  <c r="AF584" i="47"/>
  <c r="AF596" i="47"/>
  <c r="AF597" i="47"/>
  <c r="AI597" i="47" s="1"/>
  <c r="AF599" i="47"/>
  <c r="AG599" i="47" s="1"/>
  <c r="AF604" i="47"/>
  <c r="AF605" i="47"/>
  <c r="AF607" i="47"/>
  <c r="AG607" i="47" s="1"/>
  <c r="AF636" i="47"/>
  <c r="AF715" i="47"/>
  <c r="AH715" i="47" s="1"/>
  <c r="AF762" i="47"/>
  <c r="AH808" i="47"/>
  <c r="AH812" i="47"/>
  <c r="AH816" i="47"/>
  <c r="AF839" i="47"/>
  <c r="AF871" i="47"/>
  <c r="AF875" i="47"/>
  <c r="AG1013" i="47"/>
  <c r="AH1013" i="47"/>
  <c r="AF459" i="47"/>
  <c r="AF511" i="47"/>
  <c r="AG511" i="47" s="1"/>
  <c r="AF514" i="47"/>
  <c r="AF517" i="47"/>
  <c r="AF547" i="47"/>
  <c r="AG547" i="47" s="1"/>
  <c r="AF559" i="47"/>
  <c r="AF565" i="47"/>
  <c r="AF567" i="47"/>
  <c r="AG567" i="47" s="1"/>
  <c r="AF570" i="47"/>
  <c r="AF578" i="47"/>
  <c r="AF618" i="47"/>
  <c r="AF652" i="47"/>
  <c r="AF668" i="47"/>
  <c r="AG668" i="47" s="1"/>
  <c r="AF739" i="47"/>
  <c r="AH739" i="47" s="1"/>
  <c r="AF751" i="47"/>
  <c r="AF758" i="47"/>
  <c r="AF836" i="47"/>
  <c r="AH836" i="47" s="1"/>
  <c r="AG993" i="47"/>
  <c r="AH993" i="47"/>
  <c r="AG1005" i="47"/>
  <c r="AH1005" i="47"/>
  <c r="AH1071" i="47"/>
  <c r="AI1071" i="47" s="1"/>
  <c r="AG1071" i="47"/>
  <c r="AH1492" i="47"/>
  <c r="AI1492" i="47"/>
  <c r="AH1688" i="47"/>
  <c r="AG1688" i="47"/>
  <c r="AF595" i="47"/>
  <c r="AG595" i="47" s="1"/>
  <c r="AF611" i="47"/>
  <c r="AG611" i="47" s="1"/>
  <c r="AF638" i="47"/>
  <c r="AG638" i="47" s="1"/>
  <c r="AF656" i="47"/>
  <c r="AH656" i="47" s="1"/>
  <c r="AF671" i="47"/>
  <c r="AH671" i="47" s="1"/>
  <c r="AF710" i="47"/>
  <c r="AF730" i="47"/>
  <c r="AF734" i="47"/>
  <c r="AF743" i="47"/>
  <c r="AF779" i="47"/>
  <c r="AF791" i="47"/>
  <c r="AF798" i="47"/>
  <c r="AF802" i="47"/>
  <c r="AI802" i="47" s="1"/>
  <c r="AF806" i="47"/>
  <c r="AF810" i="47"/>
  <c r="AF831" i="47"/>
  <c r="AF835" i="47"/>
  <c r="AF842" i="47"/>
  <c r="AF846" i="47"/>
  <c r="AC853" i="47"/>
  <c r="AF867" i="47"/>
  <c r="AH867" i="47" s="1"/>
  <c r="AF893" i="47"/>
  <c r="AG953" i="47"/>
  <c r="AH953" i="47"/>
  <c r="AH961" i="47"/>
  <c r="AG969" i="47"/>
  <c r="AH969" i="47"/>
  <c r="AG985" i="47"/>
  <c r="AH985" i="47"/>
  <c r="AF1135" i="47"/>
  <c r="AC1135" i="47"/>
  <c r="AH1295" i="47"/>
  <c r="AG1295" i="47"/>
  <c r="AI1295" i="47" s="1"/>
  <c r="AC1462" i="47"/>
  <c r="AF1462" i="47"/>
  <c r="AF450" i="47"/>
  <c r="AF475" i="47"/>
  <c r="AH475" i="47" s="1"/>
  <c r="AF480" i="47"/>
  <c r="AF508" i="47"/>
  <c r="AF516" i="47"/>
  <c r="AF522" i="47"/>
  <c r="AF534" i="47"/>
  <c r="AF537" i="47"/>
  <c r="AF542" i="47"/>
  <c r="AF573" i="47"/>
  <c r="AG573" i="47" s="1"/>
  <c r="AF581" i="47"/>
  <c r="AF583" i="47"/>
  <c r="AG583" i="47" s="1"/>
  <c r="AF603" i="47"/>
  <c r="AG603" i="47" s="1"/>
  <c r="AF614" i="47"/>
  <c r="AF624" i="47"/>
  <c r="AF625" i="47"/>
  <c r="AG626" i="47"/>
  <c r="AF679" i="47"/>
  <c r="AG679" i="47" s="1"/>
  <c r="AF687" i="47"/>
  <c r="AH687" i="47" s="1"/>
  <c r="AF699" i="47"/>
  <c r="AF706" i="47"/>
  <c r="AF714" i="47"/>
  <c r="AF738" i="47"/>
  <c r="AF775" i="47"/>
  <c r="AF782" i="47"/>
  <c r="AF827" i="47"/>
  <c r="AH827" i="47" s="1"/>
  <c r="AF838" i="47"/>
  <c r="AF859" i="47"/>
  <c r="AF863" i="47"/>
  <c r="AF870" i="47"/>
  <c r="AF874" i="47"/>
  <c r="AF877" i="47"/>
  <c r="AF887" i="47"/>
  <c r="AF904" i="47"/>
  <c r="AF929" i="47"/>
  <c r="AH929" i="47" s="1"/>
  <c r="AH1075" i="47"/>
  <c r="AF483" i="47"/>
  <c r="AH483" i="47" s="1"/>
  <c r="AF499" i="47"/>
  <c r="AF505" i="47"/>
  <c r="AF527" i="47"/>
  <c r="AG527" i="47" s="1"/>
  <c r="AF552" i="47"/>
  <c r="AF561" i="47"/>
  <c r="AH561" i="47" s="1"/>
  <c r="AF563" i="47"/>
  <c r="AG563" i="47" s="1"/>
  <c r="AF598" i="47"/>
  <c r="AF606" i="47"/>
  <c r="AI626" i="47"/>
  <c r="AF631" i="47"/>
  <c r="AG631" i="47" s="1"/>
  <c r="AF666" i="47"/>
  <c r="AF702" i="47"/>
  <c r="AF726" i="47"/>
  <c r="AG726" i="47" s="1"/>
  <c r="AF746" i="47"/>
  <c r="AF767" i="47"/>
  <c r="AF786" i="47"/>
  <c r="AF794" i="47"/>
  <c r="AF823" i="47"/>
  <c r="AF855" i="47"/>
  <c r="AF919" i="47"/>
  <c r="AF940" i="47"/>
  <c r="AH940" i="47" s="1"/>
  <c r="AG997" i="47"/>
  <c r="AH997" i="47"/>
  <c r="AG1009" i="47"/>
  <c r="AH1009" i="47"/>
  <c r="AG1017" i="47"/>
  <c r="AH1017" i="47"/>
  <c r="AF980" i="47"/>
  <c r="AH981" i="47"/>
  <c r="AF1016" i="47"/>
  <c r="AF1020" i="47"/>
  <c r="AF1024" i="47"/>
  <c r="AF1028" i="47"/>
  <c r="AF1044" i="47"/>
  <c r="AF1061" i="47"/>
  <c r="AH1061" i="47" s="1"/>
  <c r="AF1068" i="47"/>
  <c r="AF1081" i="47"/>
  <c r="AH1081" i="47" s="1"/>
  <c r="AF1098" i="47"/>
  <c r="AF1104" i="47"/>
  <c r="AF1108" i="47"/>
  <c r="AF1112" i="47"/>
  <c r="AF1128" i="47"/>
  <c r="AF1142" i="47"/>
  <c r="AF1218" i="47"/>
  <c r="AF1220" i="47"/>
  <c r="AH1220" i="47" s="1"/>
  <c r="AF1238" i="47"/>
  <c r="AF1248" i="47"/>
  <c r="AF1265" i="47"/>
  <c r="AG1265" i="47" s="1"/>
  <c r="AF1269" i="47"/>
  <c r="AC1599" i="47"/>
  <c r="AF1599" i="47"/>
  <c r="AF1057" i="47"/>
  <c r="AF1078" i="47"/>
  <c r="AG1078" i="47" s="1"/>
  <c r="AF1131" i="47"/>
  <c r="AF1150" i="47"/>
  <c r="AF1182" i="47"/>
  <c r="AF1226" i="47"/>
  <c r="AF1254" i="47"/>
  <c r="AH1507" i="47"/>
  <c r="AG1507" i="47"/>
  <c r="AG1732" i="47"/>
  <c r="AH1732" i="47"/>
  <c r="AF900" i="47"/>
  <c r="AF956" i="47"/>
  <c r="AF972" i="47"/>
  <c r="AF1043" i="47"/>
  <c r="AF1056" i="47"/>
  <c r="AF1080" i="47"/>
  <c r="AF1137" i="47"/>
  <c r="AH1137" i="47" s="1"/>
  <c r="AF1138" i="47"/>
  <c r="AF1197" i="47"/>
  <c r="AG1197" i="47" s="1"/>
  <c r="AF1225" i="47"/>
  <c r="AF1261" i="47"/>
  <c r="AG1261" i="47" s="1"/>
  <c r="AF1262" i="47"/>
  <c r="AF1275" i="47"/>
  <c r="AF1280" i="47"/>
  <c r="AF1289" i="47"/>
  <c r="AH1289" i="47" s="1"/>
  <c r="AG1450" i="47"/>
  <c r="AI1450" i="47"/>
  <c r="AH1491" i="47"/>
  <c r="AI1491" i="47"/>
  <c r="AF1741" i="47"/>
  <c r="AF879" i="47"/>
  <c r="AF975" i="47"/>
  <c r="AF1003" i="47"/>
  <c r="AH1003" i="47" s="1"/>
  <c r="AF1007" i="47"/>
  <c r="AF1033" i="47"/>
  <c r="AH1033" i="47" s="1"/>
  <c r="AF1039" i="47"/>
  <c r="AF1059" i="47"/>
  <c r="AF1140" i="47"/>
  <c r="AF1157" i="47"/>
  <c r="AG1157" i="47" s="1"/>
  <c r="AF1158" i="47"/>
  <c r="AF1160" i="47"/>
  <c r="AI1160" i="47" s="1"/>
  <c r="AF1169" i="47"/>
  <c r="AG1169" i="47" s="1"/>
  <c r="AF1170" i="47"/>
  <c r="AF1172" i="47"/>
  <c r="AI1172" i="47" s="1"/>
  <c r="AF1194" i="47"/>
  <c r="AF1198" i="47"/>
  <c r="AF1200" i="47"/>
  <c r="AI1200" i="47" s="1"/>
  <c r="AF1222" i="47"/>
  <c r="AF1236" i="47"/>
  <c r="AG1236" i="47" s="1"/>
  <c r="AF1241" i="47"/>
  <c r="AG1241" i="47" s="1"/>
  <c r="AF1242" i="47"/>
  <c r="AF1268" i="47"/>
  <c r="AF1270" i="47"/>
  <c r="AF1273" i="47"/>
  <c r="AC1535" i="47"/>
  <c r="AF1535" i="47"/>
  <c r="AF1563" i="47"/>
  <c r="AH1563" i="47" s="1"/>
  <c r="AF1649" i="47"/>
  <c r="AG1663" i="47"/>
  <c r="AI1663" i="47"/>
  <c r="AI1676" i="47"/>
  <c r="AH1676" i="47"/>
  <c r="AI1934" i="47"/>
  <c r="AH1934" i="47"/>
  <c r="AG1934" i="47"/>
  <c r="AI1946" i="47"/>
  <c r="AH1946" i="47"/>
  <c r="AG1946" i="47"/>
  <c r="AH1962" i="47"/>
  <c r="AG1962" i="47"/>
  <c r="AF882" i="47"/>
  <c r="AC906" i="47"/>
  <c r="AC909" i="47"/>
  <c r="AF916" i="47"/>
  <c r="AH916" i="47" s="1"/>
  <c r="AF924" i="47"/>
  <c r="AH924" i="47" s="1"/>
  <c r="AF931" i="47"/>
  <c r="AF952" i="47"/>
  <c r="AF968" i="47"/>
  <c r="AF988" i="47"/>
  <c r="AF995" i="47"/>
  <c r="AF1045" i="47"/>
  <c r="AH1045" i="47" s="1"/>
  <c r="AF1049" i="47"/>
  <c r="AH1049" i="47" s="1"/>
  <c r="AF1129" i="47"/>
  <c r="AF1178" i="47"/>
  <c r="AF1180" i="47"/>
  <c r="AF1206" i="47"/>
  <c r="AF1212" i="47"/>
  <c r="AF1221" i="47"/>
  <c r="AF1249" i="47"/>
  <c r="AG1249" i="47" s="1"/>
  <c r="AF1285" i="47"/>
  <c r="AF1302" i="47"/>
  <c r="AH1453" i="47"/>
  <c r="AF1519" i="47"/>
  <c r="AG1736" i="47"/>
  <c r="AH1736" i="47"/>
  <c r="AF912" i="47"/>
  <c r="AH912" i="47" s="1"/>
  <c r="AF948" i="47"/>
  <c r="AI948" i="47" s="1"/>
  <c r="AF949" i="47"/>
  <c r="AF955" i="47"/>
  <c r="AF965" i="47"/>
  <c r="AF971" i="47"/>
  <c r="AF984" i="47"/>
  <c r="AF991" i="47"/>
  <c r="AF1021" i="47"/>
  <c r="AH1021" i="47" s="1"/>
  <c r="AF1041" i="47"/>
  <c r="AH1041" i="47" s="1"/>
  <c r="AF1052" i="47"/>
  <c r="AF1053" i="47"/>
  <c r="AF1055" i="47"/>
  <c r="AF1085" i="47"/>
  <c r="AF1105" i="47"/>
  <c r="AF1109" i="47"/>
  <c r="AF1113" i="47"/>
  <c r="AF1117" i="47"/>
  <c r="AH1117" i="47" s="1"/>
  <c r="AF1118" i="47"/>
  <c r="AF1122" i="47"/>
  <c r="AF1132" i="47"/>
  <c r="AI1132" i="47" s="1"/>
  <c r="AF1136" i="47"/>
  <c r="AI1136" i="47" s="1"/>
  <c r="AF1146" i="47"/>
  <c r="AF1148" i="47"/>
  <c r="AF1177" i="47"/>
  <c r="AG1177" i="47" s="1"/>
  <c r="AF1189" i="47"/>
  <c r="AG1189" i="47" s="1"/>
  <c r="AF1190" i="47"/>
  <c r="AF1192" i="47"/>
  <c r="AI1192" i="47" s="1"/>
  <c r="AF1196" i="47"/>
  <c r="AF1205" i="47"/>
  <c r="AG1205" i="47" s="1"/>
  <c r="AF1224" i="47"/>
  <c r="AI1224" i="47" s="1"/>
  <c r="AF1233" i="47"/>
  <c r="AF1250" i="47"/>
  <c r="AF1252" i="47"/>
  <c r="AF1258" i="47"/>
  <c r="AF1260" i="47"/>
  <c r="AF1272" i="47"/>
  <c r="AG1272" i="47" s="1"/>
  <c r="AF1284" i="47"/>
  <c r="AF1287" i="47"/>
  <c r="AH1287" i="47" s="1"/>
  <c r="AF1297" i="47"/>
  <c r="AH1495" i="47"/>
  <c r="AG1495" i="47"/>
  <c r="AF1551" i="47"/>
  <c r="AG1740" i="47"/>
  <c r="AH1740" i="47"/>
  <c r="AF878" i="47"/>
  <c r="AF891" i="47"/>
  <c r="AF896" i="47"/>
  <c r="AI896" i="47" s="1"/>
  <c r="AF908" i="47"/>
  <c r="AH908" i="47" s="1"/>
  <c r="AF927" i="47"/>
  <c r="AH927" i="47" s="1"/>
  <c r="AF944" i="47"/>
  <c r="AF964" i="47"/>
  <c r="AF1032" i="47"/>
  <c r="AF1035" i="47"/>
  <c r="AF1145" i="47"/>
  <c r="AG1145" i="47" s="1"/>
  <c r="AF1153" i="47"/>
  <c r="AG1153" i="47" s="1"/>
  <c r="AF1154" i="47"/>
  <c r="AF1156" i="47"/>
  <c r="AG1156" i="47" s="1"/>
  <c r="AF1165" i="47"/>
  <c r="AG1165" i="47" s="1"/>
  <c r="AF1166" i="47"/>
  <c r="AF1168" i="47"/>
  <c r="AF1185" i="47"/>
  <c r="AG1185" i="47" s="1"/>
  <c r="AF1186" i="47"/>
  <c r="AF1229" i="47"/>
  <c r="AG1229" i="47" s="1"/>
  <c r="AF1240" i="47"/>
  <c r="AF1257" i="47"/>
  <c r="AH1257" i="47" s="1"/>
  <c r="AF1271" i="47"/>
  <c r="AH1311" i="47"/>
  <c r="AI1311" i="47"/>
  <c r="AF1607" i="47"/>
  <c r="AG1696" i="47"/>
  <c r="AH1696" i="47"/>
  <c r="AF1303" i="47"/>
  <c r="AH1303" i="47" s="1"/>
  <c r="AF1329" i="47"/>
  <c r="AG1329" i="47" s="1"/>
  <c r="AF1340" i="47"/>
  <c r="AF1365" i="47"/>
  <c r="AF1367" i="47"/>
  <c r="AF1371" i="47"/>
  <c r="AF1387" i="47"/>
  <c r="AF1394" i="47"/>
  <c r="AF1396" i="47"/>
  <c r="AF1413" i="47"/>
  <c r="AG1413" i="47" s="1"/>
  <c r="AF1438" i="47"/>
  <c r="AF1440" i="47"/>
  <c r="AF1459" i="47"/>
  <c r="AF1482" i="47"/>
  <c r="AF1496" i="47"/>
  <c r="AH1498" i="47"/>
  <c r="AF1557" i="47"/>
  <c r="AF1560" i="47"/>
  <c r="AH1560" i="47" s="1"/>
  <c r="AF1574" i="47"/>
  <c r="AF1588" i="47"/>
  <c r="AF1594" i="47"/>
  <c r="AF1614" i="47"/>
  <c r="AF1642" i="47"/>
  <c r="AF1647" i="47"/>
  <c r="AF1664" i="47"/>
  <c r="AG1664" i="47" s="1"/>
  <c r="AF1670" i="47"/>
  <c r="AH1670" i="47" s="1"/>
  <c r="AF1673" i="47"/>
  <c r="AF1684" i="47"/>
  <c r="AF1694" i="47"/>
  <c r="AH1694" i="47" s="1"/>
  <c r="AF1723" i="47"/>
  <c r="AH1723" i="47" s="1"/>
  <c r="AF1725" i="47"/>
  <c r="AF1734" i="47"/>
  <c r="AG1748" i="47"/>
  <c r="AH1748" i="47"/>
  <c r="AH1942" i="47"/>
  <c r="AG1942" i="47"/>
  <c r="AH2170" i="47"/>
  <c r="AG2170" i="47"/>
  <c r="AF1351" i="47"/>
  <c r="AF1356" i="47"/>
  <c r="AF1364" i="47"/>
  <c r="AF1381" i="47"/>
  <c r="AF1383" i="47"/>
  <c r="AF1393" i="47"/>
  <c r="AG1393" i="47" s="1"/>
  <c r="AF1410" i="47"/>
  <c r="AF1418" i="47"/>
  <c r="AF1421" i="47"/>
  <c r="AF1429" i="47"/>
  <c r="AF1474" i="47"/>
  <c r="AH1474" i="47" s="1"/>
  <c r="AF1542" i="47"/>
  <c r="AH1542" i="47" s="1"/>
  <c r="AF1554" i="47"/>
  <c r="AF1582" i="47"/>
  <c r="AH1582" i="47" s="1"/>
  <c r="AF1593" i="47"/>
  <c r="AF1661" i="47"/>
  <c r="AH1661" i="47" s="1"/>
  <c r="AF1677" i="47"/>
  <c r="AF1752" i="47"/>
  <c r="AG1760" i="47"/>
  <c r="AI1760" i="47" s="1"/>
  <c r="AF1769" i="47"/>
  <c r="AH1780" i="47"/>
  <c r="AG1780" i="47"/>
  <c r="AH2102" i="47"/>
  <c r="AG2102" i="47"/>
  <c r="AH2110" i="47"/>
  <c r="AG2110" i="47"/>
  <c r="AF1327" i="47"/>
  <c r="AH1327" i="47" s="1"/>
  <c r="AF1336" i="47"/>
  <c r="AH1336" i="47" s="1"/>
  <c r="AF1339" i="47"/>
  <c r="AF1373" i="47"/>
  <c r="AF1390" i="47"/>
  <c r="AF1395" i="47"/>
  <c r="AF1398" i="47"/>
  <c r="AF1404" i="47"/>
  <c r="AF1426" i="47"/>
  <c r="AH1426" i="47" s="1"/>
  <c r="AF1434" i="47"/>
  <c r="AF1451" i="47"/>
  <c r="AF1480" i="47"/>
  <c r="AH1480" i="47" s="1"/>
  <c r="AF1522" i="47"/>
  <c r="AF1553" i="47"/>
  <c r="AF1565" i="47"/>
  <c r="AF1590" i="47"/>
  <c r="AH1590" i="47" s="1"/>
  <c r="AF1630" i="47"/>
  <c r="AG1630" i="47" s="1"/>
  <c r="AF1669" i="47"/>
  <c r="AH1711" i="47"/>
  <c r="AI1792" i="47"/>
  <c r="AH1792" i="47"/>
  <c r="AG1792" i="47"/>
  <c r="AH1796" i="47"/>
  <c r="AG1796" i="47"/>
  <c r="AI1804" i="47"/>
  <c r="AH1804" i="47"/>
  <c r="AG1804" i="47"/>
  <c r="AG1978" i="47"/>
  <c r="AI1978" i="47" s="1"/>
  <c r="AF2013" i="47"/>
  <c r="AG2013" i="47" s="1"/>
  <c r="AC2013" i="47"/>
  <c r="AF1392" i="47"/>
  <c r="AF1400" i="47"/>
  <c r="AF1401" i="47"/>
  <c r="AI1401" i="47" s="1"/>
  <c r="AF1417" i="47"/>
  <c r="AG1417" i="47" s="1"/>
  <c r="AF1436" i="47"/>
  <c r="AF1562" i="47"/>
  <c r="AH1562" i="47" s="1"/>
  <c r="AF1572" i="47"/>
  <c r="AF1578" i="47"/>
  <c r="AH1578" i="47" s="1"/>
  <c r="AF1584" i="47"/>
  <c r="AF1598" i="47"/>
  <c r="AH1598" i="47" s="1"/>
  <c r="AF1618" i="47"/>
  <c r="AH1618" i="47" s="1"/>
  <c r="AC1736" i="47"/>
  <c r="AH1764" i="47"/>
  <c r="AG1764" i="47"/>
  <c r="AH1820" i="47"/>
  <c r="AG1820" i="47"/>
  <c r="AI1820" i="47" s="1"/>
  <c r="AH2011" i="47"/>
  <c r="AH2218" i="47"/>
  <c r="AG2218" i="47"/>
  <c r="AF1310" i="47"/>
  <c r="AF1320" i="47"/>
  <c r="AF1333" i="47"/>
  <c r="AG1333" i="47" s="1"/>
  <c r="AF1347" i="47"/>
  <c r="AF1353" i="47"/>
  <c r="AH1353" i="47" s="1"/>
  <c r="AF1370" i="47"/>
  <c r="AF1419" i="47"/>
  <c r="AF1425" i="47"/>
  <c r="AG1425" i="47" s="1"/>
  <c r="AF1458" i="47"/>
  <c r="AF1490" i="47"/>
  <c r="AI1511" i="47"/>
  <c r="AF1514" i="47"/>
  <c r="AG1514" i="47" s="1"/>
  <c r="AG1515" i="47"/>
  <c r="AF1589" i="47"/>
  <c r="AF1592" i="47"/>
  <c r="AF1629" i="47"/>
  <c r="AF1646" i="47"/>
  <c r="AF1659" i="47"/>
  <c r="AF1685" i="47"/>
  <c r="AF1697" i="47"/>
  <c r="AF1715" i="47"/>
  <c r="AH1715" i="47" s="1"/>
  <c r="AF1735" i="47"/>
  <c r="AF1745" i="47"/>
  <c r="AH1784" i="47"/>
  <c r="AG1784" i="47"/>
  <c r="AI1816" i="47"/>
  <c r="AH1816" i="47"/>
  <c r="AF1316" i="47"/>
  <c r="AH1316" i="47" s="1"/>
  <c r="AF1317" i="47"/>
  <c r="AF1319" i="47"/>
  <c r="AF1332" i="47"/>
  <c r="AH1332" i="47" s="1"/>
  <c r="AF1335" i="47"/>
  <c r="AG1344" i="47"/>
  <c r="AF1360" i="47"/>
  <c r="AF1391" i="47"/>
  <c r="AF1397" i="47"/>
  <c r="AH1397" i="47" s="1"/>
  <c r="AF1399" i="47"/>
  <c r="AF1406" i="47"/>
  <c r="AF1427" i="47"/>
  <c r="AF1433" i="47"/>
  <c r="AG1433" i="47" s="1"/>
  <c r="AF1435" i="47"/>
  <c r="AF1454" i="47"/>
  <c r="AF1460" i="47"/>
  <c r="AH1460" i="47" s="1"/>
  <c r="AF1466" i="47"/>
  <c r="AG1466" i="47" s="1"/>
  <c r="AI1515" i="47"/>
  <c r="AF1536" i="47"/>
  <c r="AG1536" i="47" s="1"/>
  <c r="AF1552" i="47"/>
  <c r="AF1564" i="47"/>
  <c r="AF1577" i="47"/>
  <c r="AF1597" i="47"/>
  <c r="AF1600" i="47"/>
  <c r="AF1615" i="47"/>
  <c r="AG1615" i="47" s="1"/>
  <c r="AF1617" i="47"/>
  <c r="AF1620" i="47"/>
  <c r="AF1626" i="47"/>
  <c r="AF1653" i="47"/>
  <c r="AF1668" i="47"/>
  <c r="AF1671" i="47"/>
  <c r="AF1693" i="47"/>
  <c r="AF1731" i="47"/>
  <c r="AF1742" i="47"/>
  <c r="AF1753" i="47"/>
  <c r="AF1768" i="47"/>
  <c r="AI1776" i="47"/>
  <c r="AH1776" i="47"/>
  <c r="AG1776" i="47"/>
  <c r="AH1808" i="47"/>
  <c r="AI1808" i="47" s="1"/>
  <c r="AG1808" i="47"/>
  <c r="AG1838" i="47"/>
  <c r="AH1938" i="47"/>
  <c r="AG1938" i="47"/>
  <c r="AF2014" i="47"/>
  <c r="AH2194" i="47"/>
  <c r="AI2194" i="47"/>
  <c r="AG2194" i="47"/>
  <c r="AF1306" i="47"/>
  <c r="AI1344" i="47"/>
  <c r="AF1350" i="47"/>
  <c r="AF1352" i="47"/>
  <c r="AH1352" i="47" s="1"/>
  <c r="AF1369" i="47"/>
  <c r="AF1382" i="47"/>
  <c r="AF1384" i="47"/>
  <c r="AH1384" i="47" s="1"/>
  <c r="AF1424" i="47"/>
  <c r="AF1430" i="47"/>
  <c r="AF1432" i="47"/>
  <c r="AF1449" i="47"/>
  <c r="AF1472" i="47"/>
  <c r="AH1472" i="47" s="1"/>
  <c r="AF1486" i="47"/>
  <c r="AG1486" i="47" s="1"/>
  <c r="AF1520" i="47"/>
  <c r="AG1520" i="47" s="1"/>
  <c r="AF1540" i="47"/>
  <c r="AG1540" i="47" s="1"/>
  <c r="AF1549" i="47"/>
  <c r="AF1625" i="47"/>
  <c r="AF1637" i="47"/>
  <c r="AF1640" i="47"/>
  <c r="AF1651" i="47"/>
  <c r="AF1687" i="47"/>
  <c r="AF1698" i="47"/>
  <c r="AF1727" i="47"/>
  <c r="AH1727" i="47" s="1"/>
  <c r="AF1738" i="47"/>
  <c r="AG1744" i="47"/>
  <c r="AH1744" i="47"/>
  <c r="AF1954" i="47"/>
  <c r="AG1954" i="47" s="1"/>
  <c r="AF1970" i="47"/>
  <c r="AF1998" i="47"/>
  <c r="AI2083" i="47"/>
  <c r="AH2083" i="47"/>
  <c r="AG2083" i="47"/>
  <c r="AF1762" i="47"/>
  <c r="AF1771" i="47"/>
  <c r="AF1799" i="47"/>
  <c r="AF1882" i="47"/>
  <c r="AF1910" i="47"/>
  <c r="AF1976" i="47"/>
  <c r="AF1992" i="47"/>
  <c r="AH1992" i="47" s="1"/>
  <c r="AF2001" i="47"/>
  <c r="AF2006" i="47"/>
  <c r="AF2010" i="47"/>
  <c r="AF2073" i="47"/>
  <c r="AH2073" i="47" s="1"/>
  <c r="AH2158" i="47"/>
  <c r="AI2158" i="47"/>
  <c r="AG2158" i="47"/>
  <c r="AH2198" i="47"/>
  <c r="AI2198" i="47" s="1"/>
  <c r="AG2198" i="47"/>
  <c r="AH2222" i="47"/>
  <c r="AG2222" i="47"/>
  <c r="AI2222" i="47" s="1"/>
  <c r="AF2259" i="47"/>
  <c r="AC2259" i="47"/>
  <c r="AF1902" i="47"/>
  <c r="AF1918" i="47"/>
  <c r="AF1983" i="47"/>
  <c r="AF1995" i="47"/>
  <c r="AF2078" i="47"/>
  <c r="AG2093" i="47"/>
  <c r="AI2093" i="47"/>
  <c r="AH2093" i="47"/>
  <c r="AF2099" i="47"/>
  <c r="AG2099" i="47" s="1"/>
  <c r="AG2193" i="47"/>
  <c r="AH2193" i="47"/>
  <c r="AF2234" i="47"/>
  <c r="AH2234" i="47" s="1"/>
  <c r="AG2265" i="47"/>
  <c r="AH2265" i="47"/>
  <c r="AG2467" i="47"/>
  <c r="AI2467" i="47" s="1"/>
  <c r="AH2467" i="47"/>
  <c r="AG1772" i="47"/>
  <c r="AG1800" i="47"/>
  <c r="AI1800" i="47" s="1"/>
  <c r="AG1824" i="47"/>
  <c r="AI1824" i="47" s="1"/>
  <c r="AF1835" i="47"/>
  <c r="AG1836" i="47"/>
  <c r="AF1848" i="47"/>
  <c r="AF1853" i="47"/>
  <c r="AF1859" i="47"/>
  <c r="AF1871" i="47"/>
  <c r="AF1873" i="47"/>
  <c r="AF1877" i="47"/>
  <c r="AH1877" i="47" s="1"/>
  <c r="AF1945" i="47"/>
  <c r="AF1947" i="47"/>
  <c r="AF1953" i="47"/>
  <c r="AH1953" i="47" s="1"/>
  <c r="AC1997" i="47"/>
  <c r="AF2003" i="47"/>
  <c r="AF2026" i="47"/>
  <c r="AH2174" i="47"/>
  <c r="AG2174" i="47"/>
  <c r="AH2202" i="47"/>
  <c r="AG2202" i="47"/>
  <c r="AI2202" i="47" s="1"/>
  <c r="AH2206" i="47"/>
  <c r="AG2206" i="47"/>
  <c r="AH2210" i="47"/>
  <c r="AI2210" i="47"/>
  <c r="AG2210" i="47"/>
  <c r="AH2291" i="47"/>
  <c r="AG2291" i="47"/>
  <c r="AC2309" i="47"/>
  <c r="AF2309" i="47"/>
  <c r="AG2459" i="47"/>
  <c r="AI2459" i="47" s="1"/>
  <c r="AH2459" i="47"/>
  <c r="AG2501" i="47"/>
  <c r="AI2501" i="47"/>
  <c r="AH2501" i="47"/>
  <c r="AF1747" i="47"/>
  <c r="AH1772" i="47"/>
  <c r="AF1774" i="47"/>
  <c r="AF1783" i="47"/>
  <c r="AH1800" i="47"/>
  <c r="AF1802" i="47"/>
  <c r="AF1807" i="47"/>
  <c r="AI1836" i="47"/>
  <c r="AF1851" i="47"/>
  <c r="AF1862" i="47"/>
  <c r="AF1893" i="47"/>
  <c r="AF1913" i="47"/>
  <c r="AG1913" i="47" s="1"/>
  <c r="AF1919" i="47"/>
  <c r="AF1923" i="47"/>
  <c r="AG1923" i="47" s="1"/>
  <c r="AF1930" i="47"/>
  <c r="AF1932" i="47"/>
  <c r="AF1965" i="47"/>
  <c r="AF1981" i="47"/>
  <c r="AH1981" i="47" s="1"/>
  <c r="AF1988" i="47"/>
  <c r="AF2009" i="47"/>
  <c r="AF2042" i="47"/>
  <c r="AF2068" i="47"/>
  <c r="AF2090" i="47"/>
  <c r="AF2149" i="47"/>
  <c r="AG2149" i="47" s="1"/>
  <c r="AH2162" i="47"/>
  <c r="AG2162" i="47"/>
  <c r="AI2162" i="47" s="1"/>
  <c r="AH2214" i="47"/>
  <c r="AG2214" i="47"/>
  <c r="AI2214" i="47" s="1"/>
  <c r="AH2247" i="47"/>
  <c r="AG2247" i="47"/>
  <c r="AG2263" i="47"/>
  <c r="AF1743" i="47"/>
  <c r="AF1755" i="47"/>
  <c r="AF1778" i="47"/>
  <c r="AF1787" i="47"/>
  <c r="AF1811" i="47"/>
  <c r="AF1827" i="47"/>
  <c r="AF1833" i="47"/>
  <c r="AF1839" i="47"/>
  <c r="AG1839" i="47" s="1"/>
  <c r="AF1857" i="47"/>
  <c r="AH1857" i="47" s="1"/>
  <c r="AF1896" i="47"/>
  <c r="AF1900" i="47"/>
  <c r="AF1905" i="47"/>
  <c r="AH1905" i="47" s="1"/>
  <c r="AF1921" i="47"/>
  <c r="AG1921" i="47" s="1"/>
  <c r="AF1925" i="47"/>
  <c r="AH1925" i="47" s="1"/>
  <c r="AG1929" i="47"/>
  <c r="AI1929" i="47" s="1"/>
  <c r="AF1944" i="47"/>
  <c r="AF1959" i="47"/>
  <c r="AF1975" i="47"/>
  <c r="AG1975" i="47" s="1"/>
  <c r="AF1979" i="47"/>
  <c r="AG1979" i="47" s="1"/>
  <c r="AF1984" i="47"/>
  <c r="AF1991" i="47"/>
  <c r="AG1991" i="47" s="1"/>
  <c r="AC2008" i="47"/>
  <c r="AF2012" i="47"/>
  <c r="AF2020" i="47"/>
  <c r="AF2046" i="47"/>
  <c r="AG2046" i="47" s="1"/>
  <c r="AH2118" i="47"/>
  <c r="AG2118" i="47"/>
  <c r="AH2126" i="47"/>
  <c r="AG2126" i="47"/>
  <c r="AF2166" i="47"/>
  <c r="AH2182" i="47"/>
  <c r="AG2182" i="47"/>
  <c r="AH2345" i="47"/>
  <c r="AG2345" i="47"/>
  <c r="AF1782" i="47"/>
  <c r="AF1806" i="47"/>
  <c r="AF1815" i="47"/>
  <c r="AF1855" i="47"/>
  <c r="AF1869" i="47"/>
  <c r="AF1870" i="47"/>
  <c r="AF1889" i="47"/>
  <c r="AG1897" i="47"/>
  <c r="AF1948" i="47"/>
  <c r="AF1961" i="47"/>
  <c r="AF1977" i="47"/>
  <c r="AF2002" i="47"/>
  <c r="AF2007" i="47"/>
  <c r="AF2017" i="47"/>
  <c r="AF2022" i="47"/>
  <c r="AF2029" i="47"/>
  <c r="AF2069" i="47"/>
  <c r="AF2074" i="47"/>
  <c r="AG2074" i="47" s="1"/>
  <c r="AF2082" i="47"/>
  <c r="AF2086" i="47"/>
  <c r="AH2186" i="47"/>
  <c r="AG2186" i="47"/>
  <c r="AH2190" i="47"/>
  <c r="AG2190" i="47"/>
  <c r="AI2193" i="47"/>
  <c r="AH2231" i="47"/>
  <c r="AG2231" i="47"/>
  <c r="AG2233" i="47"/>
  <c r="AH2233" i="47"/>
  <c r="AH2473" i="47"/>
  <c r="AG2473" i="47"/>
  <c r="AI2473" i="47" s="1"/>
  <c r="AF1746" i="47"/>
  <c r="AF1750" i="47"/>
  <c r="AG1750" i="47" s="1"/>
  <c r="AF1754" i="47"/>
  <c r="AF1763" i="47"/>
  <c r="AF1786" i="47"/>
  <c r="AF1791" i="47"/>
  <c r="AF1810" i="47"/>
  <c r="AF1819" i="47"/>
  <c r="AF1832" i="47"/>
  <c r="AF1849" i="47"/>
  <c r="AF1852" i="47"/>
  <c r="AH1861" i="47"/>
  <c r="AI1861" i="47" s="1"/>
  <c r="AF1876" i="47"/>
  <c r="AF1885" i="47"/>
  <c r="AH1885" i="47" s="1"/>
  <c r="AF1892" i="47"/>
  <c r="AI1892" i="47" s="1"/>
  <c r="AH1897" i="47"/>
  <c r="AF1899" i="47"/>
  <c r="AF1924" i="47"/>
  <c r="AF1996" i="47"/>
  <c r="AF2024" i="47"/>
  <c r="AF2048" i="47"/>
  <c r="AG2249" i="47"/>
  <c r="AH2249" i="47"/>
  <c r="AF2094" i="47"/>
  <c r="AF2103" i="47"/>
  <c r="AF2124" i="47"/>
  <c r="AH2124" i="47" s="1"/>
  <c r="AF2184" i="47"/>
  <c r="AF2191" i="47"/>
  <c r="AG2191" i="47" s="1"/>
  <c r="AF2211" i="47"/>
  <c r="AF2223" i="47"/>
  <c r="AF2226" i="47"/>
  <c r="AF2241" i="47"/>
  <c r="AF2253" i="47"/>
  <c r="AH2253" i="47" s="1"/>
  <c r="AF2271" i="47"/>
  <c r="AF2279" i="47"/>
  <c r="AH2283" i="47"/>
  <c r="AF2292" i="47"/>
  <c r="AF2296" i="47"/>
  <c r="AF2298" i="47"/>
  <c r="AF2302" i="47"/>
  <c r="AF2304" i="47"/>
  <c r="AG2328" i="47"/>
  <c r="AH2328" i="47"/>
  <c r="AF2373" i="47"/>
  <c r="AF2382" i="47"/>
  <c r="AG2443" i="47"/>
  <c r="AH2443" i="47"/>
  <c r="AG2451" i="47"/>
  <c r="AH2451" i="47"/>
  <c r="AH2517" i="47"/>
  <c r="AI2517" i="47" s="1"/>
  <c r="AF2281" i="47"/>
  <c r="AF2377" i="47"/>
  <c r="AH2400" i="47"/>
  <c r="AI2400" i="47"/>
  <c r="AF2431" i="47"/>
  <c r="AF2440" i="47"/>
  <c r="AG2447" i="47"/>
  <c r="AI2447" i="47" s="1"/>
  <c r="AH2447" i="47"/>
  <c r="AF2469" i="47"/>
  <c r="AH2521" i="47"/>
  <c r="AI2521" i="47" s="1"/>
  <c r="AG2521" i="47"/>
  <c r="AF2559" i="47"/>
  <c r="AG2577" i="47"/>
  <c r="AH2577" i="47"/>
  <c r="AI2577" i="47" s="1"/>
  <c r="AF2036" i="47"/>
  <c r="AF2049" i="47"/>
  <c r="AH2049" i="47" s="1"/>
  <c r="AF2052" i="47"/>
  <c r="AF2059" i="47"/>
  <c r="AH2059" i="47" s="1"/>
  <c r="AF2224" i="47"/>
  <c r="AH2224" i="47" s="1"/>
  <c r="AF2237" i="47"/>
  <c r="AF2258" i="47"/>
  <c r="AH2381" i="47"/>
  <c r="AG2381" i="47"/>
  <c r="AG2411" i="47"/>
  <c r="AG2476" i="47"/>
  <c r="AH2476" i="47"/>
  <c r="AH2525" i="47"/>
  <c r="AG2525" i="47"/>
  <c r="AG2561" i="47"/>
  <c r="AH2561" i="47"/>
  <c r="AF2057" i="47"/>
  <c r="AF2076" i="47"/>
  <c r="AF2240" i="47"/>
  <c r="AF2251" i="47"/>
  <c r="AG2251" i="47" s="1"/>
  <c r="AF2269" i="47"/>
  <c r="AH2269" i="47" s="1"/>
  <c r="AF2288" i="47"/>
  <c r="AF2294" i="47"/>
  <c r="AF2306" i="47"/>
  <c r="AG2329" i="47"/>
  <c r="AH2329" i="47"/>
  <c r="AF2362" i="47"/>
  <c r="AF2378" i="47"/>
  <c r="AH2411" i="47"/>
  <c r="AI2411" i="47" s="1"/>
  <c r="AG2427" i="47"/>
  <c r="AI2427" i="47"/>
  <c r="AF2435" i="47"/>
  <c r="AF2481" i="47"/>
  <c r="AH2489" i="47"/>
  <c r="AF2505" i="47"/>
  <c r="AI2537" i="47"/>
  <c r="AG2565" i="47"/>
  <c r="AH2565" i="47"/>
  <c r="AG2581" i="47"/>
  <c r="AH2581" i="47"/>
  <c r="AI2581" i="47" s="1"/>
  <c r="AF2088" i="47"/>
  <c r="AF2091" i="47"/>
  <c r="AG2091" i="47" s="1"/>
  <c r="AF2095" i="47"/>
  <c r="AF2116" i="47"/>
  <c r="AH2116" i="47" s="1"/>
  <c r="AF2131" i="47"/>
  <c r="AG2131" i="47" s="1"/>
  <c r="AF2171" i="47"/>
  <c r="AG2171" i="47" s="1"/>
  <c r="AF2230" i="47"/>
  <c r="AF2242" i="47"/>
  <c r="AF2272" i="47"/>
  <c r="AF2284" i="47"/>
  <c r="AH2284" i="47" s="1"/>
  <c r="AG2313" i="47"/>
  <c r="AH2313" i="47"/>
  <c r="AI2313" i="47" s="1"/>
  <c r="AF2314" i="47"/>
  <c r="AF2320" i="47"/>
  <c r="AF2336" i="47"/>
  <c r="AF2346" i="47"/>
  <c r="AH2369" i="47"/>
  <c r="AG2369" i="47"/>
  <c r="AH2427" i="47"/>
  <c r="AG2439" i="47"/>
  <c r="AI2439" i="47" s="1"/>
  <c r="AH2439" i="47"/>
  <c r="AH2485" i="47"/>
  <c r="AG2485" i="47"/>
  <c r="AG2489" i="47"/>
  <c r="AI2489" i="47" s="1"/>
  <c r="AF2498" i="47"/>
  <c r="AH2498" i="47" s="1"/>
  <c r="AF2509" i="47"/>
  <c r="AF2047" i="47"/>
  <c r="AG2047" i="47" s="1"/>
  <c r="AF2119" i="47"/>
  <c r="AI2119" i="47" s="1"/>
  <c r="AF2144" i="47"/>
  <c r="AF2192" i="47"/>
  <c r="AF2219" i="47"/>
  <c r="AF2274" i="47"/>
  <c r="AF2282" i="47"/>
  <c r="AH2361" i="47"/>
  <c r="AG2361" i="47"/>
  <c r="AH2385" i="47"/>
  <c r="AG2385" i="47"/>
  <c r="AH2497" i="47"/>
  <c r="AG2497" i="47"/>
  <c r="AI2497" i="47" s="1"/>
  <c r="AG2585" i="47"/>
  <c r="AH2585" i="47"/>
  <c r="AF2033" i="47"/>
  <c r="AG2033" i="47" s="1"/>
  <c r="AF2034" i="47"/>
  <c r="AF2058" i="47"/>
  <c r="AF2061" i="47"/>
  <c r="AH2061" i="47" s="1"/>
  <c r="AF2064" i="47"/>
  <c r="AF2072" i="47"/>
  <c r="AF2075" i="47"/>
  <c r="AH2075" i="47" s="1"/>
  <c r="AF2100" i="47"/>
  <c r="AH2100" i="47" s="1"/>
  <c r="AF2115" i="47"/>
  <c r="AG2115" i="47" s="1"/>
  <c r="AF2156" i="47"/>
  <c r="AF2167" i="47"/>
  <c r="AF2188" i="47"/>
  <c r="AF2215" i="47"/>
  <c r="AF2235" i="47"/>
  <c r="AG2235" i="47" s="1"/>
  <c r="AF2239" i="47"/>
  <c r="AF2353" i="47"/>
  <c r="AF2463" i="47"/>
  <c r="AF2493" i="47"/>
  <c r="AH2541" i="47"/>
  <c r="AI2541" i="47" s="1"/>
  <c r="AG2573" i="47"/>
  <c r="AI2573" i="47" s="1"/>
  <c r="AH2573" i="47"/>
  <c r="AF2370" i="47"/>
  <c r="AF2374" i="47"/>
  <c r="AF2477" i="47"/>
  <c r="AF2499" i="47"/>
  <c r="AF2326" i="47"/>
  <c r="AF2344" i="47"/>
  <c r="AG2344" i="47" s="1"/>
  <c r="AF2350" i="47"/>
  <c r="AF2352" i="47"/>
  <c r="AG2352" i="47" s="1"/>
  <c r="AF2358" i="47"/>
  <c r="AF2391" i="47"/>
  <c r="AF2405" i="47"/>
  <c r="AH2405" i="47" s="1"/>
  <c r="AF2421" i="47"/>
  <c r="AF2453" i="47"/>
  <c r="AF2471" i="47"/>
  <c r="AF2342" i="47"/>
  <c r="AF2364" i="47"/>
  <c r="AG2364" i="47" s="1"/>
  <c r="AF2475" i="47"/>
  <c r="AF2508" i="47"/>
  <c r="AF2576" i="47"/>
  <c r="AF2322" i="47"/>
  <c r="AF2324" i="47"/>
  <c r="AG2324" i="47" s="1"/>
  <c r="AF2331" i="47"/>
  <c r="AG2331" i="47" s="1"/>
  <c r="AF2348" i="47"/>
  <c r="AG2348" i="47" s="1"/>
  <c r="AF2356" i="47"/>
  <c r="AG2356" i="47" s="1"/>
  <c r="AF2384" i="47"/>
  <c r="AF2401" i="47"/>
  <c r="AH2401" i="47" s="1"/>
  <c r="AF2413" i="47"/>
  <c r="AF2429" i="47"/>
  <c r="AF2461" i="47"/>
  <c r="AF2500" i="47"/>
  <c r="AF2564" i="47"/>
  <c r="AF2327" i="47"/>
  <c r="AG2327" i="47" s="1"/>
  <c r="AF2340" i="47"/>
  <c r="AG2340" i="47" s="1"/>
  <c r="AF2351" i="47"/>
  <c r="AF2363" i="47"/>
  <c r="AF2379" i="47"/>
  <c r="AF2404" i="47"/>
  <c r="AF2433" i="47"/>
  <c r="AF2446" i="47"/>
  <c r="AF2465" i="47"/>
  <c r="AF2470" i="47"/>
  <c r="AF2519" i="47"/>
  <c r="AF2524" i="47"/>
  <c r="AF2557" i="47"/>
  <c r="AF2347" i="47"/>
  <c r="AF2355" i="47"/>
  <c r="AF2383" i="47"/>
  <c r="AF2388" i="47"/>
  <c r="AF2389" i="47"/>
  <c r="AF2410" i="47"/>
  <c r="AH2410" i="47" s="1"/>
  <c r="AF2437" i="47"/>
  <c r="AH2529" i="47"/>
  <c r="AI2529" i="47" s="1"/>
  <c r="AH2533" i="47"/>
  <c r="AI2533" i="47" s="1"/>
  <c r="AF2548" i="47"/>
  <c r="AH2549" i="47"/>
  <c r="AI2549" i="47" s="1"/>
  <c r="AH2553" i="47"/>
  <c r="AI2553" i="47" s="1"/>
  <c r="AH2589" i="47"/>
  <c r="AI2589" i="47" s="1"/>
  <c r="AH20" i="47"/>
  <c r="AG20" i="47"/>
  <c r="AI60" i="47"/>
  <c r="AH60" i="47"/>
  <c r="AG60" i="47"/>
  <c r="AH122" i="47"/>
  <c r="AI122" i="47"/>
  <c r="AG122" i="47"/>
  <c r="AI8" i="47"/>
  <c r="AH8" i="47"/>
  <c r="AG8" i="47"/>
  <c r="AI15" i="47"/>
  <c r="AH15" i="47"/>
  <c r="AG15" i="47"/>
  <c r="AI31" i="47"/>
  <c r="AH31" i="47"/>
  <c r="AG31" i="47"/>
  <c r="AH33" i="47"/>
  <c r="AG33" i="47"/>
  <c r="AI33" i="47"/>
  <c r="AI40" i="47"/>
  <c r="AH40" i="47"/>
  <c r="AG40" i="47"/>
  <c r="AH43" i="47"/>
  <c r="AG43" i="47"/>
  <c r="AH49" i="47"/>
  <c r="AI49" i="47" s="1"/>
  <c r="AG49" i="47"/>
  <c r="AI68" i="47"/>
  <c r="AH68" i="47"/>
  <c r="AG68" i="47"/>
  <c r="AH77" i="47"/>
  <c r="AG77" i="47"/>
  <c r="AI77" i="47"/>
  <c r="AG78" i="47"/>
  <c r="AI78" i="47"/>
  <c r="AH78" i="47"/>
  <c r="AH83" i="47"/>
  <c r="AI83" i="47" s="1"/>
  <c r="AG83" i="47"/>
  <c r="AH105" i="47"/>
  <c r="AG105" i="47"/>
  <c r="AI111" i="47"/>
  <c r="AH111" i="47"/>
  <c r="AG111" i="47"/>
  <c r="AI47" i="47"/>
  <c r="AH47" i="47"/>
  <c r="AG47" i="47"/>
  <c r="AH75" i="47"/>
  <c r="AH5" i="47"/>
  <c r="AG5" i="47"/>
  <c r="AI5" i="47" s="1"/>
  <c r="AH14" i="47"/>
  <c r="AG14" i="47"/>
  <c r="AH17" i="47"/>
  <c r="AG17" i="47"/>
  <c r="AG22" i="47"/>
  <c r="AI22" i="47" s="1"/>
  <c r="AH22" i="47"/>
  <c r="AG42" i="47"/>
  <c r="AI42" i="47"/>
  <c r="AH42" i="47"/>
  <c r="AH45" i="47"/>
  <c r="AG45" i="47"/>
  <c r="AI45" i="47"/>
  <c r="AH56" i="47"/>
  <c r="AG56" i="47"/>
  <c r="AG58" i="47"/>
  <c r="AH58" i="47"/>
  <c r="AI90" i="47"/>
  <c r="AG90" i="47"/>
  <c r="AH90" i="47"/>
  <c r="AH93" i="47"/>
  <c r="AG93" i="47"/>
  <c r="AH95" i="47"/>
  <c r="AG95" i="47"/>
  <c r="AI95" i="47" s="1"/>
  <c r="AI102" i="47"/>
  <c r="AG102" i="47"/>
  <c r="AH102" i="47"/>
  <c r="AH104" i="47"/>
  <c r="AG104" i="47"/>
  <c r="AI104" i="47" s="1"/>
  <c r="AI107" i="47"/>
  <c r="AH107" i="47"/>
  <c r="AG107" i="47"/>
  <c r="AH118" i="47"/>
  <c r="AI118" i="47"/>
  <c r="AG118" i="47"/>
  <c r="AH133" i="47"/>
  <c r="AH138" i="47"/>
  <c r="AI138" i="47"/>
  <c r="AG138" i="47"/>
  <c r="AH23" i="47"/>
  <c r="AG23" i="47"/>
  <c r="AH65" i="47"/>
  <c r="AG65" i="47"/>
  <c r="AI65" i="47"/>
  <c r="AH24" i="47"/>
  <c r="AG24" i="47"/>
  <c r="AI27" i="47"/>
  <c r="AH27" i="47"/>
  <c r="AG27" i="47"/>
  <c r="AH29" i="47"/>
  <c r="AG29" i="47"/>
  <c r="AH39" i="47"/>
  <c r="AG39" i="47"/>
  <c r="AI39" i="47" s="1"/>
  <c r="AI48" i="47"/>
  <c r="AH48" i="47"/>
  <c r="AG48" i="47"/>
  <c r="AH61" i="47"/>
  <c r="AI61" i="47" s="1"/>
  <c r="AG61" i="47"/>
  <c r="AH64" i="47"/>
  <c r="AG64" i="47"/>
  <c r="AI64" i="47" s="1"/>
  <c r="AH74" i="47"/>
  <c r="AG74" i="47"/>
  <c r="AI76" i="47"/>
  <c r="AH76" i="47"/>
  <c r="AG76" i="47"/>
  <c r="AG86" i="47"/>
  <c r="AI86" i="47" s="1"/>
  <c r="AH86" i="47"/>
  <c r="AH92" i="47"/>
  <c r="AG92" i="47"/>
  <c r="AG125" i="47"/>
  <c r="AI125" i="47"/>
  <c r="AH125" i="47"/>
  <c r="AG129" i="47"/>
  <c r="AI129" i="47" s="1"/>
  <c r="AH129" i="47"/>
  <c r="AH25" i="47"/>
  <c r="AG25" i="47"/>
  <c r="AI25" i="47" s="1"/>
  <c r="AI63" i="47"/>
  <c r="AH63" i="47"/>
  <c r="AG63" i="47"/>
  <c r="AI108" i="47"/>
  <c r="AH108" i="47"/>
  <c r="AG108" i="47"/>
  <c r="AI10" i="47"/>
  <c r="AG10" i="47"/>
  <c r="AH10" i="47"/>
  <c r="AI16" i="47"/>
  <c r="AH16" i="47"/>
  <c r="AG16" i="47"/>
  <c r="AH26" i="47"/>
  <c r="AG26" i="47"/>
  <c r="AI36" i="47"/>
  <c r="AH36" i="47"/>
  <c r="AG36" i="47"/>
  <c r="AG38" i="47"/>
  <c r="AI38" i="47"/>
  <c r="AH38" i="47"/>
  <c r="AH41" i="47"/>
  <c r="AI41" i="47"/>
  <c r="AG41" i="47"/>
  <c r="AI52" i="47"/>
  <c r="AH52" i="47"/>
  <c r="AG52" i="47"/>
  <c r="AG54" i="47"/>
  <c r="AI54" i="47"/>
  <c r="AH54" i="47"/>
  <c r="AI88" i="47"/>
  <c r="AH88" i="47"/>
  <c r="AG88" i="47"/>
  <c r="AH89" i="47"/>
  <c r="AG89" i="47"/>
  <c r="AG98" i="47"/>
  <c r="AH101" i="47"/>
  <c r="AG101" i="47"/>
  <c r="AI101" i="47" s="1"/>
  <c r="AH114" i="47"/>
  <c r="AG114" i="47"/>
  <c r="AH109" i="47"/>
  <c r="AG109" i="47"/>
  <c r="AI4" i="47"/>
  <c r="AH4" i="47"/>
  <c r="AG4" i="47"/>
  <c r="AI11" i="47"/>
  <c r="AH11" i="47"/>
  <c r="AG11" i="47"/>
  <c r="AH13" i="47"/>
  <c r="AG13" i="47"/>
  <c r="AI13" i="47"/>
  <c r="AH19" i="47"/>
  <c r="AG19" i="47"/>
  <c r="AI19" i="47" s="1"/>
  <c r="AH21" i="47"/>
  <c r="AG21" i="47"/>
  <c r="AI21" i="47"/>
  <c r="AG50" i="47"/>
  <c r="AI50" i="47"/>
  <c r="AH50" i="47"/>
  <c r="AI55" i="47"/>
  <c r="AH55" i="47"/>
  <c r="AG55" i="47"/>
  <c r="AH57" i="47"/>
  <c r="AG57" i="47"/>
  <c r="AI57" i="47"/>
  <c r="AI71" i="47"/>
  <c r="AH71" i="47"/>
  <c r="AG71" i="47"/>
  <c r="AH73" i="47"/>
  <c r="AG73" i="47"/>
  <c r="AI73" i="47" s="1"/>
  <c r="AI91" i="47"/>
  <c r="AH91" i="47"/>
  <c r="AG91" i="47"/>
  <c r="AH100" i="47"/>
  <c r="AG100" i="47"/>
  <c r="AH103" i="47"/>
  <c r="AG103" i="47"/>
  <c r="AH134" i="47"/>
  <c r="AG134" i="47"/>
  <c r="AG141" i="47"/>
  <c r="AI141" i="47"/>
  <c r="AH141" i="47"/>
  <c r="AH72" i="47"/>
  <c r="AG72" i="47"/>
  <c r="AI72" i="47" s="1"/>
  <c r="AG6" i="47"/>
  <c r="AI6" i="47"/>
  <c r="AH6" i="47"/>
  <c r="AI7" i="47"/>
  <c r="AH7" i="47"/>
  <c r="AG7" i="47"/>
  <c r="AG18" i="47"/>
  <c r="AH18" i="47"/>
  <c r="AH28" i="47"/>
  <c r="AG28" i="47"/>
  <c r="AH32" i="47"/>
  <c r="AG32" i="47"/>
  <c r="AG34" i="47"/>
  <c r="AI34" i="47"/>
  <c r="AH34" i="47"/>
  <c r="AI35" i="47"/>
  <c r="AH35" i="47"/>
  <c r="AG35" i="47"/>
  <c r="AI51" i="47"/>
  <c r="AH51" i="47"/>
  <c r="AG51" i="47"/>
  <c r="AI67" i="47"/>
  <c r="AH67" i="47"/>
  <c r="AG67" i="47"/>
  <c r="AH79" i="47"/>
  <c r="AG79" i="47"/>
  <c r="AI79" i="47" s="1"/>
  <c r="AH81" i="47"/>
  <c r="AG81" i="47"/>
  <c r="AG82" i="47"/>
  <c r="AI82" i="47"/>
  <c r="AH82" i="47"/>
  <c r="AI84" i="47"/>
  <c r="AH84" i="47"/>
  <c r="AG84" i="47"/>
  <c r="AH85" i="47"/>
  <c r="AI85" i="47" s="1"/>
  <c r="AG85" i="47"/>
  <c r="AI87" i="47"/>
  <c r="AH87" i="47"/>
  <c r="AG87" i="47"/>
  <c r="AI110" i="47"/>
  <c r="AG110" i="47"/>
  <c r="AH110" i="47"/>
  <c r="AG145" i="47"/>
  <c r="AH145" i="47"/>
  <c r="AI145" i="47"/>
  <c r="AG30" i="47"/>
  <c r="AI30" i="47"/>
  <c r="AH30" i="47"/>
  <c r="AI66" i="47"/>
  <c r="AH66" i="47"/>
  <c r="AG66" i="47"/>
  <c r="AH9" i="47"/>
  <c r="AG9" i="47"/>
  <c r="AI9" i="47"/>
  <c r="AH37" i="47"/>
  <c r="AG37" i="47"/>
  <c r="AI37" i="47"/>
  <c r="AI44" i="47"/>
  <c r="AH44" i="47"/>
  <c r="AG44" i="47"/>
  <c r="AG46" i="47"/>
  <c r="AI46" i="47"/>
  <c r="AH46" i="47"/>
  <c r="AH53" i="47"/>
  <c r="AG53" i="47"/>
  <c r="AI53" i="47"/>
  <c r="AG62" i="47"/>
  <c r="AI62" i="47"/>
  <c r="AH62" i="47"/>
  <c r="AH69" i="47"/>
  <c r="AG69" i="47"/>
  <c r="AI69" i="47"/>
  <c r="AI70" i="47"/>
  <c r="AH70" i="47"/>
  <c r="AG70" i="47"/>
  <c r="AG94" i="47"/>
  <c r="AH94" i="47"/>
  <c r="AH96" i="47"/>
  <c r="AG96" i="47"/>
  <c r="AH97" i="47"/>
  <c r="AG97" i="47"/>
  <c r="AI97" i="47"/>
  <c r="AI99" i="47"/>
  <c r="AH99" i="47"/>
  <c r="AG99" i="47"/>
  <c r="AG106" i="47"/>
  <c r="AI106" i="47"/>
  <c r="AH106" i="47"/>
  <c r="AI112" i="47"/>
  <c r="AH112" i="47"/>
  <c r="AG112" i="47"/>
  <c r="AG117" i="47"/>
  <c r="AI117" i="47"/>
  <c r="AH117" i="47"/>
  <c r="AG137" i="47"/>
  <c r="AH137" i="47"/>
  <c r="AH152" i="47"/>
  <c r="AH222" i="47"/>
  <c r="AG222" i="47"/>
  <c r="AG257" i="47"/>
  <c r="AH311" i="47"/>
  <c r="AG311" i="47"/>
  <c r="AH364" i="47"/>
  <c r="AG364" i="47"/>
  <c r="AI364" i="47"/>
  <c r="AI391" i="47"/>
  <c r="AH391" i="47"/>
  <c r="AG391" i="47"/>
  <c r="AH430" i="47"/>
  <c r="AG430" i="47"/>
  <c r="AG116" i="47"/>
  <c r="AF123" i="47"/>
  <c r="AG130" i="47"/>
  <c r="AI130" i="47" s="1"/>
  <c r="AG132" i="47"/>
  <c r="AI132" i="47" s="1"/>
  <c r="AF139" i="47"/>
  <c r="AG146" i="47"/>
  <c r="AF151" i="47"/>
  <c r="AH153" i="47"/>
  <c r="AF156" i="47"/>
  <c r="AH158" i="47"/>
  <c r="AI158" i="47" s="1"/>
  <c r="AF171" i="47"/>
  <c r="AH184" i="47"/>
  <c r="AG184" i="47"/>
  <c r="AI184" i="47"/>
  <c r="AI186" i="47"/>
  <c r="AH186" i="47"/>
  <c r="AH190" i="47"/>
  <c r="AI190" i="47" s="1"/>
  <c r="AH194" i="47"/>
  <c r="AI194" i="47" s="1"/>
  <c r="AH198" i="47"/>
  <c r="AI198" i="47" s="1"/>
  <c r="AF207" i="47"/>
  <c r="AH209" i="47"/>
  <c r="AF212" i="47"/>
  <c r="AH213" i="47"/>
  <c r="AI214" i="47"/>
  <c r="AH214" i="47"/>
  <c r="AG221" i="47"/>
  <c r="AI221" i="47" s="1"/>
  <c r="AH227" i="47"/>
  <c r="AG227" i="47"/>
  <c r="AG233" i="47"/>
  <c r="AI233" i="47" s="1"/>
  <c r="AG249" i="47"/>
  <c r="AI249" i="47" s="1"/>
  <c r="AH252" i="47"/>
  <c r="AG252" i="47"/>
  <c r="AI252" i="47"/>
  <c r="AH257" i="47"/>
  <c r="AI263" i="47"/>
  <c r="AH263" i="47"/>
  <c r="AG263" i="47"/>
  <c r="AH278" i="47"/>
  <c r="AG278" i="47"/>
  <c r="AH280" i="47"/>
  <c r="AG280" i="47"/>
  <c r="AI280" i="47" s="1"/>
  <c r="AG289" i="47"/>
  <c r="AI289" i="47" s="1"/>
  <c r="AI297" i="47"/>
  <c r="AG297" i="47"/>
  <c r="AI298" i="47"/>
  <c r="AH298" i="47"/>
  <c r="AG298" i="47"/>
  <c r="AG301" i="47"/>
  <c r="AI301" i="47" s="1"/>
  <c r="AH318" i="47"/>
  <c r="AG318" i="47"/>
  <c r="AI318" i="47" s="1"/>
  <c r="AH320" i="47"/>
  <c r="AG320" i="47"/>
  <c r="AI321" i="47"/>
  <c r="AG321" i="47"/>
  <c r="AI322" i="47"/>
  <c r="AH322" i="47"/>
  <c r="AG322" i="47"/>
  <c r="AG325" i="47"/>
  <c r="AI325" i="47" s="1"/>
  <c r="AI326" i="47"/>
  <c r="AH326" i="47"/>
  <c r="AG326" i="47"/>
  <c r="AH328" i="47"/>
  <c r="AG328" i="47"/>
  <c r="AI328" i="47" s="1"/>
  <c r="AI329" i="47"/>
  <c r="AG329" i="47"/>
  <c r="AI330" i="47"/>
  <c r="AH330" i="47"/>
  <c r="AG330" i="47"/>
  <c r="AH334" i="47"/>
  <c r="AG334" i="47"/>
  <c r="AH336" i="47"/>
  <c r="AG336" i="47"/>
  <c r="AH354" i="47"/>
  <c r="AG354" i="47"/>
  <c r="AG357" i="47"/>
  <c r="AI357" i="47" s="1"/>
  <c r="AI358" i="47"/>
  <c r="AH358" i="47"/>
  <c r="AG358" i="47"/>
  <c r="AH360" i="47"/>
  <c r="AG360" i="47"/>
  <c r="AI361" i="47"/>
  <c r="AG361" i="47"/>
  <c r="AH367" i="47"/>
  <c r="AG367" i="47"/>
  <c r="AG377" i="47"/>
  <c r="AI377" i="47" s="1"/>
  <c r="AH410" i="47"/>
  <c r="AG410" i="47"/>
  <c r="AH412" i="47"/>
  <c r="AG412" i="47"/>
  <c r="AI412" i="47" s="1"/>
  <c r="AH426" i="47"/>
  <c r="AG426" i="47"/>
  <c r="AG429" i="47"/>
  <c r="AI429" i="47" s="1"/>
  <c r="AI464" i="47"/>
  <c r="AH464" i="47"/>
  <c r="AG464" i="47"/>
  <c r="AH529" i="47"/>
  <c r="AG529" i="47"/>
  <c r="AI529" i="47" s="1"/>
  <c r="AH550" i="47"/>
  <c r="AG550" i="47"/>
  <c r="AG692" i="47"/>
  <c r="AH692" i="47"/>
  <c r="AI722" i="47"/>
  <c r="AH722" i="47"/>
  <c r="AG722" i="47"/>
  <c r="AI915" i="47"/>
  <c r="AH915" i="47"/>
  <c r="AG915" i="47"/>
  <c r="AH167" i="47"/>
  <c r="AG167" i="47"/>
  <c r="AH239" i="47"/>
  <c r="AG239" i="47"/>
  <c r="AH304" i="47"/>
  <c r="AG304" i="47"/>
  <c r="AH432" i="47"/>
  <c r="AG432" i="47"/>
  <c r="AH116" i="47"/>
  <c r="AF120" i="47"/>
  <c r="AF136" i="47"/>
  <c r="AI146" i="47"/>
  <c r="AI153" i="47"/>
  <c r="AH160" i="47"/>
  <c r="AG160" i="47"/>
  <c r="AI160" i="47"/>
  <c r="AH188" i="47"/>
  <c r="AG188" i="47"/>
  <c r="AH192" i="47"/>
  <c r="AG192" i="47"/>
  <c r="AH196" i="47"/>
  <c r="AG196" i="47"/>
  <c r="AI196" i="47" s="1"/>
  <c r="AH200" i="47"/>
  <c r="AG200" i="47"/>
  <c r="AI209" i="47"/>
  <c r="AI213" i="47"/>
  <c r="AH216" i="47"/>
  <c r="AG216" i="47"/>
  <c r="AI216" i="47" s="1"/>
  <c r="AH218" i="47"/>
  <c r="AH246" i="47"/>
  <c r="AG246" i="47"/>
  <c r="AH248" i="47"/>
  <c r="AG248" i="47"/>
  <c r="AI248" i="47"/>
  <c r="AI253" i="47"/>
  <c r="AG253" i="47"/>
  <c r="AI254" i="47"/>
  <c r="AH254" i="47"/>
  <c r="AG254" i="47"/>
  <c r="AH256" i="47"/>
  <c r="AG256" i="47"/>
  <c r="AH259" i="47"/>
  <c r="AG259" i="47"/>
  <c r="AI259" i="47" s="1"/>
  <c r="AG273" i="47"/>
  <c r="AI274" i="47"/>
  <c r="AH274" i="47"/>
  <c r="AG274" i="47"/>
  <c r="AH276" i="47"/>
  <c r="AG276" i="47"/>
  <c r="AI277" i="47"/>
  <c r="AG277" i="47"/>
  <c r="AH300" i="47"/>
  <c r="AG300" i="47"/>
  <c r="AI300" i="47"/>
  <c r="AG317" i="47"/>
  <c r="AH324" i="47"/>
  <c r="AG324" i="47"/>
  <c r="AI324" i="47"/>
  <c r="AH332" i="47"/>
  <c r="AG332" i="47"/>
  <c r="AI332" i="47"/>
  <c r="AI333" i="47"/>
  <c r="AG333" i="47"/>
  <c r="AH339" i="47"/>
  <c r="AG339" i="47"/>
  <c r="AI353" i="47"/>
  <c r="AG353" i="47"/>
  <c r="AH356" i="47"/>
  <c r="AG356" i="47"/>
  <c r="AI356" i="47"/>
  <c r="AI383" i="47"/>
  <c r="AH383" i="47"/>
  <c r="AG383" i="47"/>
  <c r="AG409" i="47"/>
  <c r="AH415" i="47"/>
  <c r="AG415" i="47"/>
  <c r="AG425" i="47"/>
  <c r="AH428" i="47"/>
  <c r="AG428" i="47"/>
  <c r="AI428" i="47"/>
  <c r="AH439" i="47"/>
  <c r="AG439" i="47"/>
  <c r="AH458" i="47"/>
  <c r="AG458" i="47"/>
  <c r="AH573" i="47"/>
  <c r="AG636" i="47"/>
  <c r="AI636" i="47" s="1"/>
  <c r="AH636" i="47"/>
  <c r="AH674" i="47"/>
  <c r="AG674" i="47"/>
  <c r="AH224" i="47"/>
  <c r="AG224" i="47"/>
  <c r="AH302" i="47"/>
  <c r="AG302" i="47"/>
  <c r="AH371" i="47"/>
  <c r="AG371" i="47"/>
  <c r="AI371" i="47" s="1"/>
  <c r="AF127" i="47"/>
  <c r="AF143" i="47"/>
  <c r="AG152" i="47"/>
  <c r="AI152" i="47" s="1"/>
  <c r="AI157" i="47"/>
  <c r="AF175" i="47"/>
  <c r="AF179" i="47"/>
  <c r="AF183" i="47"/>
  <c r="AI193" i="47"/>
  <c r="AH201" i="47"/>
  <c r="AI202" i="47"/>
  <c r="AH202" i="47"/>
  <c r="AH217" i="47"/>
  <c r="AG218" i="47"/>
  <c r="AI218" i="47" s="1"/>
  <c r="AH220" i="47"/>
  <c r="AG220" i="47"/>
  <c r="AI223" i="47"/>
  <c r="AH230" i="47"/>
  <c r="AG230" i="47"/>
  <c r="AH232" i="47"/>
  <c r="AG232" i="47"/>
  <c r="AI232" i="47" s="1"/>
  <c r="AI235" i="47"/>
  <c r="AH235" i="47"/>
  <c r="AG235" i="47"/>
  <c r="AG245" i="47"/>
  <c r="AI245" i="47" s="1"/>
  <c r="AI251" i="47"/>
  <c r="AH251" i="47"/>
  <c r="AG251" i="47"/>
  <c r="AH253" i="47"/>
  <c r="AH273" i="47"/>
  <c r="AH277" i="47"/>
  <c r="AH286" i="47"/>
  <c r="AG286" i="47"/>
  <c r="AI286" i="47" s="1"/>
  <c r="AH288" i="47"/>
  <c r="AG288" i="47"/>
  <c r="AI291" i="47"/>
  <c r="AH291" i="47"/>
  <c r="AG291" i="47"/>
  <c r="AH303" i="47"/>
  <c r="AG303" i="47"/>
  <c r="AH317" i="47"/>
  <c r="AH333" i="47"/>
  <c r="AG345" i="47"/>
  <c r="AI345" i="47" s="1"/>
  <c r="AI346" i="47"/>
  <c r="AH346" i="47"/>
  <c r="AG346" i="47"/>
  <c r="AH350" i="47"/>
  <c r="AG350" i="47"/>
  <c r="AH352" i="47"/>
  <c r="AG352" i="47"/>
  <c r="AH353" i="47"/>
  <c r="AI363" i="47"/>
  <c r="AH363" i="47"/>
  <c r="AG363" i="47"/>
  <c r="AH374" i="47"/>
  <c r="AG374" i="47"/>
  <c r="AH376" i="47"/>
  <c r="AG376" i="47"/>
  <c r="AH379" i="47"/>
  <c r="AG379" i="47"/>
  <c r="AH409" i="47"/>
  <c r="AH425" i="47"/>
  <c r="AH431" i="47"/>
  <c r="AG431" i="47"/>
  <c r="AG445" i="47"/>
  <c r="AH445" i="47"/>
  <c r="AH463" i="47"/>
  <c r="AI463" i="47"/>
  <c r="AG463" i="47"/>
  <c r="AH486" i="47"/>
  <c r="AG486" i="47"/>
  <c r="AH496" i="47"/>
  <c r="AG496" i="47"/>
  <c r="AI496" i="47" s="1"/>
  <c r="AH163" i="47"/>
  <c r="AG163" i="47"/>
  <c r="AH296" i="47"/>
  <c r="AG296" i="47"/>
  <c r="AI296" i="47"/>
  <c r="AI337" i="47"/>
  <c r="AG337" i="47"/>
  <c r="AH378" i="47"/>
  <c r="AG378" i="47"/>
  <c r="AH435" i="47"/>
  <c r="AF124" i="47"/>
  <c r="AF140" i="47"/>
  <c r="AF148" i="47"/>
  <c r="AF150" i="47"/>
  <c r="AH155" i="47"/>
  <c r="AG155" i="47"/>
  <c r="AI162" i="47"/>
  <c r="AH162" i="47"/>
  <c r="AH166" i="47"/>
  <c r="AH204" i="47"/>
  <c r="AG204" i="47"/>
  <c r="AH211" i="47"/>
  <c r="AG211" i="47"/>
  <c r="AI211" i="47" s="1"/>
  <c r="AG229" i="47"/>
  <c r="AH242" i="47"/>
  <c r="AG242" i="47"/>
  <c r="AI242" i="47" s="1"/>
  <c r="AH244" i="47"/>
  <c r="AG244" i="47"/>
  <c r="AI244" i="47"/>
  <c r="AG265" i="47"/>
  <c r="AI266" i="47"/>
  <c r="AH266" i="47"/>
  <c r="AG266" i="47"/>
  <c r="AG269" i="47"/>
  <c r="AI270" i="47"/>
  <c r="AH270" i="47"/>
  <c r="AG270" i="47"/>
  <c r="AH272" i="47"/>
  <c r="AG272" i="47"/>
  <c r="AH279" i="47"/>
  <c r="AG279" i="47"/>
  <c r="AG285" i="47"/>
  <c r="AI299" i="47"/>
  <c r="AH299" i="47"/>
  <c r="AG299" i="47"/>
  <c r="AH314" i="47"/>
  <c r="AG314" i="47"/>
  <c r="AI314" i="47" s="1"/>
  <c r="AH316" i="47"/>
  <c r="AG316" i="47"/>
  <c r="AI316" i="47"/>
  <c r="AI319" i="47"/>
  <c r="AH319" i="47"/>
  <c r="AG319" i="47"/>
  <c r="AH323" i="47"/>
  <c r="AG323" i="47"/>
  <c r="AI323" i="47" s="1"/>
  <c r="AI327" i="47"/>
  <c r="AH327" i="47"/>
  <c r="AG327" i="47"/>
  <c r="AH331" i="47"/>
  <c r="AG331" i="47"/>
  <c r="AI331" i="47" s="1"/>
  <c r="AH335" i="47"/>
  <c r="AG335" i="47"/>
  <c r="AH348" i="47"/>
  <c r="AG348" i="47"/>
  <c r="AI348" i="47"/>
  <c r="AI349" i="47"/>
  <c r="AG349" i="47"/>
  <c r="AH355" i="47"/>
  <c r="AG355" i="47"/>
  <c r="AI359" i="47"/>
  <c r="AH359" i="47"/>
  <c r="AG359" i="47"/>
  <c r="AI373" i="47"/>
  <c r="AG373" i="47"/>
  <c r="AH386" i="47"/>
  <c r="AG386" i="47"/>
  <c r="AI386" i="47" s="1"/>
  <c r="AG393" i="47"/>
  <c r="AI394" i="47"/>
  <c r="AH394" i="47"/>
  <c r="AG394" i="47"/>
  <c r="AI397" i="47"/>
  <c r="AG397" i="47"/>
  <c r="AI398" i="47"/>
  <c r="AH398" i="47"/>
  <c r="AG398" i="47"/>
  <c r="AH406" i="47"/>
  <c r="AG406" i="47"/>
  <c r="AI406" i="47" s="1"/>
  <c r="AH408" i="47"/>
  <c r="AI408" i="47" s="1"/>
  <c r="AG408" i="47"/>
  <c r="AH411" i="47"/>
  <c r="AG411" i="47"/>
  <c r="AI411" i="47" s="1"/>
  <c r="AH422" i="47"/>
  <c r="AG422" i="47"/>
  <c r="AH424" i="47"/>
  <c r="AG424" i="47"/>
  <c r="AI424" i="47" s="1"/>
  <c r="AH427" i="47"/>
  <c r="AG427" i="47"/>
  <c r="AH448" i="47"/>
  <c r="AG448" i="47"/>
  <c r="AI448" i="47" s="1"/>
  <c r="AH452" i="47"/>
  <c r="AG452" i="47"/>
  <c r="AH460" i="47"/>
  <c r="AI460" i="47" s="1"/>
  <c r="AH566" i="47"/>
  <c r="AG566" i="47"/>
  <c r="AI591" i="47"/>
  <c r="AH591" i="47"/>
  <c r="AG591" i="47"/>
  <c r="AH210" i="47"/>
  <c r="AI210" i="47" s="1"/>
  <c r="AH250" i="47"/>
  <c r="AG250" i="47"/>
  <c r="AH290" i="47"/>
  <c r="AG290" i="47"/>
  <c r="AH343" i="47"/>
  <c r="AG343" i="47"/>
  <c r="AH362" i="47"/>
  <c r="AG362" i="47"/>
  <c r="AI362" i="47" s="1"/>
  <c r="AH380" i="47"/>
  <c r="AG380" i="47"/>
  <c r="AH419" i="47"/>
  <c r="AG419" i="47"/>
  <c r="AF131" i="47"/>
  <c r="AF147" i="47"/>
  <c r="AH149" i="47"/>
  <c r="AI149" i="47" s="1"/>
  <c r="AF159" i="47"/>
  <c r="AG162" i="47"/>
  <c r="AF164" i="47"/>
  <c r="AH165" i="47"/>
  <c r="AI165" i="47" s="1"/>
  <c r="AG166" i="47"/>
  <c r="AF168" i="47"/>
  <c r="AH170" i="47"/>
  <c r="AI170" i="47" s="1"/>
  <c r="AF187" i="47"/>
  <c r="AF191" i="47"/>
  <c r="AF195" i="47"/>
  <c r="AF199" i="47"/>
  <c r="AH205" i="47"/>
  <c r="AI206" i="47"/>
  <c r="AH206" i="47"/>
  <c r="AF215" i="47"/>
  <c r="AH238" i="47"/>
  <c r="AG238" i="47"/>
  <c r="AI238" i="47" s="1"/>
  <c r="AG241" i="47"/>
  <c r="AI241" i="47" s="1"/>
  <c r="AH247" i="47"/>
  <c r="AG247" i="47"/>
  <c r="AI247" i="47" s="1"/>
  <c r="AH255" i="47"/>
  <c r="AG255" i="47"/>
  <c r="AH265" i="47"/>
  <c r="AH268" i="47"/>
  <c r="AG268" i="47"/>
  <c r="AI268" i="47"/>
  <c r="AH269" i="47"/>
  <c r="AH275" i="47"/>
  <c r="AG275" i="47"/>
  <c r="AH285" i="47"/>
  <c r="AH306" i="47"/>
  <c r="AG306" i="47"/>
  <c r="AI306" i="47" s="1"/>
  <c r="AH308" i="47"/>
  <c r="AG308" i="47"/>
  <c r="AI309" i="47"/>
  <c r="AG309" i="47"/>
  <c r="AI310" i="47"/>
  <c r="AH310" i="47"/>
  <c r="AG310" i="47"/>
  <c r="AH312" i="47"/>
  <c r="AG312" i="47"/>
  <c r="AI313" i="47"/>
  <c r="AG313" i="47"/>
  <c r="AH342" i="47"/>
  <c r="AG342" i="47"/>
  <c r="AI342" i="47" s="1"/>
  <c r="AH344" i="47"/>
  <c r="AG344" i="47"/>
  <c r="AI344" i="47" s="1"/>
  <c r="AH349" i="47"/>
  <c r="AG369" i="47"/>
  <c r="AI369" i="47" s="1"/>
  <c r="AI370" i="47"/>
  <c r="AH370" i="47"/>
  <c r="AG370" i="47"/>
  <c r="AH372" i="47"/>
  <c r="AG372" i="47"/>
  <c r="AH373" i="47"/>
  <c r="AG385" i="47"/>
  <c r="AI385" i="47" s="1"/>
  <c r="AH388" i="47"/>
  <c r="AG388" i="47"/>
  <c r="AI388" i="47"/>
  <c r="AH390" i="47"/>
  <c r="AG390" i="47"/>
  <c r="AI390" i="47" s="1"/>
  <c r="AH393" i="47"/>
  <c r="AI393" i="47" s="1"/>
  <c r="AH397" i="47"/>
  <c r="AH400" i="47"/>
  <c r="AG400" i="47"/>
  <c r="AI400" i="47"/>
  <c r="AH402" i="47"/>
  <c r="AG402" i="47"/>
  <c r="AI402" i="47" s="1"/>
  <c r="AH404" i="47"/>
  <c r="AG404" i="47"/>
  <c r="AI405" i="47"/>
  <c r="AG405" i="47"/>
  <c r="AH418" i="47"/>
  <c r="AG418" i="47"/>
  <c r="AH434" i="47"/>
  <c r="AG434" i="47"/>
  <c r="AH512" i="47"/>
  <c r="AG512" i="47"/>
  <c r="AH234" i="47"/>
  <c r="AG234" i="47"/>
  <c r="AH292" i="47"/>
  <c r="AG292" i="47"/>
  <c r="AH307" i="47"/>
  <c r="AG307" i="47"/>
  <c r="AH403" i="47"/>
  <c r="AG403" i="47"/>
  <c r="AH172" i="47"/>
  <c r="AG172" i="47"/>
  <c r="AI172" i="47" s="1"/>
  <c r="AI205" i="47"/>
  <c r="AH219" i="47"/>
  <c r="AG219" i="47"/>
  <c r="AH226" i="47"/>
  <c r="AG226" i="47"/>
  <c r="AI226" i="47" s="1"/>
  <c r="AH228" i="47"/>
  <c r="AG228" i="47"/>
  <c r="AH231" i="47"/>
  <c r="AG231" i="47"/>
  <c r="AH240" i="47"/>
  <c r="AG240" i="47"/>
  <c r="AI240" i="47"/>
  <c r="AH262" i="47"/>
  <c r="AG262" i="47"/>
  <c r="AH264" i="47"/>
  <c r="AG264" i="47"/>
  <c r="AH282" i="47"/>
  <c r="AG282" i="47"/>
  <c r="AH284" i="47"/>
  <c r="AG284" i="47"/>
  <c r="AI284" i="47" s="1"/>
  <c r="AH287" i="47"/>
  <c r="AG287" i="47"/>
  <c r="AG305" i="47"/>
  <c r="AG341" i="47"/>
  <c r="AI341" i="47" s="1"/>
  <c r="AH347" i="47"/>
  <c r="AI347" i="47" s="1"/>
  <c r="AG347" i="47"/>
  <c r="AH351" i="47"/>
  <c r="AG351" i="47"/>
  <c r="AI351" i="47" s="1"/>
  <c r="AH366" i="47"/>
  <c r="AG366" i="47"/>
  <c r="AH375" i="47"/>
  <c r="AG375" i="47"/>
  <c r="AI375" i="47" s="1"/>
  <c r="AI389" i="47"/>
  <c r="AG389" i="47"/>
  <c r="AI417" i="47"/>
  <c r="AG417" i="47"/>
  <c r="AH420" i="47"/>
  <c r="AG420" i="47"/>
  <c r="AI420" i="47"/>
  <c r="AG433" i="47"/>
  <c r="AI433" i="47" s="1"/>
  <c r="AH436" i="47"/>
  <c r="AG436" i="47"/>
  <c r="AI436" i="47"/>
  <c r="AH442" i="47"/>
  <c r="AI442" i="47"/>
  <c r="AG442" i="47"/>
  <c r="AH446" i="47"/>
  <c r="AG446" i="47"/>
  <c r="AI446" i="47" s="1"/>
  <c r="AH462" i="47"/>
  <c r="AG462" i="47"/>
  <c r="AI535" i="47"/>
  <c r="AH535" i="47"/>
  <c r="AG535" i="47"/>
  <c r="AI587" i="47"/>
  <c r="AH587" i="47"/>
  <c r="AG587" i="47"/>
  <c r="AH616" i="47"/>
  <c r="AG616" i="47"/>
  <c r="AI617" i="47"/>
  <c r="AH617" i="47"/>
  <c r="AG617" i="47"/>
  <c r="AH154" i="47"/>
  <c r="AI154" i="47" s="1"/>
  <c r="AH176" i="47"/>
  <c r="AG176" i="47"/>
  <c r="AI176" i="47" s="1"/>
  <c r="AH236" i="47"/>
  <c r="AG236" i="47"/>
  <c r="AI293" i="47"/>
  <c r="AI381" i="47"/>
  <c r="AG381" i="47"/>
  <c r="AI413" i="47"/>
  <c r="AG413" i="47"/>
  <c r="AH440" i="47"/>
  <c r="AG440" i="47"/>
  <c r="AI440" i="47"/>
  <c r="AF119" i="47"/>
  <c r="AG126" i="47"/>
  <c r="AI126" i="47" s="1"/>
  <c r="AG128" i="47"/>
  <c r="AI128" i="47" s="1"/>
  <c r="AF135" i="47"/>
  <c r="AG142" i="47"/>
  <c r="AI142" i="47" s="1"/>
  <c r="AG144" i="47"/>
  <c r="AI144" i="47" s="1"/>
  <c r="AH173" i="47"/>
  <c r="AI174" i="47"/>
  <c r="AH174" i="47"/>
  <c r="AH178" i="47"/>
  <c r="AI178" i="47" s="1"/>
  <c r="AH182" i="47"/>
  <c r="AI182" i="47" s="1"/>
  <c r="AF203" i="47"/>
  <c r="AH208" i="47"/>
  <c r="AG208" i="47"/>
  <c r="AI208" i="47"/>
  <c r="AI225" i="47"/>
  <c r="AG225" i="47"/>
  <c r="AH243" i="47"/>
  <c r="AG243" i="47"/>
  <c r="AI243" i="47" s="1"/>
  <c r="AH258" i="47"/>
  <c r="AG258" i="47"/>
  <c r="AI258" i="47" s="1"/>
  <c r="AH260" i="47"/>
  <c r="AG260" i="47"/>
  <c r="AI261" i="47"/>
  <c r="AG261" i="47"/>
  <c r="AH267" i="47"/>
  <c r="AG267" i="47"/>
  <c r="AI267" i="47" s="1"/>
  <c r="AI271" i="47"/>
  <c r="AH271" i="47"/>
  <c r="AG271" i="47"/>
  <c r="AG281" i="47"/>
  <c r="AI281" i="47" s="1"/>
  <c r="AH294" i="47"/>
  <c r="AG294" i="47"/>
  <c r="AH305" i="47"/>
  <c r="AI315" i="47"/>
  <c r="AH315" i="47"/>
  <c r="AG315" i="47"/>
  <c r="AH338" i="47"/>
  <c r="AG338" i="47"/>
  <c r="AI338" i="47" s="1"/>
  <c r="AH340" i="47"/>
  <c r="AG340" i="47"/>
  <c r="AI340" i="47"/>
  <c r="AG365" i="47"/>
  <c r="AI365" i="47" s="1"/>
  <c r="AH368" i="47"/>
  <c r="AG368" i="47"/>
  <c r="AI368" i="47"/>
  <c r="AH382" i="47"/>
  <c r="AG382" i="47"/>
  <c r="AH384" i="47"/>
  <c r="AG384" i="47"/>
  <c r="AI384" i="47"/>
  <c r="AH395" i="47"/>
  <c r="AG395" i="47"/>
  <c r="AI395" i="47" s="1"/>
  <c r="AH399" i="47"/>
  <c r="AG399" i="47"/>
  <c r="AH407" i="47"/>
  <c r="AG407" i="47"/>
  <c r="AH414" i="47"/>
  <c r="AG414" i="47"/>
  <c r="AH416" i="47"/>
  <c r="AG416" i="47"/>
  <c r="AI416" i="47" s="1"/>
  <c r="AH423" i="47"/>
  <c r="AG423" i="47"/>
  <c r="AI437" i="47"/>
  <c r="AG437" i="47"/>
  <c r="AI438" i="47"/>
  <c r="AH438" i="47"/>
  <c r="AG438" i="47"/>
  <c r="AG441" i="47"/>
  <c r="AI441" i="47" s="1"/>
  <c r="AH444" i="47"/>
  <c r="AG444" i="47"/>
  <c r="AH450" i="47"/>
  <c r="AI450" i="47"/>
  <c r="AG450" i="47"/>
  <c r="AH480" i="47"/>
  <c r="AG480" i="47"/>
  <c r="AH556" i="47"/>
  <c r="AG556" i="47"/>
  <c r="AH608" i="47"/>
  <c r="AG608" i="47"/>
  <c r="AI609" i="47"/>
  <c r="AH609" i="47"/>
  <c r="AG609" i="47"/>
  <c r="AH642" i="47"/>
  <c r="AI642" i="47"/>
  <c r="AG642" i="47"/>
  <c r="AF476" i="47"/>
  <c r="AF481" i="47"/>
  <c r="AH482" i="47"/>
  <c r="AG482" i="47"/>
  <c r="AG483" i="47"/>
  <c r="AI483" i="47" s="1"/>
  <c r="AI493" i="47"/>
  <c r="AG493" i="47"/>
  <c r="AF500" i="47"/>
  <c r="AH503" i="47"/>
  <c r="AI503" i="47" s="1"/>
  <c r="AI515" i="47"/>
  <c r="AH515" i="47"/>
  <c r="AH518" i="47"/>
  <c r="AG518" i="47"/>
  <c r="AI518" i="47" s="1"/>
  <c r="AF532" i="47"/>
  <c r="AI533" i="47"/>
  <c r="AH533" i="47"/>
  <c r="AG533" i="47"/>
  <c r="AH542" i="47"/>
  <c r="AG542" i="47"/>
  <c r="AF560" i="47"/>
  <c r="AH578" i="47"/>
  <c r="AG578" i="47"/>
  <c r="AF585" i="47"/>
  <c r="AI589" i="47"/>
  <c r="AH589" i="47"/>
  <c r="AG589" i="47"/>
  <c r="AI595" i="47"/>
  <c r="AH595" i="47"/>
  <c r="AF620" i="47"/>
  <c r="AI621" i="47"/>
  <c r="AH621" i="47"/>
  <c r="AG621" i="47"/>
  <c r="AH646" i="47"/>
  <c r="AG646" i="47"/>
  <c r="AC648" i="47"/>
  <c r="AF648" i="47"/>
  <c r="AG656" i="47"/>
  <c r="AI656" i="47"/>
  <c r="AH657" i="47"/>
  <c r="AG657" i="47"/>
  <c r="AI693" i="47"/>
  <c r="AH693" i="47"/>
  <c r="AG693" i="47"/>
  <c r="AG457" i="47"/>
  <c r="AF485" i="47"/>
  <c r="AH499" i="47"/>
  <c r="AF509" i="47"/>
  <c r="AF525" i="47"/>
  <c r="AI528" i="47"/>
  <c r="AH528" i="47"/>
  <c r="AG528" i="47"/>
  <c r="AH531" i="47"/>
  <c r="AH538" i="47"/>
  <c r="AG538" i="47"/>
  <c r="AF553" i="47"/>
  <c r="AH559" i="47"/>
  <c r="AH562" i="47"/>
  <c r="AG562" i="47"/>
  <c r="AF569" i="47"/>
  <c r="AI572" i="47"/>
  <c r="AH572" i="47"/>
  <c r="AG572" i="47"/>
  <c r="AH584" i="47"/>
  <c r="AG584" i="47"/>
  <c r="AH598" i="47"/>
  <c r="AI598" i="47" s="1"/>
  <c r="AG598" i="47"/>
  <c r="AH604" i="47"/>
  <c r="AI604" i="47" s="1"/>
  <c r="AG604" i="47"/>
  <c r="AI605" i="47"/>
  <c r="AH605" i="47"/>
  <c r="AG605" i="47"/>
  <c r="AF613" i="47"/>
  <c r="AH619" i="47"/>
  <c r="AH624" i="47"/>
  <c r="AG624" i="47"/>
  <c r="AI625" i="47"/>
  <c r="AH625" i="47"/>
  <c r="AG625" i="47"/>
  <c r="AI632" i="47"/>
  <c r="AH632" i="47"/>
  <c r="AG632" i="47"/>
  <c r="AF633" i="47"/>
  <c r="AH689" i="47"/>
  <c r="AG689" i="47"/>
  <c r="AG691" i="47"/>
  <c r="AH691" i="47"/>
  <c r="AH742" i="47"/>
  <c r="AG742" i="47"/>
  <c r="AI761" i="47"/>
  <c r="AH761" i="47"/>
  <c r="AG761" i="47"/>
  <c r="AH763" i="47"/>
  <c r="AG763" i="47"/>
  <c r="AI763" i="47"/>
  <c r="AI769" i="47"/>
  <c r="AH769" i="47"/>
  <c r="AG769" i="47"/>
  <c r="AH771" i="47"/>
  <c r="AI771" i="47" s="1"/>
  <c r="AG771" i="47"/>
  <c r="AH778" i="47"/>
  <c r="AG778" i="47"/>
  <c r="AI778" i="47" s="1"/>
  <c r="AH790" i="47"/>
  <c r="AG790" i="47"/>
  <c r="AI830" i="47"/>
  <c r="AH830" i="47"/>
  <c r="AG830" i="47"/>
  <c r="AH834" i="47"/>
  <c r="AG834" i="47"/>
  <c r="AI866" i="47"/>
  <c r="AH866" i="47"/>
  <c r="AG866" i="47"/>
  <c r="AH885" i="47"/>
  <c r="AG885" i="47"/>
  <c r="AH887" i="47"/>
  <c r="AG887" i="47"/>
  <c r="AH449" i="47"/>
  <c r="AH453" i="47"/>
  <c r="AG454" i="47"/>
  <c r="AI465" i="47"/>
  <c r="AG465" i="47"/>
  <c r="AH466" i="47"/>
  <c r="AG466" i="47"/>
  <c r="AG467" i="47"/>
  <c r="AI467" i="47" s="1"/>
  <c r="AF484" i="47"/>
  <c r="AI495" i="47"/>
  <c r="AH495" i="47"/>
  <c r="AH511" i="47"/>
  <c r="AI511" i="47" s="1"/>
  <c r="AH514" i="47"/>
  <c r="AG514" i="47"/>
  <c r="AF521" i="47"/>
  <c r="AF524" i="47"/>
  <c r="AH527" i="47"/>
  <c r="AI527" i="47" s="1"/>
  <c r="AF544" i="47"/>
  <c r="AH555" i="47"/>
  <c r="AI555" i="47" s="1"/>
  <c r="AH571" i="47"/>
  <c r="AI571" i="47" s="1"/>
  <c r="AF576" i="47"/>
  <c r="AF580" i="47"/>
  <c r="AI581" i="47"/>
  <c r="AH581" i="47"/>
  <c r="AG581" i="47"/>
  <c r="AF601" i="47"/>
  <c r="AH607" i="47"/>
  <c r="AI607" i="47" s="1"/>
  <c r="AF612" i="47"/>
  <c r="AH615" i="47"/>
  <c r="AI615" i="47" s="1"/>
  <c r="AF629" i="47"/>
  <c r="AI688" i="47"/>
  <c r="AG688" i="47"/>
  <c r="AH688" i="47"/>
  <c r="AI449" i="47"/>
  <c r="AI453" i="47"/>
  <c r="AI454" i="47"/>
  <c r="AI456" i="47"/>
  <c r="AH456" i="47"/>
  <c r="AF470" i="47"/>
  <c r="AI488" i="47"/>
  <c r="AH488" i="47"/>
  <c r="AF490" i="47"/>
  <c r="AH505" i="47"/>
  <c r="AG505" i="47"/>
  <c r="AI505" i="47" s="1"/>
  <c r="AH508" i="47"/>
  <c r="AG508" i="47"/>
  <c r="AH517" i="47"/>
  <c r="AG517" i="47"/>
  <c r="AI520" i="47"/>
  <c r="AH520" i="47"/>
  <c r="AG520" i="47"/>
  <c r="AH523" i="47"/>
  <c r="AI523" i="47" s="1"/>
  <c r="AH534" i="47"/>
  <c r="AG534" i="47"/>
  <c r="AI541" i="47"/>
  <c r="AH541" i="47"/>
  <c r="AG541" i="47"/>
  <c r="AI545" i="47"/>
  <c r="AH545" i="47"/>
  <c r="AG545" i="47"/>
  <c r="AH552" i="47"/>
  <c r="AG552" i="47"/>
  <c r="AH568" i="47"/>
  <c r="AG568" i="47"/>
  <c r="AH575" i="47"/>
  <c r="AI575" i="47" s="1"/>
  <c r="AI577" i="47"/>
  <c r="AH577" i="47"/>
  <c r="AG577" i="47"/>
  <c r="AH583" i="47"/>
  <c r="AI583" i="47" s="1"/>
  <c r="AH586" i="47"/>
  <c r="AG586" i="47"/>
  <c r="AH590" i="47"/>
  <c r="AG590" i="47"/>
  <c r="AH603" i="47"/>
  <c r="AI603" i="47" s="1"/>
  <c r="AI623" i="47"/>
  <c r="AH623" i="47"/>
  <c r="AH628" i="47"/>
  <c r="AI628" i="47" s="1"/>
  <c r="AG628" i="47"/>
  <c r="AH631" i="47"/>
  <c r="AI631" i="47" s="1"/>
  <c r="AH638" i="47"/>
  <c r="AI638" i="47" s="1"/>
  <c r="AH733" i="47"/>
  <c r="AG733" i="47"/>
  <c r="AG456" i="47"/>
  <c r="AF469" i="47"/>
  <c r="AI489" i="47"/>
  <c r="AG489" i="47"/>
  <c r="AI519" i="47"/>
  <c r="AH519" i="47"/>
  <c r="AH530" i="47"/>
  <c r="AG530" i="47"/>
  <c r="AF540" i="47"/>
  <c r="AH543" i="47"/>
  <c r="AI543" i="47" s="1"/>
  <c r="AF549" i="47"/>
  <c r="AF564" i="47"/>
  <c r="AI565" i="47"/>
  <c r="AH565" i="47"/>
  <c r="AG565" i="47"/>
  <c r="AI579" i="47"/>
  <c r="AH579" i="47"/>
  <c r="AF593" i="47"/>
  <c r="AF600" i="47"/>
  <c r="AH611" i="47"/>
  <c r="AI611" i="47" s="1"/>
  <c r="AH618" i="47"/>
  <c r="AG618" i="47"/>
  <c r="AF649" i="47"/>
  <c r="AC649" i="47"/>
  <c r="AH654" i="47"/>
  <c r="AG654" i="47"/>
  <c r="AH666" i="47"/>
  <c r="AI666" i="47" s="1"/>
  <c r="AG666" i="47"/>
  <c r="AI732" i="47"/>
  <c r="AG732" i="47"/>
  <c r="AH732" i="47"/>
  <c r="AF443" i="47"/>
  <c r="AF461" i="47"/>
  <c r="AH468" i="47"/>
  <c r="AI468" i="47" s="1"/>
  <c r="AG473" i="47"/>
  <c r="AF478" i="47"/>
  <c r="AG479" i="47"/>
  <c r="AG499" i="47"/>
  <c r="AI499" i="47" s="1"/>
  <c r="AH501" i="47"/>
  <c r="AG501" i="47"/>
  <c r="AI501" i="47" s="1"/>
  <c r="AH504" i="47"/>
  <c r="AG504" i="47"/>
  <c r="AH507" i="47"/>
  <c r="AI507" i="47" s="1"/>
  <c r="AH510" i="47"/>
  <c r="AG510" i="47"/>
  <c r="AI510" i="47" s="1"/>
  <c r="AH516" i="47"/>
  <c r="AG516" i="47"/>
  <c r="AH526" i="47"/>
  <c r="AG526" i="47"/>
  <c r="AG531" i="47"/>
  <c r="AI531" i="47" s="1"/>
  <c r="AH537" i="47"/>
  <c r="AG537" i="47"/>
  <c r="AF548" i="47"/>
  <c r="AI551" i="47"/>
  <c r="AH551" i="47"/>
  <c r="AH554" i="47"/>
  <c r="AG559" i="47"/>
  <c r="AI559" i="47" s="1"/>
  <c r="AH567" i="47"/>
  <c r="AI567" i="47" s="1"/>
  <c r="AG570" i="47"/>
  <c r="AH596" i="47"/>
  <c r="AG596" i="47"/>
  <c r="AI596" i="47" s="1"/>
  <c r="AH606" i="47"/>
  <c r="AG606" i="47"/>
  <c r="AH614" i="47"/>
  <c r="AG614" i="47"/>
  <c r="AG619" i="47"/>
  <c r="AI619" i="47" s="1"/>
  <c r="AH627" i="47"/>
  <c r="AI627" i="47" s="1"/>
  <c r="AG644" i="47"/>
  <c r="AI644" i="47"/>
  <c r="AH644" i="47"/>
  <c r="AG652" i="47"/>
  <c r="AH652" i="47"/>
  <c r="AF455" i="47"/>
  <c r="AF472" i="47"/>
  <c r="AH473" i="47"/>
  <c r="AG477" i="47"/>
  <c r="AI477" i="47" s="1"/>
  <c r="AI479" i="47"/>
  <c r="AF492" i="47"/>
  <c r="AH494" i="47"/>
  <c r="AG494" i="47"/>
  <c r="AI494" i="47" s="1"/>
  <c r="AF497" i="47"/>
  <c r="AH513" i="47"/>
  <c r="AG513" i="47"/>
  <c r="AH522" i="47"/>
  <c r="AG522" i="47"/>
  <c r="AI522" i="47" s="1"/>
  <c r="AF536" i="47"/>
  <c r="AH539" i="47"/>
  <c r="AI539" i="47" s="1"/>
  <c r="AH547" i="47"/>
  <c r="AI547" i="47" s="1"/>
  <c r="AH557" i="47"/>
  <c r="AG557" i="47"/>
  <c r="AH563" i="47"/>
  <c r="AI563" i="47" s="1"/>
  <c r="AH582" i="47"/>
  <c r="AG582" i="47"/>
  <c r="AI582" i="47" s="1"/>
  <c r="AF588" i="47"/>
  <c r="AF592" i="47"/>
  <c r="AH599" i="47"/>
  <c r="AI599" i="47" s="1"/>
  <c r="AH602" i="47"/>
  <c r="AG602" i="47"/>
  <c r="AH630" i="47"/>
  <c r="AG630" i="47"/>
  <c r="AH637" i="47"/>
  <c r="AG637" i="47"/>
  <c r="AF635" i="47"/>
  <c r="AF645" i="47"/>
  <c r="AI653" i="47"/>
  <c r="AG695" i="47"/>
  <c r="AI695" i="47"/>
  <c r="AH726" i="47"/>
  <c r="AH730" i="47"/>
  <c r="AG730" i="47"/>
  <c r="AG735" i="47"/>
  <c r="AI735" i="47"/>
  <c r="AH757" i="47"/>
  <c r="AG757" i="47"/>
  <c r="AH759" i="47"/>
  <c r="AG759" i="47"/>
  <c r="AI759" i="47"/>
  <c r="AH774" i="47"/>
  <c r="AG774" i="47"/>
  <c r="AI813" i="47"/>
  <c r="AH813" i="47"/>
  <c r="AG813" i="47"/>
  <c r="AH815" i="47"/>
  <c r="AG815" i="47"/>
  <c r="AI815" i="47"/>
  <c r="AI817" i="47"/>
  <c r="AH817" i="47"/>
  <c r="AG817" i="47"/>
  <c r="AH826" i="47"/>
  <c r="AG826" i="47"/>
  <c r="AI849" i="47"/>
  <c r="AH849" i="47"/>
  <c r="AG849" i="47"/>
  <c r="AH851" i="47"/>
  <c r="AG851" i="47"/>
  <c r="AI858" i="47"/>
  <c r="AH858" i="47"/>
  <c r="AG858" i="47"/>
  <c r="AI862" i="47"/>
  <c r="AH862" i="47"/>
  <c r="AG862" i="47"/>
  <c r="AH881" i="47"/>
  <c r="AG881" i="47"/>
  <c r="AH883" i="47"/>
  <c r="AG883" i="47"/>
  <c r="AI883" i="47" s="1"/>
  <c r="AH890" i="47"/>
  <c r="AG890" i="47"/>
  <c r="AG893" i="47"/>
  <c r="AH893" i="47"/>
  <c r="AI893" i="47" s="1"/>
  <c r="AH898" i="47"/>
  <c r="AG898" i="47"/>
  <c r="AG905" i="47"/>
  <c r="AH905" i="47"/>
  <c r="AG1037" i="47"/>
  <c r="AI1037" i="47" s="1"/>
  <c r="AH1037" i="47"/>
  <c r="AH1084" i="47"/>
  <c r="AG1084" i="47"/>
  <c r="AI1246" i="47"/>
  <c r="AH1246" i="47"/>
  <c r="AG1246" i="47"/>
  <c r="AH1266" i="47"/>
  <c r="AI1266" i="47" s="1"/>
  <c r="AG1266" i="47"/>
  <c r="AH1350" i="47"/>
  <c r="AG1350" i="47"/>
  <c r="AH1414" i="47"/>
  <c r="AG1414" i="47"/>
  <c r="AH1416" i="47"/>
  <c r="AG1416" i="47"/>
  <c r="AI1416" i="47" s="1"/>
  <c r="AG663" i="47"/>
  <c r="AG696" i="47"/>
  <c r="AH697" i="47"/>
  <c r="AG697" i="47"/>
  <c r="AG699" i="47"/>
  <c r="AG700" i="47"/>
  <c r="AI701" i="47"/>
  <c r="AH701" i="47"/>
  <c r="AG701" i="47"/>
  <c r="AG703" i="47"/>
  <c r="AI703" i="47"/>
  <c r="AH766" i="47"/>
  <c r="AG766" i="47"/>
  <c r="AH797" i="47"/>
  <c r="AG797" i="47"/>
  <c r="AH799" i="47"/>
  <c r="AG799" i="47"/>
  <c r="AI799" i="47" s="1"/>
  <c r="AH801" i="47"/>
  <c r="AG801" i="47"/>
  <c r="AH803" i="47"/>
  <c r="AG803" i="47"/>
  <c r="AI805" i="47"/>
  <c r="AH805" i="47"/>
  <c r="AG805" i="47"/>
  <c r="AH807" i="47"/>
  <c r="AI807" i="47" s="1"/>
  <c r="AG807" i="47"/>
  <c r="AI809" i="47"/>
  <c r="AH809" i="47"/>
  <c r="AG809" i="47"/>
  <c r="AH811" i="47"/>
  <c r="AG811" i="47"/>
  <c r="AI811" i="47" s="1"/>
  <c r="AH822" i="47"/>
  <c r="AG822" i="47"/>
  <c r="AH841" i="47"/>
  <c r="AG841" i="47"/>
  <c r="AH843" i="47"/>
  <c r="AG843" i="47"/>
  <c r="AH845" i="47"/>
  <c r="AG845" i="47"/>
  <c r="AI845" i="47" s="1"/>
  <c r="AH847" i="47"/>
  <c r="AG847" i="47"/>
  <c r="AI847" i="47"/>
  <c r="AH854" i="47"/>
  <c r="AG854" i="47"/>
  <c r="AH943" i="47"/>
  <c r="AG943" i="47"/>
  <c r="AI963" i="47"/>
  <c r="AH963" i="47"/>
  <c r="AG963" i="47"/>
  <c r="AH994" i="47"/>
  <c r="AG994" i="47"/>
  <c r="AI998" i="47"/>
  <c r="AH998" i="47"/>
  <c r="AG998" i="47"/>
  <c r="AH1000" i="47"/>
  <c r="AG1000" i="47"/>
  <c r="AI1000" i="47" s="1"/>
  <c r="AH1201" i="47"/>
  <c r="AG1201" i="47"/>
  <c r="AC510" i="47"/>
  <c r="AC514" i="47"/>
  <c r="AC518" i="47"/>
  <c r="AC522" i="47"/>
  <c r="AC526" i="47"/>
  <c r="AC530" i="47"/>
  <c r="AC534" i="47"/>
  <c r="AC538" i="47"/>
  <c r="AC542" i="47"/>
  <c r="AC550" i="47"/>
  <c r="AC554" i="47"/>
  <c r="AC562" i="47"/>
  <c r="AC566" i="47"/>
  <c r="AC570" i="47"/>
  <c r="AC578" i="47"/>
  <c r="AC582" i="47"/>
  <c r="AC586" i="47"/>
  <c r="AC590" i="47"/>
  <c r="AC598" i="47"/>
  <c r="AC602" i="47"/>
  <c r="AC606" i="47"/>
  <c r="AC614" i="47"/>
  <c r="AC618" i="47"/>
  <c r="AC630" i="47"/>
  <c r="AC637" i="47"/>
  <c r="AF639" i="47"/>
  <c r="AF670" i="47"/>
  <c r="AF678" i="47"/>
  <c r="AH680" i="47"/>
  <c r="AI681" i="47"/>
  <c r="AH681" i="47"/>
  <c r="AH690" i="47"/>
  <c r="AG690" i="47"/>
  <c r="AH694" i="47"/>
  <c r="AG694" i="47"/>
  <c r="AI694" i="47" s="1"/>
  <c r="AH696" i="47"/>
  <c r="AH700" i="47"/>
  <c r="AG704" i="47"/>
  <c r="AH705" i="47"/>
  <c r="AG705" i="47"/>
  <c r="AG707" i="47"/>
  <c r="AI707" i="47" s="1"/>
  <c r="AG708" i="47"/>
  <c r="AI708" i="47" s="1"/>
  <c r="AH709" i="47"/>
  <c r="AG709" i="47"/>
  <c r="AG711" i="47"/>
  <c r="AI711" i="47" s="1"/>
  <c r="AH734" i="47"/>
  <c r="AG734" i="47"/>
  <c r="AI734" i="47" s="1"/>
  <c r="AI736" i="47"/>
  <c r="AG736" i="47"/>
  <c r="AH737" i="47"/>
  <c r="AG737" i="47"/>
  <c r="AI737" i="47" s="1"/>
  <c r="AH749" i="47"/>
  <c r="AG749" i="47"/>
  <c r="AI749" i="47" s="1"/>
  <c r="AH753" i="47"/>
  <c r="AG753" i="47"/>
  <c r="AH755" i="47"/>
  <c r="AG755" i="47"/>
  <c r="AI762" i="47"/>
  <c r="AH762" i="47"/>
  <c r="AG762" i="47"/>
  <c r="AH770" i="47"/>
  <c r="AG770" i="47"/>
  <c r="AH781" i="47"/>
  <c r="AG781" i="47"/>
  <c r="AH783" i="47"/>
  <c r="AG783" i="47"/>
  <c r="AI783" i="47"/>
  <c r="AH837" i="47"/>
  <c r="AG837" i="47"/>
  <c r="AI837" i="47" s="1"/>
  <c r="AH839" i="47"/>
  <c r="AG839" i="47"/>
  <c r="AI839" i="47"/>
  <c r="AH869" i="47"/>
  <c r="AG869" i="47"/>
  <c r="AI869" i="47" s="1"/>
  <c r="AH871" i="47"/>
  <c r="AG871" i="47"/>
  <c r="AH873" i="47"/>
  <c r="AG873" i="47"/>
  <c r="AH875" i="47"/>
  <c r="AI875" i="47" s="1"/>
  <c r="AG875" i="47"/>
  <c r="AH877" i="47"/>
  <c r="AG877" i="47"/>
  <c r="AH879" i="47"/>
  <c r="AG879" i="47"/>
  <c r="AH886" i="47"/>
  <c r="AG886" i="47"/>
  <c r="AI886" i="47" s="1"/>
  <c r="AH892" i="47"/>
  <c r="AG892" i="47"/>
  <c r="AF655" i="47"/>
  <c r="AF659" i="47"/>
  <c r="AF662" i="47"/>
  <c r="AH664" i="47"/>
  <c r="AI664" i="47" s="1"/>
  <c r="AI665" i="47"/>
  <c r="AH665" i="47"/>
  <c r="AH672" i="47"/>
  <c r="AI672" i="47" s="1"/>
  <c r="AI673" i="47"/>
  <c r="AH673" i="47"/>
  <c r="AI680" i="47"/>
  <c r="AG681" i="47"/>
  <c r="AF683" i="47"/>
  <c r="AG684" i="47"/>
  <c r="AI684" i="47" s="1"/>
  <c r="AH685" i="47"/>
  <c r="AG685" i="47"/>
  <c r="AH704" i="47"/>
  <c r="AH708" i="47"/>
  <c r="AI712" i="47"/>
  <c r="AG712" i="47"/>
  <c r="AI713" i="47"/>
  <c r="AH713" i="47"/>
  <c r="AG713" i="47"/>
  <c r="AG715" i="47"/>
  <c r="AI715" i="47" s="1"/>
  <c r="AG716" i="47"/>
  <c r="AI716" i="47" s="1"/>
  <c r="AI717" i="47"/>
  <c r="AH717" i="47"/>
  <c r="AG717" i="47"/>
  <c r="AG719" i="47"/>
  <c r="AI719" i="47" s="1"/>
  <c r="AH736" i="47"/>
  <c r="AG739" i="47"/>
  <c r="AI739" i="47"/>
  <c r="AH745" i="47"/>
  <c r="AG745" i="47"/>
  <c r="AH747" i="47"/>
  <c r="AG747" i="47"/>
  <c r="AI747" i="47" s="1"/>
  <c r="AH751" i="47"/>
  <c r="AG751" i="47"/>
  <c r="AI751" i="47"/>
  <c r="AH758" i="47"/>
  <c r="AG758" i="47"/>
  <c r="AH785" i="47"/>
  <c r="AG785" i="47"/>
  <c r="AI785" i="47" s="1"/>
  <c r="AH787" i="47"/>
  <c r="AG787" i="47"/>
  <c r="AH793" i="47"/>
  <c r="AG793" i="47"/>
  <c r="AH795" i="47"/>
  <c r="AG795" i="47"/>
  <c r="AI814" i="47"/>
  <c r="AH814" i="47"/>
  <c r="AG814" i="47"/>
  <c r="AI818" i="47"/>
  <c r="AH818" i="47"/>
  <c r="AG818" i="47"/>
  <c r="AH850" i="47"/>
  <c r="AG850" i="47"/>
  <c r="AH882" i="47"/>
  <c r="AG882" i="47"/>
  <c r="AI882" i="47" s="1"/>
  <c r="AF894" i="47"/>
  <c r="AC894" i="47"/>
  <c r="AH1059" i="47"/>
  <c r="AG1059" i="47"/>
  <c r="AF643" i="47"/>
  <c r="AF658" i="47"/>
  <c r="AH663" i="47"/>
  <c r="AF667" i="47"/>
  <c r="AF675" i="47"/>
  <c r="AG687" i="47"/>
  <c r="AI687" i="47"/>
  <c r="AH695" i="47"/>
  <c r="AI698" i="47"/>
  <c r="AH698" i="47"/>
  <c r="AG698" i="47"/>
  <c r="AH699" i="47"/>
  <c r="AH702" i="47"/>
  <c r="AG702" i="47"/>
  <c r="AI720" i="47"/>
  <c r="AG720" i="47"/>
  <c r="AI721" i="47"/>
  <c r="AH721" i="47"/>
  <c r="AG721" i="47"/>
  <c r="AG723" i="47"/>
  <c r="AI723" i="47"/>
  <c r="AH735" i="47"/>
  <c r="AI741" i="47"/>
  <c r="AH741" i="47"/>
  <c r="AG741" i="47"/>
  <c r="AH743" i="47"/>
  <c r="AG743" i="47"/>
  <c r="AH777" i="47"/>
  <c r="AG777" i="47"/>
  <c r="AH779" i="47"/>
  <c r="AG779" i="47"/>
  <c r="AI789" i="47"/>
  <c r="AH789" i="47"/>
  <c r="AG789" i="47"/>
  <c r="AH791" i="47"/>
  <c r="AG791" i="47"/>
  <c r="AI791" i="47"/>
  <c r="AH798" i="47"/>
  <c r="AG798" i="47"/>
  <c r="AH806" i="47"/>
  <c r="AG806" i="47"/>
  <c r="AI806" i="47" s="1"/>
  <c r="AI810" i="47"/>
  <c r="AH810" i="47"/>
  <c r="AG810" i="47"/>
  <c r="AI829" i="47"/>
  <c r="AH829" i="47"/>
  <c r="AG829" i="47"/>
  <c r="AH831" i="47"/>
  <c r="AG831" i="47"/>
  <c r="AI831" i="47"/>
  <c r="AH833" i="47"/>
  <c r="AG833" i="47"/>
  <c r="AI833" i="47" s="1"/>
  <c r="AH835" i="47"/>
  <c r="AG835" i="47"/>
  <c r="AI842" i="47"/>
  <c r="AH842" i="47"/>
  <c r="AG842" i="47"/>
  <c r="AI846" i="47"/>
  <c r="AH846" i="47"/>
  <c r="AG846" i="47"/>
  <c r="AI865" i="47"/>
  <c r="AH865" i="47"/>
  <c r="AG865" i="47"/>
  <c r="AG867" i="47"/>
  <c r="AI867" i="47" s="1"/>
  <c r="AG502" i="47"/>
  <c r="AI502" i="47" s="1"/>
  <c r="AG506" i="47"/>
  <c r="AI506" i="47" s="1"/>
  <c r="AG546" i="47"/>
  <c r="AG558" i="47"/>
  <c r="AG574" i="47"/>
  <c r="AG594" i="47"/>
  <c r="AG651" i="47"/>
  <c r="AH703" i="47"/>
  <c r="AH706" i="47"/>
  <c r="AG706" i="47"/>
  <c r="AH710" i="47"/>
  <c r="AG710" i="47"/>
  <c r="AI710" i="47" s="1"/>
  <c r="AG724" i="47"/>
  <c r="AI725" i="47"/>
  <c r="AH725" i="47"/>
  <c r="AG725" i="47"/>
  <c r="AG727" i="47"/>
  <c r="AI727" i="47" s="1"/>
  <c r="AG728" i="47"/>
  <c r="AI729" i="47"/>
  <c r="AH729" i="47"/>
  <c r="AG729" i="47"/>
  <c r="AG731" i="47"/>
  <c r="AI731" i="47"/>
  <c r="AH738" i="47"/>
  <c r="AG738" i="47"/>
  <c r="AI750" i="47"/>
  <c r="AH750" i="47"/>
  <c r="AG750" i="47"/>
  <c r="AI754" i="47"/>
  <c r="AH754" i="47"/>
  <c r="AG754" i="47"/>
  <c r="AH773" i="47"/>
  <c r="AG773" i="47"/>
  <c r="AH775" i="47"/>
  <c r="AG775" i="47"/>
  <c r="AI775" i="47" s="1"/>
  <c r="AH782" i="47"/>
  <c r="AI782" i="47" s="1"/>
  <c r="AG782" i="47"/>
  <c r="AH825" i="47"/>
  <c r="AG825" i="47"/>
  <c r="AH838" i="47"/>
  <c r="AG838" i="47"/>
  <c r="AI857" i="47"/>
  <c r="AH857" i="47"/>
  <c r="AG857" i="47"/>
  <c r="AH859" i="47"/>
  <c r="AG859" i="47"/>
  <c r="AI859" i="47" s="1"/>
  <c r="AH861" i="47"/>
  <c r="AG861" i="47"/>
  <c r="AH863" i="47"/>
  <c r="AG863" i="47"/>
  <c r="AH870" i="47"/>
  <c r="AG870" i="47"/>
  <c r="AI870" i="47" s="1"/>
  <c r="AH874" i="47"/>
  <c r="AG874" i="47"/>
  <c r="AI874" i="47" s="1"/>
  <c r="AH878" i="47"/>
  <c r="AG878" i="47"/>
  <c r="AH889" i="47"/>
  <c r="AG889" i="47"/>
  <c r="AG891" i="47"/>
  <c r="AI891" i="47"/>
  <c r="AH891" i="47"/>
  <c r="AG897" i="47"/>
  <c r="AH897" i="47"/>
  <c r="AH1050" i="47"/>
  <c r="AG1050" i="47"/>
  <c r="AH1052" i="47"/>
  <c r="AG1052" i="47"/>
  <c r="AI1052" i="47" s="1"/>
  <c r="AG1053" i="47"/>
  <c r="AH1053" i="47"/>
  <c r="AH1113" i="47"/>
  <c r="AG1113" i="47"/>
  <c r="AG1118" i="47"/>
  <c r="AH1118" i="47"/>
  <c r="AG1122" i="47"/>
  <c r="AH1122" i="47"/>
  <c r="AI1130" i="47"/>
  <c r="AG1130" i="47"/>
  <c r="AH1130" i="47"/>
  <c r="AI634" i="47"/>
  <c r="AH640" i="47"/>
  <c r="AI640" i="47" s="1"/>
  <c r="AF647" i="47"/>
  <c r="AH651" i="47"/>
  <c r="AH660" i="47"/>
  <c r="AI660" i="47" s="1"/>
  <c r="AH668" i="47"/>
  <c r="AI668" i="47" s="1"/>
  <c r="AI669" i="47"/>
  <c r="AH669" i="47"/>
  <c r="AH676" i="47"/>
  <c r="AI676" i="47" s="1"/>
  <c r="AI677" i="47"/>
  <c r="AH677" i="47"/>
  <c r="AF682" i="47"/>
  <c r="AH686" i="47"/>
  <c r="AG686" i="47"/>
  <c r="AI686" i="47" s="1"/>
  <c r="AH714" i="47"/>
  <c r="AG714" i="47"/>
  <c r="AI714" i="47" s="1"/>
  <c r="AI718" i="47"/>
  <c r="AH718" i="47"/>
  <c r="AG718" i="47"/>
  <c r="AH724" i="47"/>
  <c r="AI724" i="47" s="1"/>
  <c r="AH728" i="47"/>
  <c r="AH746" i="47"/>
  <c r="AG746" i="47"/>
  <c r="AH765" i="47"/>
  <c r="AG765" i="47"/>
  <c r="AI765" i="47" s="1"/>
  <c r="AH767" i="47"/>
  <c r="AG767" i="47"/>
  <c r="AH786" i="47"/>
  <c r="AG786" i="47"/>
  <c r="AI786" i="47" s="1"/>
  <c r="AI794" i="47"/>
  <c r="AH794" i="47"/>
  <c r="AG794" i="47"/>
  <c r="AI821" i="47"/>
  <c r="AH821" i="47"/>
  <c r="AG821" i="47"/>
  <c r="AH823" i="47"/>
  <c r="AG823" i="47"/>
  <c r="AI823" i="47"/>
  <c r="AH853" i="47"/>
  <c r="AG853" i="47"/>
  <c r="AI853" i="47" s="1"/>
  <c r="AH855" i="47"/>
  <c r="AG855" i="47"/>
  <c r="AI855" i="47" s="1"/>
  <c r="AG740" i="47"/>
  <c r="AI740" i="47" s="1"/>
  <c r="AG744" i="47"/>
  <c r="AI744" i="47" s="1"/>
  <c r="AG748" i="47"/>
  <c r="AI748" i="47" s="1"/>
  <c r="AG752" i="47"/>
  <c r="AI752" i="47" s="1"/>
  <c r="AG756" i="47"/>
  <c r="AI756" i="47" s="1"/>
  <c r="AG760" i="47"/>
  <c r="AI760" i="47" s="1"/>
  <c r="AG764" i="47"/>
  <c r="AI764" i="47" s="1"/>
  <c r="AG768" i="47"/>
  <c r="AG772" i="47"/>
  <c r="AI772" i="47" s="1"/>
  <c r="AG776" i="47"/>
  <c r="AG780" i="47"/>
  <c r="AI780" i="47" s="1"/>
  <c r="AG784" i="47"/>
  <c r="AG788" i="47"/>
  <c r="AG792" i="47"/>
  <c r="AI792" i="47" s="1"/>
  <c r="AG796" i="47"/>
  <c r="AI796" i="47" s="1"/>
  <c r="AG800" i="47"/>
  <c r="AG804" i="47"/>
  <c r="AG808" i="47"/>
  <c r="AG812" i="47"/>
  <c r="AG816" i="47"/>
  <c r="AG820" i="47"/>
  <c r="AI820" i="47" s="1"/>
  <c r="AG824" i="47"/>
  <c r="AI824" i="47" s="1"/>
  <c r="AG828" i="47"/>
  <c r="AG832" i="47"/>
  <c r="AG840" i="47"/>
  <c r="AI840" i="47" s="1"/>
  <c r="AG844" i="47"/>
  <c r="AG848" i="47"/>
  <c r="AI848" i="47" s="1"/>
  <c r="AG852" i="47"/>
  <c r="AI852" i="47" s="1"/>
  <c r="AG856" i="47"/>
  <c r="AI856" i="47" s="1"/>
  <c r="AG860" i="47"/>
  <c r="AG864" i="47"/>
  <c r="AI864" i="47" s="1"/>
  <c r="AG868" i="47"/>
  <c r="AI868" i="47" s="1"/>
  <c r="AG872" i="47"/>
  <c r="AG876" i="47"/>
  <c r="AG880" i="47"/>
  <c r="AI880" i="47" s="1"/>
  <c r="AG884" i="47"/>
  <c r="AG888" i="47"/>
  <c r="AI888" i="47" s="1"/>
  <c r="AF895" i="47"/>
  <c r="AC898" i="47"/>
  <c r="AH901" i="47"/>
  <c r="AI901" i="47" s="1"/>
  <c r="AF907" i="47"/>
  <c r="AH911" i="47"/>
  <c r="AG911" i="47"/>
  <c r="AI911" i="47" s="1"/>
  <c r="AG921" i="47"/>
  <c r="AI921" i="47" s="1"/>
  <c r="AI922" i="47"/>
  <c r="AH922" i="47"/>
  <c r="AG922" i="47"/>
  <c r="AG924" i="47"/>
  <c r="AI924" i="47" s="1"/>
  <c r="AG925" i="47"/>
  <c r="AI925" i="47" s="1"/>
  <c r="AG933" i="47"/>
  <c r="AI933" i="47" s="1"/>
  <c r="AG937" i="47"/>
  <c r="AI937" i="47" s="1"/>
  <c r="AH947" i="47"/>
  <c r="AG947" i="47"/>
  <c r="AH958" i="47"/>
  <c r="AG958" i="47"/>
  <c r="AI958" i="47" s="1"/>
  <c r="AH960" i="47"/>
  <c r="AG960" i="47"/>
  <c r="AH974" i="47"/>
  <c r="AG974" i="47"/>
  <c r="AH976" i="47"/>
  <c r="AG976" i="47"/>
  <c r="AH983" i="47"/>
  <c r="AG983" i="47"/>
  <c r="AI983" i="47" s="1"/>
  <c r="AH1002" i="47"/>
  <c r="AG1002" i="47"/>
  <c r="AH1004" i="47"/>
  <c r="AG1004" i="47"/>
  <c r="AI1004" i="47" s="1"/>
  <c r="AH1006" i="47"/>
  <c r="AG1006" i="47"/>
  <c r="AI1006" i="47" s="1"/>
  <c r="AH1008" i="47"/>
  <c r="AG1008" i="47"/>
  <c r="AI1008" i="47" s="1"/>
  <c r="AI1012" i="47"/>
  <c r="AH1012" i="47"/>
  <c r="AG1012" i="47"/>
  <c r="AG1049" i="47"/>
  <c r="AI1049" i="47" s="1"/>
  <c r="AH1063" i="47"/>
  <c r="AG1063" i="47"/>
  <c r="AI1063" i="47" s="1"/>
  <c r="AH1079" i="47"/>
  <c r="AG1079" i="47"/>
  <c r="AI1079" i="47" s="1"/>
  <c r="AH1107" i="47"/>
  <c r="AG1107" i="47"/>
  <c r="AH1123" i="47"/>
  <c r="AG1123" i="47"/>
  <c r="AH1133" i="47"/>
  <c r="AG1133" i="47"/>
  <c r="AH1202" i="47"/>
  <c r="AG1202" i="47"/>
  <c r="AI1202" i="47" s="1"/>
  <c r="AG1204" i="47"/>
  <c r="AI1204" i="47" s="1"/>
  <c r="AH1204" i="47"/>
  <c r="AH919" i="47"/>
  <c r="AG919" i="47"/>
  <c r="AH931" i="47"/>
  <c r="AG931" i="47"/>
  <c r="AI931" i="47" s="1"/>
  <c r="AI935" i="47"/>
  <c r="AH935" i="47"/>
  <c r="AG935" i="47"/>
  <c r="AI939" i="47"/>
  <c r="AH939" i="47"/>
  <c r="AG939" i="47"/>
  <c r="AH954" i="47"/>
  <c r="AG954" i="47"/>
  <c r="AI954" i="47" s="1"/>
  <c r="AH956" i="47"/>
  <c r="AG956" i="47"/>
  <c r="AI956" i="47" s="1"/>
  <c r="AH970" i="47"/>
  <c r="AG970" i="47"/>
  <c r="AH972" i="47"/>
  <c r="AG972" i="47"/>
  <c r="AI972" i="47" s="1"/>
  <c r="AH979" i="47"/>
  <c r="AG979" i="47"/>
  <c r="AI979" i="47" s="1"/>
  <c r="AH990" i="47"/>
  <c r="AG990" i="47"/>
  <c r="AH992" i="47"/>
  <c r="AG992" i="47"/>
  <c r="AI996" i="47"/>
  <c r="AH996" i="47"/>
  <c r="AG996" i="47"/>
  <c r="AH1011" i="47"/>
  <c r="AG1011" i="47"/>
  <c r="AI1011" i="47" s="1"/>
  <c r="AI1015" i="47"/>
  <c r="AH1015" i="47"/>
  <c r="AG1015" i="47"/>
  <c r="AH1019" i="47"/>
  <c r="AG1019" i="47"/>
  <c r="AI1019" i="47" s="1"/>
  <c r="AI1031" i="47"/>
  <c r="AH1031" i="47"/>
  <c r="AG1031" i="47"/>
  <c r="AI1038" i="47"/>
  <c r="AH1038" i="47"/>
  <c r="AG1038" i="47"/>
  <c r="AH1040" i="47"/>
  <c r="AG1040" i="47"/>
  <c r="AI1040" i="47" s="1"/>
  <c r="AI1042" i="47"/>
  <c r="AH1042" i="47"/>
  <c r="AG1042" i="47"/>
  <c r="AH1044" i="47"/>
  <c r="AG1044" i="47"/>
  <c r="AI1046" i="47"/>
  <c r="AH1046" i="47"/>
  <c r="AG1046" i="47"/>
  <c r="AI1055" i="47"/>
  <c r="AH1055" i="47"/>
  <c r="AG1055" i="47"/>
  <c r="AH1069" i="47"/>
  <c r="AG1069" i="47"/>
  <c r="AG1106" i="47"/>
  <c r="AH1106" i="47"/>
  <c r="AF1239" i="47"/>
  <c r="AC1239" i="47"/>
  <c r="AG896" i="47"/>
  <c r="AF903" i="47"/>
  <c r="AI923" i="47"/>
  <c r="AH923" i="47"/>
  <c r="AG923" i="47"/>
  <c r="AH959" i="47"/>
  <c r="AG959" i="47"/>
  <c r="AI959" i="47" s="1"/>
  <c r="AH975" i="47"/>
  <c r="AG975" i="47"/>
  <c r="AI975" i="47" s="1"/>
  <c r="AI1007" i="47"/>
  <c r="AH1007" i="47"/>
  <c r="AG1007" i="47"/>
  <c r="AI1048" i="47"/>
  <c r="AH1048" i="47"/>
  <c r="AG1048" i="47"/>
  <c r="AH1080" i="47"/>
  <c r="AG1080" i="47"/>
  <c r="AG1098" i="47"/>
  <c r="AI1098" i="47" s="1"/>
  <c r="AH1098" i="47"/>
  <c r="AG1120" i="47"/>
  <c r="AH1120" i="47"/>
  <c r="AI1120" i="47"/>
  <c r="AF1183" i="47"/>
  <c r="AC1183" i="47"/>
  <c r="AI1193" i="47"/>
  <c r="AH1193" i="47"/>
  <c r="AG1193" i="47"/>
  <c r="AH1325" i="47"/>
  <c r="AG1325" i="47"/>
  <c r="AH896" i="47"/>
  <c r="AH906" i="47"/>
  <c r="AH950" i="47"/>
  <c r="AG950" i="47"/>
  <c r="AI950" i="47" s="1"/>
  <c r="AH952" i="47"/>
  <c r="AG952" i="47"/>
  <c r="AH966" i="47"/>
  <c r="AG966" i="47"/>
  <c r="AH968" i="47"/>
  <c r="AG968" i="47"/>
  <c r="AI986" i="47"/>
  <c r="AH986" i="47"/>
  <c r="AG986" i="47"/>
  <c r="AH988" i="47"/>
  <c r="AG988" i="47"/>
  <c r="AH995" i="47"/>
  <c r="AG995" i="47"/>
  <c r="AI995" i="47" s="1"/>
  <c r="AH999" i="47"/>
  <c r="AG999" i="47"/>
  <c r="AG1025" i="47"/>
  <c r="AI1025" i="47" s="1"/>
  <c r="AG1029" i="47"/>
  <c r="AI1029" i="47"/>
  <c r="AG1033" i="47"/>
  <c r="AI1033" i="47" s="1"/>
  <c r="AH1034" i="47"/>
  <c r="AG1034" i="47"/>
  <c r="AI1036" i="47"/>
  <c r="AH1036" i="47"/>
  <c r="AG1036" i="47"/>
  <c r="AH1051" i="47"/>
  <c r="AG1051" i="47"/>
  <c r="AI1051" i="47" s="1"/>
  <c r="AH1066" i="47"/>
  <c r="AG1066" i="47"/>
  <c r="AH1083" i="47"/>
  <c r="AG1083" i="47"/>
  <c r="AI1083" i="47" s="1"/>
  <c r="AG1086" i="47"/>
  <c r="AI1086" i="47"/>
  <c r="AH1086" i="47"/>
  <c r="AH1234" i="47"/>
  <c r="AG1234" i="47"/>
  <c r="AG906" i="47"/>
  <c r="AG908" i="47"/>
  <c r="AI908" i="47" s="1"/>
  <c r="AH910" i="47"/>
  <c r="AG910" i="47"/>
  <c r="AG912" i="47"/>
  <c r="AI912" i="47" s="1"/>
  <c r="AH946" i="47"/>
  <c r="AG946" i="47"/>
  <c r="AI946" i="47" s="1"/>
  <c r="AH955" i="47"/>
  <c r="AG955" i="47"/>
  <c r="AH971" i="47"/>
  <c r="AG971" i="47"/>
  <c r="AH982" i="47"/>
  <c r="AG982" i="47"/>
  <c r="AH984" i="47"/>
  <c r="AG984" i="47"/>
  <c r="AI984" i="47" s="1"/>
  <c r="AH991" i="47"/>
  <c r="AG991" i="47"/>
  <c r="AG1021" i="47"/>
  <c r="AI1021" i="47"/>
  <c r="AI1026" i="47"/>
  <c r="AH1026" i="47"/>
  <c r="AG1026" i="47"/>
  <c r="AH1039" i="47"/>
  <c r="AG1039" i="47"/>
  <c r="AH1043" i="47"/>
  <c r="AG1043" i="47"/>
  <c r="AI1043" i="47" s="1"/>
  <c r="AI1047" i="47"/>
  <c r="AH1047" i="47"/>
  <c r="AG1047" i="47"/>
  <c r="AG1061" i="47"/>
  <c r="AI1061" i="47" s="1"/>
  <c r="AI1062" i="47"/>
  <c r="AH1062" i="47"/>
  <c r="AG1062" i="47"/>
  <c r="AG1065" i="47"/>
  <c r="AI1065" i="47" s="1"/>
  <c r="AH1068" i="47"/>
  <c r="AG1068" i="47"/>
  <c r="AH1135" i="47"/>
  <c r="AG1135" i="47"/>
  <c r="AH1233" i="47"/>
  <c r="AG1233" i="47"/>
  <c r="AF899" i="47"/>
  <c r="AG909" i="47"/>
  <c r="AI909" i="47" s="1"/>
  <c r="AI914" i="47"/>
  <c r="AH914" i="47"/>
  <c r="AG914" i="47"/>
  <c r="AG916" i="47"/>
  <c r="AI916" i="47" s="1"/>
  <c r="AH942" i="47"/>
  <c r="AG942" i="47"/>
  <c r="AI944" i="47"/>
  <c r="AH944" i="47"/>
  <c r="AG944" i="47"/>
  <c r="AH962" i="47"/>
  <c r="AG962" i="47"/>
  <c r="AI962" i="47" s="1"/>
  <c r="AH964" i="47"/>
  <c r="AG964" i="47"/>
  <c r="AI964" i="47" s="1"/>
  <c r="AH1022" i="47"/>
  <c r="AG1022" i="47"/>
  <c r="AG1057" i="47"/>
  <c r="AI1058" i="47"/>
  <c r="AH1058" i="47"/>
  <c r="AG1058" i="47"/>
  <c r="AH1060" i="47"/>
  <c r="AG1060" i="47"/>
  <c r="AI1060" i="47" s="1"/>
  <c r="AI1064" i="47"/>
  <c r="AH1064" i="47"/>
  <c r="AG1064" i="47"/>
  <c r="AH1076" i="47"/>
  <c r="AG1076" i="47"/>
  <c r="AG1082" i="47"/>
  <c r="AH1082" i="47"/>
  <c r="AH1085" i="47"/>
  <c r="AG1085" i="47"/>
  <c r="AH1131" i="47"/>
  <c r="AG1131" i="47"/>
  <c r="AI1131" i="47" s="1"/>
  <c r="AH1174" i="47"/>
  <c r="AG1174" i="47"/>
  <c r="AG1176" i="47"/>
  <c r="AH1176" i="47"/>
  <c r="AH902" i="47"/>
  <c r="AI902" i="47" s="1"/>
  <c r="AG913" i="47"/>
  <c r="AI913" i="47"/>
  <c r="AG917" i="47"/>
  <c r="AI917" i="47" s="1"/>
  <c r="AI918" i="47"/>
  <c r="AH918" i="47"/>
  <c r="AG918" i="47"/>
  <c r="AG920" i="47"/>
  <c r="AI920" i="47" s="1"/>
  <c r="AI926" i="47"/>
  <c r="AH926" i="47"/>
  <c r="AG926" i="47"/>
  <c r="AG928" i="47"/>
  <c r="AI928" i="47" s="1"/>
  <c r="AG929" i="47"/>
  <c r="AI929" i="47" s="1"/>
  <c r="AI930" i="47"/>
  <c r="AH930" i="47"/>
  <c r="AG930" i="47"/>
  <c r="AG932" i="47"/>
  <c r="AI932" i="47" s="1"/>
  <c r="AH934" i="47"/>
  <c r="AG934" i="47"/>
  <c r="AG936" i="47"/>
  <c r="AI936" i="47" s="1"/>
  <c r="AH938" i="47"/>
  <c r="AG938" i="47"/>
  <c r="AH951" i="47"/>
  <c r="AG951" i="47"/>
  <c r="AH967" i="47"/>
  <c r="AG967" i="47"/>
  <c r="AI978" i="47"/>
  <c r="AH978" i="47"/>
  <c r="AG978" i="47"/>
  <c r="AH980" i="47"/>
  <c r="AG980" i="47"/>
  <c r="AI980" i="47" s="1"/>
  <c r="AI987" i="47"/>
  <c r="AH987" i="47"/>
  <c r="AG987" i="47"/>
  <c r="AI1010" i="47"/>
  <c r="AH1010" i="47"/>
  <c r="AG1010" i="47"/>
  <c r="AH1014" i="47"/>
  <c r="AG1014" i="47"/>
  <c r="AI1014" i="47" s="1"/>
  <c r="AH1016" i="47"/>
  <c r="AG1016" i="47"/>
  <c r="AI1016" i="47" s="1"/>
  <c r="AH1018" i="47"/>
  <c r="AG1018" i="47"/>
  <c r="AH1020" i="47"/>
  <c r="AG1020" i="47"/>
  <c r="AH1024" i="47"/>
  <c r="AG1024" i="47"/>
  <c r="AI1024" i="47" s="1"/>
  <c r="AH1028" i="47"/>
  <c r="AG1028" i="47"/>
  <c r="AI1030" i="47"/>
  <c r="AH1030" i="47"/>
  <c r="AG1030" i="47"/>
  <c r="AH1032" i="47"/>
  <c r="AG1032" i="47"/>
  <c r="AH1035" i="47"/>
  <c r="AG1035" i="47"/>
  <c r="AI1035" i="47" s="1"/>
  <c r="AH1054" i="47"/>
  <c r="AG1054" i="47"/>
  <c r="AH1056" i="47"/>
  <c r="AG1056" i="47"/>
  <c r="AH1057" i="47"/>
  <c r="AI1057" i="47" s="1"/>
  <c r="AH1067" i="47"/>
  <c r="AG1067" i="47"/>
  <c r="AI1067" i="47" s="1"/>
  <c r="AG1070" i="47"/>
  <c r="AI1070" i="47" s="1"/>
  <c r="AH1070" i="47"/>
  <c r="AH1072" i="47"/>
  <c r="AG1072" i="47"/>
  <c r="AF1103" i="47"/>
  <c r="AC1103" i="47"/>
  <c r="AF1127" i="47"/>
  <c r="AC1127" i="47"/>
  <c r="AG1138" i="47"/>
  <c r="AI1138" i="47" s="1"/>
  <c r="AH1138" i="47"/>
  <c r="AF1167" i="47"/>
  <c r="AC1167" i="47"/>
  <c r="AI1173" i="47"/>
  <c r="AH1173" i="47"/>
  <c r="AG1173" i="47"/>
  <c r="AH1281" i="47"/>
  <c r="AG1281" i="47"/>
  <c r="AI1281" i="47" s="1"/>
  <c r="AI941" i="47"/>
  <c r="AI953" i="47"/>
  <c r="AI961" i="47"/>
  <c r="AI969" i="47"/>
  <c r="AI973" i="47"/>
  <c r="AI981" i="47"/>
  <c r="AI989" i="47"/>
  <c r="AI993" i="47"/>
  <c r="AI997" i="47"/>
  <c r="AI1001" i="47"/>
  <c r="AI1005" i="47"/>
  <c r="AI1009" i="47"/>
  <c r="AI1013" i="47"/>
  <c r="AI1017" i="47"/>
  <c r="AI1075" i="47"/>
  <c r="AF1101" i="47"/>
  <c r="AH1129" i="47"/>
  <c r="AF1147" i="47"/>
  <c r="AC1147" i="47"/>
  <c r="AH1153" i="47"/>
  <c r="AI1153" i="47" s="1"/>
  <c r="AH1154" i="47"/>
  <c r="AG1154" i="47"/>
  <c r="AI1194" i="47"/>
  <c r="AH1194" i="47"/>
  <c r="AG1194" i="47"/>
  <c r="AH1197" i="47"/>
  <c r="AI1197" i="47" s="1"/>
  <c r="AF1219" i="47"/>
  <c r="AC1219" i="47"/>
  <c r="AH1229" i="47"/>
  <c r="AI1229" i="47" s="1"/>
  <c r="AG1244" i="47"/>
  <c r="AI1244" i="47" s="1"/>
  <c r="AH1244" i="47"/>
  <c r="AF1255" i="47"/>
  <c r="AC1255" i="47"/>
  <c r="AH1261" i="47"/>
  <c r="AI1261" i="47" s="1"/>
  <c r="AH1262" i="47"/>
  <c r="AG1262" i="47"/>
  <c r="AG1264" i="47"/>
  <c r="AH1264" i="47"/>
  <c r="AF1274" i="47"/>
  <c r="AC1274" i="47"/>
  <c r="AG1276" i="47"/>
  <c r="AH1276" i="47"/>
  <c r="AH1278" i="47"/>
  <c r="AI1278" i="47"/>
  <c r="AG1278" i="47"/>
  <c r="AI1293" i="47"/>
  <c r="AH1293" i="47"/>
  <c r="AG1293" i="47"/>
  <c r="AH1365" i="47"/>
  <c r="AG1365" i="47"/>
  <c r="AI1365" i="47" s="1"/>
  <c r="AH1387" i="47"/>
  <c r="AG1387" i="47"/>
  <c r="AF1073" i="47"/>
  <c r="AG1081" i="47"/>
  <c r="AF1089" i="47"/>
  <c r="AF1093" i="47"/>
  <c r="AF1097" i="47"/>
  <c r="AG1114" i="47"/>
  <c r="AI1114" i="47" s="1"/>
  <c r="AI1115" i="47"/>
  <c r="AH1115" i="47"/>
  <c r="AG1115" i="47"/>
  <c r="AG1121" i="47"/>
  <c r="AG1132" i="47"/>
  <c r="AH1132" i="47"/>
  <c r="AG1134" i="47"/>
  <c r="AI1134" i="47" s="1"/>
  <c r="AF1163" i="47"/>
  <c r="AC1163" i="47"/>
  <c r="AH1169" i="47"/>
  <c r="AI1169" i="47" s="1"/>
  <c r="AH1170" i="47"/>
  <c r="AG1170" i="47"/>
  <c r="AG1172" i="47"/>
  <c r="AH1172" i="47"/>
  <c r="AF1179" i="47"/>
  <c r="AC1179" i="47"/>
  <c r="AI1185" i="47"/>
  <c r="AH1185" i="47"/>
  <c r="AH1186" i="47"/>
  <c r="AG1186" i="47"/>
  <c r="AI1186" i="47" s="1"/>
  <c r="AH1189" i="47"/>
  <c r="AH1190" i="47"/>
  <c r="AG1190" i="47"/>
  <c r="AI1190" i="47" s="1"/>
  <c r="AG1192" i="47"/>
  <c r="AH1192" i="47"/>
  <c r="AI1198" i="47"/>
  <c r="AH1198" i="47"/>
  <c r="AG1198" i="47"/>
  <c r="AG1200" i="47"/>
  <c r="AH1200" i="47"/>
  <c r="AF1207" i="47"/>
  <c r="AC1207" i="47"/>
  <c r="AI1230" i="47"/>
  <c r="AH1230" i="47"/>
  <c r="AG1230" i="47"/>
  <c r="AG1232" i="47"/>
  <c r="AH1232" i="47"/>
  <c r="AH1241" i="47"/>
  <c r="AI1241" i="47" s="1"/>
  <c r="AH1242" i="47"/>
  <c r="AG1242" i="47"/>
  <c r="AH1277" i="47"/>
  <c r="AI1277" i="47" s="1"/>
  <c r="AH1304" i="47"/>
  <c r="AG1304" i="47"/>
  <c r="AI1304" i="47" s="1"/>
  <c r="AI1374" i="47"/>
  <c r="AH1374" i="47"/>
  <c r="AG1374" i="47"/>
  <c r="AG1687" i="47"/>
  <c r="AH1687" i="47"/>
  <c r="AG1023" i="47"/>
  <c r="AI1023" i="47" s="1"/>
  <c r="AG1027" i="47"/>
  <c r="AG1102" i="47"/>
  <c r="AG1124" i="47"/>
  <c r="AH1124" i="47"/>
  <c r="AG1126" i="47"/>
  <c r="AI1126" i="47" s="1"/>
  <c r="AH1149" i="47"/>
  <c r="AH1150" i="47"/>
  <c r="AG1150" i="47"/>
  <c r="AG1152" i="47"/>
  <c r="AH1152" i="47"/>
  <c r="AF1159" i="47"/>
  <c r="AC1159" i="47"/>
  <c r="AG1196" i="47"/>
  <c r="AH1196" i="47"/>
  <c r="AH1221" i="47"/>
  <c r="AH1222" i="47"/>
  <c r="AG1222" i="47"/>
  <c r="AI1222" i="47" s="1"/>
  <c r="AH1225" i="47"/>
  <c r="AH1226" i="47"/>
  <c r="AG1226" i="47"/>
  <c r="AG1228" i="47"/>
  <c r="AH1228" i="47"/>
  <c r="AF1235" i="47"/>
  <c r="AC1235" i="47"/>
  <c r="AF1247" i="47"/>
  <c r="AC1247" i="47"/>
  <c r="AF1251" i="47"/>
  <c r="AC1251" i="47"/>
  <c r="AH1258" i="47"/>
  <c r="AG1258" i="47"/>
  <c r="AG1260" i="47"/>
  <c r="AH1260" i="47"/>
  <c r="AH1268" i="47"/>
  <c r="AG1268" i="47"/>
  <c r="AH1270" i="47"/>
  <c r="AG1270" i="47"/>
  <c r="AH1310" i="47"/>
  <c r="AG1310" i="47"/>
  <c r="AI1310" i="47" s="1"/>
  <c r="AH1330" i="47"/>
  <c r="AG1330" i="47"/>
  <c r="AI1346" i="47"/>
  <c r="AH1346" i="47"/>
  <c r="AG1346" i="47"/>
  <c r="AH1356" i="47"/>
  <c r="AG1356" i="47"/>
  <c r="AH1364" i="47"/>
  <c r="AG1364" i="47"/>
  <c r="AH1381" i="47"/>
  <c r="AG1381" i="47"/>
  <c r="AH1405" i="47"/>
  <c r="AG1405" i="47"/>
  <c r="AF1077" i="47"/>
  <c r="AH1102" i="47"/>
  <c r="AH1139" i="47"/>
  <c r="AG1139" i="47"/>
  <c r="AH1165" i="47"/>
  <c r="AI1165" i="47" s="1"/>
  <c r="AH1166" i="47"/>
  <c r="AG1166" i="47"/>
  <c r="AG1168" i="47"/>
  <c r="AH1168" i="47"/>
  <c r="AF1175" i="47"/>
  <c r="AC1175" i="47"/>
  <c r="AH1181" i="47"/>
  <c r="AI1181" i="47" s="1"/>
  <c r="AH1182" i="47"/>
  <c r="AG1182" i="47"/>
  <c r="AG1184" i="47"/>
  <c r="AH1184" i="47"/>
  <c r="AG1188" i="47"/>
  <c r="AH1188" i="47"/>
  <c r="AF1203" i="47"/>
  <c r="AC1203" i="47"/>
  <c r="AH1209" i="47"/>
  <c r="AI1209" i="47" s="1"/>
  <c r="AG1240" i="47"/>
  <c r="AH1240" i="47"/>
  <c r="AH1275" i="47"/>
  <c r="AG1275" i="47"/>
  <c r="AI1280" i="47"/>
  <c r="AH1280" i="47"/>
  <c r="AG1280" i="47"/>
  <c r="AH1323" i="47"/>
  <c r="AG1323" i="47"/>
  <c r="AI1323" i="47" s="1"/>
  <c r="AI1402" i="47"/>
  <c r="AH1402" i="47"/>
  <c r="AG1402" i="47"/>
  <c r="AH1429" i="47"/>
  <c r="AG1429" i="47"/>
  <c r="AI1090" i="47"/>
  <c r="AG1090" i="47"/>
  <c r="AI1094" i="47"/>
  <c r="AG1094" i="47"/>
  <c r="AF1110" i="47"/>
  <c r="AH1111" i="47"/>
  <c r="AG1111" i="47"/>
  <c r="AG1116" i="47"/>
  <c r="AH1116" i="47"/>
  <c r="AI1119" i="47"/>
  <c r="AH1119" i="47"/>
  <c r="AG1119" i="47"/>
  <c r="AC1131" i="47"/>
  <c r="AG1136" i="47"/>
  <c r="AH1136" i="47"/>
  <c r="AH1141" i="47"/>
  <c r="AI1141" i="47" s="1"/>
  <c r="AH1142" i="47"/>
  <c r="AG1142" i="47"/>
  <c r="AI1142" i="47" s="1"/>
  <c r="AH1145" i="47"/>
  <c r="AI1145" i="47" s="1"/>
  <c r="AH1146" i="47"/>
  <c r="AG1146" i="47"/>
  <c r="AG1148" i="47"/>
  <c r="AH1148" i="47"/>
  <c r="AF1155" i="47"/>
  <c r="AC1155" i="47"/>
  <c r="AH1161" i="47"/>
  <c r="AI1161" i="47" s="1"/>
  <c r="AI1210" i="47"/>
  <c r="AH1210" i="47"/>
  <c r="AG1210" i="47"/>
  <c r="AH1213" i="47"/>
  <c r="AI1213" i="47" s="1"/>
  <c r="AH1214" i="47"/>
  <c r="AG1214" i="47"/>
  <c r="AH1217" i="47"/>
  <c r="AI1217" i="47" s="1"/>
  <c r="AH1218" i="47"/>
  <c r="AG1218" i="47"/>
  <c r="AI1218" i="47" s="1"/>
  <c r="AG1220" i="47"/>
  <c r="AI1220" i="47" s="1"/>
  <c r="AG1224" i="47"/>
  <c r="AH1224" i="47"/>
  <c r="AH1237" i="47"/>
  <c r="AI1237" i="47" s="1"/>
  <c r="AH1238" i="47"/>
  <c r="AG1238" i="47"/>
  <c r="AI1238" i="47" s="1"/>
  <c r="AF1243" i="47"/>
  <c r="AC1243" i="47"/>
  <c r="AH1253" i="47"/>
  <c r="AI1253" i="47" s="1"/>
  <c r="AH1254" i="47"/>
  <c r="AG1254" i="47"/>
  <c r="AG1256" i="47"/>
  <c r="AI1256" i="47" s="1"/>
  <c r="AH1256" i="47"/>
  <c r="AF1263" i="47"/>
  <c r="AC1263" i="47"/>
  <c r="AI1270" i="47"/>
  <c r="AH1273" i="47"/>
  <c r="AG1273" i="47"/>
  <c r="AH1343" i="47"/>
  <c r="AG1343" i="47"/>
  <c r="AI1343" i="47"/>
  <c r="AH1361" i="47"/>
  <c r="AG1361" i="47"/>
  <c r="AH1380" i="47"/>
  <c r="AG1380" i="47"/>
  <c r="AH1428" i="47"/>
  <c r="AG1428" i="47"/>
  <c r="AI1428" i="47"/>
  <c r="AH1087" i="47"/>
  <c r="AH1090" i="47"/>
  <c r="AH1091" i="47"/>
  <c r="AH1094" i="47"/>
  <c r="AH1095" i="47"/>
  <c r="AI1095" i="47" s="1"/>
  <c r="AI1099" i="47"/>
  <c r="AG1100" i="47"/>
  <c r="AG1128" i="47"/>
  <c r="AI1128" i="47" s="1"/>
  <c r="AH1128" i="47"/>
  <c r="AI1162" i="47"/>
  <c r="AH1162" i="47"/>
  <c r="AG1162" i="47"/>
  <c r="AG1164" i="47"/>
  <c r="AH1164" i="47"/>
  <c r="AF1171" i="47"/>
  <c r="AC1171" i="47"/>
  <c r="AH1177" i="47"/>
  <c r="AI1177" i="47" s="1"/>
  <c r="AH1178" i="47"/>
  <c r="AG1178" i="47"/>
  <c r="AG1180" i="47"/>
  <c r="AI1180" i="47" s="1"/>
  <c r="AH1180" i="47"/>
  <c r="AF1191" i="47"/>
  <c r="AC1191" i="47"/>
  <c r="AF1199" i="47"/>
  <c r="AC1199" i="47"/>
  <c r="AI1205" i="47"/>
  <c r="AH1205" i="47"/>
  <c r="AH1206" i="47"/>
  <c r="AG1206" i="47"/>
  <c r="AG1208" i="47"/>
  <c r="AH1208" i="47"/>
  <c r="AF1231" i="47"/>
  <c r="AC1231" i="47"/>
  <c r="AH1272" i="47"/>
  <c r="AI1272" i="47" s="1"/>
  <c r="AH1285" i="47"/>
  <c r="AG1285" i="47"/>
  <c r="AI1285" i="47" s="1"/>
  <c r="AI1370" i="47"/>
  <c r="AH1370" i="47"/>
  <c r="AG1370" i="47"/>
  <c r="AH1400" i="47"/>
  <c r="AG1400" i="47"/>
  <c r="AI1087" i="47"/>
  <c r="AG1088" i="47"/>
  <c r="AI1088" i="47" s="1"/>
  <c r="AI1091" i="47"/>
  <c r="AG1092" i="47"/>
  <c r="AI1092" i="47" s="1"/>
  <c r="AG1096" i="47"/>
  <c r="AI1096" i="47" s="1"/>
  <c r="AI1100" i="47"/>
  <c r="AG1109" i="47"/>
  <c r="AI1124" i="47"/>
  <c r="AG1140" i="47"/>
  <c r="AH1140" i="47"/>
  <c r="AG1144" i="47"/>
  <c r="AH1144" i="47"/>
  <c r="AG1149" i="47"/>
  <c r="AI1149" i="47" s="1"/>
  <c r="AF1151" i="47"/>
  <c r="AC1151" i="47"/>
  <c r="AH1157" i="47"/>
  <c r="AI1157" i="47" s="1"/>
  <c r="AH1158" i="47"/>
  <c r="AG1158" i="47"/>
  <c r="AI1158" i="47" s="1"/>
  <c r="AI1196" i="47"/>
  <c r="AG1212" i="47"/>
  <c r="AH1212" i="47"/>
  <c r="AG1216" i="47"/>
  <c r="AH1216" i="47"/>
  <c r="AG1221" i="47"/>
  <c r="AI1221" i="47" s="1"/>
  <c r="AG1225" i="47"/>
  <c r="AF1227" i="47"/>
  <c r="AC1227" i="47"/>
  <c r="AI1228" i="47"/>
  <c r="AH1236" i="47"/>
  <c r="AI1245" i="47"/>
  <c r="AH1245" i="47"/>
  <c r="AG1248" i="47"/>
  <c r="AH1248" i="47"/>
  <c r="AI1250" i="47"/>
  <c r="AH1250" i="47"/>
  <c r="AG1250" i="47"/>
  <c r="AG1252" i="47"/>
  <c r="AH1252" i="47"/>
  <c r="AG1257" i="47"/>
  <c r="AI1257" i="47" s="1"/>
  <c r="AF1259" i="47"/>
  <c r="AC1259" i="47"/>
  <c r="AI1260" i="47"/>
  <c r="AH1265" i="47"/>
  <c r="AI1265" i="47" s="1"/>
  <c r="AH1269" i="47"/>
  <c r="AG1269" i="47"/>
  <c r="AI1269" i="47" s="1"/>
  <c r="AH1290" i="47"/>
  <c r="AG1290" i="47"/>
  <c r="AH1360" i="47"/>
  <c r="AG1360" i="47"/>
  <c r="AH1419" i="47"/>
  <c r="AG1419" i="47"/>
  <c r="AH1447" i="47"/>
  <c r="AI1447" i="47"/>
  <c r="AG1447" i="47"/>
  <c r="AF1291" i="47"/>
  <c r="AF1299" i="47"/>
  <c r="AF1301" i="47"/>
  <c r="AF1313" i="47"/>
  <c r="AF1318" i="47"/>
  <c r="AF1324" i="47"/>
  <c r="AI1341" i="47"/>
  <c r="AH1341" i="47"/>
  <c r="AF1354" i="47"/>
  <c r="AF1358" i="47"/>
  <c r="AI1362" i="47"/>
  <c r="AH1362" i="47"/>
  <c r="AG1362" i="47"/>
  <c r="AF1378" i="47"/>
  <c r="AI1385" i="47"/>
  <c r="AH1385" i="47"/>
  <c r="AI1391" i="47"/>
  <c r="AH1391" i="47"/>
  <c r="AG1391" i="47"/>
  <c r="AH1398" i="47"/>
  <c r="AG1398" i="47"/>
  <c r="AH1417" i="47"/>
  <c r="AI1417" i="47" s="1"/>
  <c r="AI1435" i="47"/>
  <c r="AH1435" i="47"/>
  <c r="AG1435" i="47"/>
  <c r="AH1451" i="47"/>
  <c r="AG1451" i="47"/>
  <c r="AG1470" i="47"/>
  <c r="AI1470" i="47"/>
  <c r="AH1470" i="47"/>
  <c r="AH1298" i="47"/>
  <c r="AG1298" i="47"/>
  <c r="AF1305" i="47"/>
  <c r="AH1345" i="47"/>
  <c r="AI1357" i="47"/>
  <c r="AH1357" i="47"/>
  <c r="AH1367" i="47"/>
  <c r="AG1367" i="47"/>
  <c r="AI1369" i="47"/>
  <c r="AH1369" i="47"/>
  <c r="AH1373" i="47"/>
  <c r="AH1377" i="47"/>
  <c r="AH1383" i="47"/>
  <c r="AG1383" i="47"/>
  <c r="AH1404" i="47"/>
  <c r="AG1404" i="47"/>
  <c r="AH1407" i="47"/>
  <c r="AG1407" i="47"/>
  <c r="AH1431" i="47"/>
  <c r="AG1431" i="47"/>
  <c r="AG1442" i="47"/>
  <c r="AI1442" i="47" s="1"/>
  <c r="AH1442" i="47"/>
  <c r="AG1462" i="47"/>
  <c r="AH1462" i="47"/>
  <c r="AH1504" i="47"/>
  <c r="AI1504" i="47"/>
  <c r="AG1504" i="47"/>
  <c r="AH1516" i="47"/>
  <c r="AI1516" i="47"/>
  <c r="AG1516" i="47"/>
  <c r="AH1527" i="47"/>
  <c r="AG1527" i="47"/>
  <c r="AI1527" i="47"/>
  <c r="AG1670" i="47"/>
  <c r="AI1670" i="47" s="1"/>
  <c r="AG1673" i="47"/>
  <c r="AH1673" i="47"/>
  <c r="AH1684" i="47"/>
  <c r="AG1684" i="47"/>
  <c r="AF1308" i="47"/>
  <c r="AG1311" i="47"/>
  <c r="AF1315" i="47"/>
  <c r="AI1319" i="47"/>
  <c r="AF1322" i="47"/>
  <c r="AF1328" i="47"/>
  <c r="AF1334" i="47"/>
  <c r="AG1345" i="47"/>
  <c r="AH1349" i="47"/>
  <c r="AI1349" i="47" s="1"/>
  <c r="AG1353" i="47"/>
  <c r="AI1353" i="47" s="1"/>
  <c r="AF1355" i="47"/>
  <c r="AG1357" i="47"/>
  <c r="AF1359" i="47"/>
  <c r="AF1363" i="47"/>
  <c r="AG1369" i="47"/>
  <c r="AG1373" i="47"/>
  <c r="AI1373" i="47" s="1"/>
  <c r="AG1377" i="47"/>
  <c r="AF1379" i="47"/>
  <c r="AH1394" i="47"/>
  <c r="AG1394" i="47"/>
  <c r="AH1396" i="47"/>
  <c r="AG1396" i="47"/>
  <c r="AI1399" i="47"/>
  <c r="AH1399" i="47"/>
  <c r="AG1399" i="47"/>
  <c r="AG1401" i="47"/>
  <c r="AI1425" i="47"/>
  <c r="AH1425" i="47"/>
  <c r="AH1441" i="47"/>
  <c r="AI1441" i="47" s="1"/>
  <c r="AH1489" i="47"/>
  <c r="AG1489" i="47"/>
  <c r="AH1616" i="47"/>
  <c r="AG1616" i="47"/>
  <c r="AI1622" i="47"/>
  <c r="AG1622" i="47"/>
  <c r="AH1622" i="47"/>
  <c r="AH1302" i="47"/>
  <c r="AG1302" i="47"/>
  <c r="AI1302" i="47" s="1"/>
  <c r="AH1314" i="47"/>
  <c r="AG1314" i="47"/>
  <c r="AH1317" i="47"/>
  <c r="AH1338" i="47"/>
  <c r="AG1338" i="47"/>
  <c r="AH1347" i="47"/>
  <c r="AG1347" i="47"/>
  <c r="AI1347" i="47" s="1"/>
  <c r="AH1351" i="47"/>
  <c r="AG1351" i="47"/>
  <c r="AH1371" i="47"/>
  <c r="AG1371" i="47"/>
  <c r="AH1375" i="47"/>
  <c r="AG1375" i="47"/>
  <c r="AI1403" i="47"/>
  <c r="AH1403" i="47"/>
  <c r="AG1403" i="47"/>
  <c r="AH1410" i="47"/>
  <c r="AG1410" i="47"/>
  <c r="AH1412" i="47"/>
  <c r="AG1412" i="47"/>
  <c r="AH1415" i="47"/>
  <c r="AG1415" i="47"/>
  <c r="AH1422" i="47"/>
  <c r="AG1422" i="47"/>
  <c r="AI1422" i="47" s="1"/>
  <c r="AH1424" i="47"/>
  <c r="AG1424" i="47"/>
  <c r="AH1427" i="47"/>
  <c r="AG1427" i="47"/>
  <c r="AI1427" i="47" s="1"/>
  <c r="AH1438" i="47"/>
  <c r="AG1438" i="47"/>
  <c r="AI1438" i="47" s="1"/>
  <c r="AH1440" i="47"/>
  <c r="AG1440" i="47"/>
  <c r="AI1440" i="47" s="1"/>
  <c r="AH1449" i="47"/>
  <c r="AG1449" i="47"/>
  <c r="AG1454" i="47"/>
  <c r="AH1455" i="47"/>
  <c r="AG1455" i="47"/>
  <c r="AG1458" i="47"/>
  <c r="AH1458" i="47"/>
  <c r="AG1474" i="47"/>
  <c r="AI1474" i="47" s="1"/>
  <c r="AH1475" i="47"/>
  <c r="AI1475" i="47"/>
  <c r="AG1475" i="47"/>
  <c r="AH1523" i="47"/>
  <c r="AG1523" i="47"/>
  <c r="AI1523" i="47"/>
  <c r="AI1603" i="47"/>
  <c r="AH1603" i="47"/>
  <c r="AG1603" i="47"/>
  <c r="AH1605" i="47"/>
  <c r="AG1605" i="47"/>
  <c r="AI1605" i="47"/>
  <c r="AH1607" i="47"/>
  <c r="AG1607" i="47"/>
  <c r="AI1607" i="47" s="1"/>
  <c r="AH1609" i="47"/>
  <c r="AG1609" i="47"/>
  <c r="AI1609" i="47"/>
  <c r="AG1660" i="47"/>
  <c r="AH1660" i="47"/>
  <c r="AG1143" i="47"/>
  <c r="AG1187" i="47"/>
  <c r="AG1195" i="47"/>
  <c r="AG1211" i="47"/>
  <c r="AG1215" i="47"/>
  <c r="AG1223" i="47"/>
  <c r="AC1270" i="47"/>
  <c r="AG1284" i="47"/>
  <c r="AG1288" i="47"/>
  <c r="AF1296" i="47"/>
  <c r="AG1303" i="47"/>
  <c r="AI1309" i="47"/>
  <c r="AH1309" i="47"/>
  <c r="AG1317" i="47"/>
  <c r="AI1317" i="47" s="1"/>
  <c r="AH1326" i="47"/>
  <c r="AG1326" i="47"/>
  <c r="AH1333" i="47"/>
  <c r="AI1333" i="47" s="1"/>
  <c r="AG1352" i="47"/>
  <c r="AI1352" i="47" s="1"/>
  <c r="AG1372" i="47"/>
  <c r="AG1376" i="47"/>
  <c r="AI1376" i="47" s="1"/>
  <c r="AH1390" i="47"/>
  <c r="AI1390" i="47" s="1"/>
  <c r="AG1390" i="47"/>
  <c r="AH1393" i="47"/>
  <c r="AI1393" i="47" s="1"/>
  <c r="AH1434" i="47"/>
  <c r="AG1434" i="47"/>
  <c r="AH1454" i="47"/>
  <c r="AG1522" i="47"/>
  <c r="AH1522" i="47"/>
  <c r="AH1535" i="47"/>
  <c r="AG1535" i="47"/>
  <c r="AH1599" i="47"/>
  <c r="AG1599" i="47"/>
  <c r="AI1599" i="47" s="1"/>
  <c r="AH1601" i="47"/>
  <c r="AG1601" i="47"/>
  <c r="AI1602" i="47"/>
  <c r="AG1602" i="47"/>
  <c r="AH1602" i="47"/>
  <c r="AH1648" i="47"/>
  <c r="AG1648" i="47"/>
  <c r="AH1143" i="47"/>
  <c r="AH1187" i="47"/>
  <c r="AH1195" i="47"/>
  <c r="AH1211" i="47"/>
  <c r="AH1215" i="47"/>
  <c r="AH1223" i="47"/>
  <c r="AG1282" i="47"/>
  <c r="AI1282" i="47" s="1"/>
  <c r="AG1283" i="47"/>
  <c r="AH1284" i="47"/>
  <c r="AG1286" i="47"/>
  <c r="AG1287" i="47"/>
  <c r="AH1288" i="47"/>
  <c r="AH1297" i="47"/>
  <c r="AI1303" i="47"/>
  <c r="AH1306" i="47"/>
  <c r="AG1306" i="47"/>
  <c r="AH1331" i="47"/>
  <c r="AG1331" i="47"/>
  <c r="AI1331" i="47" s="1"/>
  <c r="AH1335" i="47"/>
  <c r="AG1335" i="47"/>
  <c r="AI1337" i="47"/>
  <c r="AH1337" i="47"/>
  <c r="AH1342" i="47"/>
  <c r="AG1342" i="47"/>
  <c r="AG1348" i="47"/>
  <c r="AI1372" i="47"/>
  <c r="AH1386" i="47"/>
  <c r="AG1386" i="47"/>
  <c r="AH1388" i="47"/>
  <c r="AG1388" i="47"/>
  <c r="AH1392" i="47"/>
  <c r="AG1392" i="47"/>
  <c r="AI1392" i="47" s="1"/>
  <c r="AH1395" i="47"/>
  <c r="AG1395" i="47"/>
  <c r="AH1409" i="47"/>
  <c r="AH1418" i="47"/>
  <c r="AG1418" i="47"/>
  <c r="AI1418" i="47" s="1"/>
  <c r="AH1420" i="47"/>
  <c r="AG1420" i="47"/>
  <c r="AH1421" i="47"/>
  <c r="AH1436" i="47"/>
  <c r="AG1436" i="47"/>
  <c r="AI1437" i="47"/>
  <c r="AH1437" i="47"/>
  <c r="AH1445" i="47"/>
  <c r="AI1445" i="47" s="1"/>
  <c r="AG1445" i="47"/>
  <c r="AG1446" i="47"/>
  <c r="AI1446" i="47"/>
  <c r="AH1446" i="47"/>
  <c r="AH1467" i="47"/>
  <c r="AG1467" i="47"/>
  <c r="AG1478" i="47"/>
  <c r="AH1478" i="47"/>
  <c r="AF1267" i="47"/>
  <c r="AF1279" i="47"/>
  <c r="AI1283" i="47"/>
  <c r="AI1286" i="47"/>
  <c r="AI1287" i="47"/>
  <c r="AF1292" i="47"/>
  <c r="AF1294" i="47"/>
  <c r="AG1297" i="47"/>
  <c r="AI1297" i="47" s="1"/>
  <c r="AF1300" i="47"/>
  <c r="AG1307" i="47"/>
  <c r="AI1307" i="47" s="1"/>
  <c r="AF1312" i="47"/>
  <c r="AF1321" i="47"/>
  <c r="AG1332" i="47"/>
  <c r="AI1332" i="47" s="1"/>
  <c r="AG1336" i="47"/>
  <c r="AI1336" i="47" s="1"/>
  <c r="AG1337" i="47"/>
  <c r="AH1339" i="47"/>
  <c r="AG1339" i="47"/>
  <c r="AI1348" i="47"/>
  <c r="AF1366" i="47"/>
  <c r="AI1375" i="47"/>
  <c r="AH1382" i="47"/>
  <c r="AG1382" i="47"/>
  <c r="AI1389" i="47"/>
  <c r="AH1389" i="47"/>
  <c r="AH1406" i="47"/>
  <c r="AG1406" i="47"/>
  <c r="AH1408" i="47"/>
  <c r="AG1408" i="47"/>
  <c r="AG1409" i="47"/>
  <c r="AH1411" i="47"/>
  <c r="AG1411" i="47"/>
  <c r="AI1412" i="47"/>
  <c r="AG1421" i="47"/>
  <c r="AH1423" i="47"/>
  <c r="AG1423" i="47"/>
  <c r="AH1430" i="47"/>
  <c r="AG1430" i="47"/>
  <c r="AI1430" i="47" s="1"/>
  <c r="AH1432" i="47"/>
  <c r="AG1432" i="47"/>
  <c r="AI1433" i="47"/>
  <c r="AH1433" i="47"/>
  <c r="AG1437" i="47"/>
  <c r="AH1439" i="47"/>
  <c r="AG1439" i="47"/>
  <c r="AI1448" i="47"/>
  <c r="AH1448" i="47"/>
  <c r="AG1448" i="47"/>
  <c r="AH1457" i="47"/>
  <c r="AG1457" i="47"/>
  <c r="AH1459" i="47"/>
  <c r="AG1459" i="47"/>
  <c r="AH1466" i="47"/>
  <c r="AF1443" i="47"/>
  <c r="AF1463" i="47"/>
  <c r="AH1469" i="47"/>
  <c r="AF1471" i="47"/>
  <c r="AF1479" i="47"/>
  <c r="AF1488" i="47"/>
  <c r="AI1495" i="47"/>
  <c r="AI1507" i="47"/>
  <c r="AI1508" i="47"/>
  <c r="AF1512" i="47"/>
  <c r="AF1513" i="47"/>
  <c r="AF1526" i="47"/>
  <c r="AH1531" i="47"/>
  <c r="AG1531" i="47"/>
  <c r="AI1531" i="47" s="1"/>
  <c r="AF1534" i="47"/>
  <c r="AI1538" i="47"/>
  <c r="AG1538" i="47"/>
  <c r="AH1539" i="47"/>
  <c r="AG1539" i="47"/>
  <c r="AI1542" i="47"/>
  <c r="AG1542" i="47"/>
  <c r="AI1543" i="47"/>
  <c r="AH1543" i="47"/>
  <c r="AG1543" i="47"/>
  <c r="AH1545" i="47"/>
  <c r="AG1545" i="47"/>
  <c r="AI1545" i="47" s="1"/>
  <c r="AH1548" i="47"/>
  <c r="AG1548" i="47"/>
  <c r="AH1555" i="47"/>
  <c r="AG1555" i="47"/>
  <c r="AI1555" i="47" s="1"/>
  <c r="AH1557" i="47"/>
  <c r="AG1557" i="47"/>
  <c r="AI1557" i="47" s="1"/>
  <c r="AH1575" i="47"/>
  <c r="AG1575" i="47"/>
  <c r="AH1577" i="47"/>
  <c r="AG1577" i="47"/>
  <c r="AH1587" i="47"/>
  <c r="AG1587" i="47"/>
  <c r="AI1587" i="47" s="1"/>
  <c r="AH1589" i="47"/>
  <c r="AG1589" i="47"/>
  <c r="AI1589" i="47" s="1"/>
  <c r="AH1592" i="47"/>
  <c r="AG1592" i="47"/>
  <c r="AI1592" i="47" s="1"/>
  <c r="AI1598" i="47"/>
  <c r="AG1598" i="47"/>
  <c r="AI1606" i="47"/>
  <c r="AG1606" i="47"/>
  <c r="AI1612" i="47"/>
  <c r="AH1612" i="47"/>
  <c r="AG1612" i="47"/>
  <c r="AI1628" i="47"/>
  <c r="AH1628" i="47"/>
  <c r="AG1628" i="47"/>
  <c r="AG1634" i="47"/>
  <c r="AI1634" i="47" s="1"/>
  <c r="AI1635" i="47"/>
  <c r="AH1635" i="47"/>
  <c r="AG1635" i="47"/>
  <c r="AH1637" i="47"/>
  <c r="AG1637" i="47"/>
  <c r="AI1640" i="47"/>
  <c r="AH1640" i="47"/>
  <c r="AG1640" i="47"/>
  <c r="AG1646" i="47"/>
  <c r="AH1646" i="47"/>
  <c r="AI1654" i="47"/>
  <c r="AG1654" i="47"/>
  <c r="AH1654" i="47"/>
  <c r="AG1661" i="47"/>
  <c r="AI1661" i="47" s="1"/>
  <c r="AH1665" i="47"/>
  <c r="AG1665" i="47"/>
  <c r="AI1665" i="47" s="1"/>
  <c r="AG1698" i="47"/>
  <c r="AI1698" i="47" s="1"/>
  <c r="AH1698" i="47"/>
  <c r="AG1703" i="47"/>
  <c r="AH1703" i="47"/>
  <c r="AH1713" i="47"/>
  <c r="AG1713" i="47"/>
  <c r="AG1444" i="47"/>
  <c r="AF1452" i="47"/>
  <c r="AG1464" i="47"/>
  <c r="AG1472" i="47"/>
  <c r="AG1480" i="47"/>
  <c r="AI1480" i="47" s="1"/>
  <c r="AH1501" i="47"/>
  <c r="AI1501" i="47"/>
  <c r="AF1521" i="47"/>
  <c r="AH1525" i="47"/>
  <c r="AG1525" i="47"/>
  <c r="AI1525" i="47"/>
  <c r="AF1529" i="47"/>
  <c r="AI1530" i="47"/>
  <c r="AG1530" i="47"/>
  <c r="AF1537" i="47"/>
  <c r="AG1554" i="47"/>
  <c r="AG1566" i="47"/>
  <c r="AI1567" i="47"/>
  <c r="AH1567" i="47"/>
  <c r="AG1567" i="47"/>
  <c r="AH1569" i="47"/>
  <c r="AG1569" i="47"/>
  <c r="AI1569" i="47"/>
  <c r="AG1574" i="47"/>
  <c r="AH1580" i="47"/>
  <c r="AG1580" i="47"/>
  <c r="AI1580" i="47" s="1"/>
  <c r="AG1586" i="47"/>
  <c r="AH1619" i="47"/>
  <c r="AG1619" i="47"/>
  <c r="AI1619" i="47" s="1"/>
  <c r="AH1621" i="47"/>
  <c r="AG1621" i="47"/>
  <c r="AI1621" i="47" s="1"/>
  <c r="AH1624" i="47"/>
  <c r="AI1624" i="47" s="1"/>
  <c r="AG1624" i="47"/>
  <c r="AG1642" i="47"/>
  <c r="AH1642" i="47"/>
  <c r="AI1642" i="47" s="1"/>
  <c r="AH1649" i="47"/>
  <c r="AG1649" i="47"/>
  <c r="AI1649" i="47" s="1"/>
  <c r="AH1657" i="47"/>
  <c r="AG1657" i="47"/>
  <c r="AI1657" i="47" s="1"/>
  <c r="AG1677" i="47"/>
  <c r="AI1677" i="47" s="1"/>
  <c r="AH1677" i="47"/>
  <c r="AG1681" i="47"/>
  <c r="AH1681" i="47"/>
  <c r="AG1683" i="47"/>
  <c r="AI1683" i="47" s="1"/>
  <c r="AH1444" i="47"/>
  <c r="AG1460" i="47"/>
  <c r="AI1460" i="47" s="1"/>
  <c r="AI1464" i="47"/>
  <c r="AI1472" i="47"/>
  <c r="AF1484" i="47"/>
  <c r="AF1485" i="47"/>
  <c r="AI1490" i="47"/>
  <c r="AG1491" i="47"/>
  <c r="AG1492" i="47"/>
  <c r="AF1497" i="47"/>
  <c r="AF1500" i="47"/>
  <c r="AF1502" i="47"/>
  <c r="AF1503" i="47"/>
  <c r="AF1509" i="47"/>
  <c r="AF1510" i="47"/>
  <c r="AH1514" i="47"/>
  <c r="AI1514" i="47" s="1"/>
  <c r="AH1530" i="47"/>
  <c r="AF1533" i="47"/>
  <c r="AF1541" i="47"/>
  <c r="AH1551" i="47"/>
  <c r="AG1551" i="47"/>
  <c r="AH1553" i="47"/>
  <c r="AG1553" i="47"/>
  <c r="AI1553" i="47"/>
  <c r="AH1554" i="47"/>
  <c r="AH1566" i="47"/>
  <c r="AI1566" i="47" s="1"/>
  <c r="AI1570" i="47"/>
  <c r="AG1570" i="47"/>
  <c r="AI1571" i="47"/>
  <c r="AH1571" i="47"/>
  <c r="AG1571" i="47"/>
  <c r="AH1573" i="47"/>
  <c r="AG1573" i="47"/>
  <c r="AI1573" i="47"/>
  <c r="AH1574" i="47"/>
  <c r="AI1574" i="47" s="1"/>
  <c r="AH1586" i="47"/>
  <c r="AH1595" i="47"/>
  <c r="AI1595" i="47" s="1"/>
  <c r="AG1595" i="47"/>
  <c r="AH1597" i="47"/>
  <c r="AG1597" i="47"/>
  <c r="AI1597" i="47"/>
  <c r="AH1600" i="47"/>
  <c r="AG1600" i="47"/>
  <c r="AI1604" i="47"/>
  <c r="AH1604" i="47"/>
  <c r="AG1604" i="47"/>
  <c r="AI1608" i="47"/>
  <c r="AH1608" i="47"/>
  <c r="AG1608" i="47"/>
  <c r="AG1618" i="47"/>
  <c r="AH1631" i="47"/>
  <c r="AG1631" i="47"/>
  <c r="AH1633" i="47"/>
  <c r="AG1633" i="47"/>
  <c r="AG1644" i="47"/>
  <c r="AH1644" i="47"/>
  <c r="AG1659" i="47"/>
  <c r="AH1659" i="47"/>
  <c r="AH1669" i="47"/>
  <c r="AG1669" i="47"/>
  <c r="AI1672" i="47"/>
  <c r="AH1672" i="47"/>
  <c r="AG1672" i="47"/>
  <c r="AI1712" i="47"/>
  <c r="AH1712" i="47"/>
  <c r="AG1712" i="47"/>
  <c r="AH1520" i="47"/>
  <c r="AI1520" i="47" s="1"/>
  <c r="AI1524" i="47"/>
  <c r="AH1524" i="47"/>
  <c r="AI1528" i="47"/>
  <c r="AH1528" i="47"/>
  <c r="AI1536" i="47"/>
  <c r="AH1536" i="47"/>
  <c r="AH1544" i="47"/>
  <c r="AG1544" i="47"/>
  <c r="AG1550" i="47"/>
  <c r="AH1556" i="47"/>
  <c r="AG1556" i="47"/>
  <c r="AI1556" i="47" s="1"/>
  <c r="AH1565" i="47"/>
  <c r="AG1565" i="47"/>
  <c r="AI1565" i="47" s="1"/>
  <c r="AH1576" i="47"/>
  <c r="AG1576" i="47"/>
  <c r="AI1576" i="47" s="1"/>
  <c r="AH1583" i="47"/>
  <c r="AG1583" i="47"/>
  <c r="AH1585" i="47"/>
  <c r="AG1585" i="47"/>
  <c r="AI1585" i="47" s="1"/>
  <c r="AH1588" i="47"/>
  <c r="AG1588" i="47"/>
  <c r="AG1594" i="47"/>
  <c r="AI1636" i="47"/>
  <c r="AH1636" i="47"/>
  <c r="AG1636" i="47"/>
  <c r="AI1645" i="47"/>
  <c r="AG1645" i="47"/>
  <c r="AG1647" i="47"/>
  <c r="AH1647" i="47"/>
  <c r="AH1653" i="47"/>
  <c r="AG1653" i="47"/>
  <c r="AI1653" i="47" s="1"/>
  <c r="AG1667" i="47"/>
  <c r="AH1667" i="47"/>
  <c r="AH1680" i="47"/>
  <c r="AG1680" i="47"/>
  <c r="AI1680" i="47" s="1"/>
  <c r="AG1682" i="47"/>
  <c r="AI1682" i="47" s="1"/>
  <c r="AG1707" i="47"/>
  <c r="AI1707" i="47" s="1"/>
  <c r="AH1707" i="47"/>
  <c r="AG1848" i="47"/>
  <c r="AH1848" i="47"/>
  <c r="AH1859" i="47"/>
  <c r="AG1859" i="47"/>
  <c r="AI1859" i="47" s="1"/>
  <c r="AH1450" i="47"/>
  <c r="AF1456" i="47"/>
  <c r="AF1465" i="47"/>
  <c r="AF1468" i="47"/>
  <c r="AF1473" i="47"/>
  <c r="AF1476" i="47"/>
  <c r="AF1477" i="47"/>
  <c r="AF1481" i="47"/>
  <c r="AH1486" i="47"/>
  <c r="AI1486" i="47" s="1"/>
  <c r="AG1487" i="47"/>
  <c r="AI1487" i="47" s="1"/>
  <c r="AG1511" i="47"/>
  <c r="AI1532" i="47"/>
  <c r="AH1532" i="47"/>
  <c r="AI1540" i="47"/>
  <c r="AH1540" i="47"/>
  <c r="AH1550" i="47"/>
  <c r="AG1562" i="47"/>
  <c r="AI1562" i="47" s="1"/>
  <c r="AI1568" i="47"/>
  <c r="AH1568" i="47"/>
  <c r="AG1568" i="47"/>
  <c r="AG1582" i="47"/>
  <c r="AI1582" i="47" s="1"/>
  <c r="AH1594" i="47"/>
  <c r="AH1615" i="47"/>
  <c r="AH1617" i="47"/>
  <c r="AG1617" i="47"/>
  <c r="AH1620" i="47"/>
  <c r="AG1620" i="47"/>
  <c r="AH1630" i="47"/>
  <c r="AH1645" i="47"/>
  <c r="AG1651" i="47"/>
  <c r="AH1651" i="47"/>
  <c r="AH1689" i="47"/>
  <c r="AG1689" i="47"/>
  <c r="AI1689" i="47" s="1"/>
  <c r="AH1705" i="47"/>
  <c r="AG1705" i="47"/>
  <c r="AH1828" i="47"/>
  <c r="AG1828" i="47"/>
  <c r="AF1461" i="47"/>
  <c r="AF1493" i="47"/>
  <c r="AH1547" i="47"/>
  <c r="AG1547" i="47"/>
  <c r="AI1547" i="47" s="1"/>
  <c r="AH1549" i="47"/>
  <c r="AG1549" i="47"/>
  <c r="AH1552" i="47"/>
  <c r="AG1552" i="47"/>
  <c r="AI1552" i="47" s="1"/>
  <c r="AH1559" i="47"/>
  <c r="AG1559" i="47"/>
  <c r="AH1561" i="47"/>
  <c r="AG1561" i="47"/>
  <c r="AI1561" i="47"/>
  <c r="AH1572" i="47"/>
  <c r="AG1572" i="47"/>
  <c r="AH1591" i="47"/>
  <c r="AG1591" i="47"/>
  <c r="AH1593" i="47"/>
  <c r="AG1593" i="47"/>
  <c r="AI1596" i="47"/>
  <c r="AH1596" i="47"/>
  <c r="AG1596" i="47"/>
  <c r="AH1611" i="47"/>
  <c r="AG1611" i="47"/>
  <c r="AI1611" i="47" s="1"/>
  <c r="AG1614" i="47"/>
  <c r="AI1626" i="47"/>
  <c r="AG1626" i="47"/>
  <c r="AI1627" i="47"/>
  <c r="AH1627" i="47"/>
  <c r="AG1627" i="47"/>
  <c r="AH1629" i="47"/>
  <c r="AG1629" i="47"/>
  <c r="AI1629" i="47" s="1"/>
  <c r="AH1632" i="47"/>
  <c r="AG1632" i="47"/>
  <c r="AI1632" i="47" s="1"/>
  <c r="AI1639" i="47"/>
  <c r="AH1639" i="47"/>
  <c r="AG1639" i="47"/>
  <c r="AH1641" i="47"/>
  <c r="AG1641" i="47"/>
  <c r="AI1641" i="47" s="1"/>
  <c r="AG1643" i="47"/>
  <c r="AH1643" i="47"/>
  <c r="AG1662" i="47"/>
  <c r="AH1662" i="47"/>
  <c r="AG1666" i="47"/>
  <c r="AI1666" i="47" s="1"/>
  <c r="AH1666" i="47"/>
  <c r="AH1668" i="47"/>
  <c r="AG1668" i="47"/>
  <c r="AI1668" i="47" s="1"/>
  <c r="AG1671" i="47"/>
  <c r="AH1671" i="47"/>
  <c r="AG1679" i="47"/>
  <c r="AH1679" i="47"/>
  <c r="AH1685" i="47"/>
  <c r="AG1685" i="47"/>
  <c r="AH1743" i="47"/>
  <c r="AG1743" i="47"/>
  <c r="AI1743" i="47" s="1"/>
  <c r="AH1745" i="47"/>
  <c r="AG1745" i="47"/>
  <c r="AI1745" i="47" s="1"/>
  <c r="AI1749" i="47"/>
  <c r="AH1749" i="47"/>
  <c r="AG1749" i="47"/>
  <c r="AH1753" i="47"/>
  <c r="AG1753" i="47"/>
  <c r="AH1755" i="47"/>
  <c r="AG1755" i="47"/>
  <c r="AH1778" i="47"/>
  <c r="AG1778" i="47"/>
  <c r="AI1785" i="47"/>
  <c r="AH1785" i="47"/>
  <c r="AG1785" i="47"/>
  <c r="AI1809" i="47"/>
  <c r="AH1809" i="47"/>
  <c r="AG1809" i="47"/>
  <c r="AI1811" i="47"/>
  <c r="AH1811" i="47"/>
  <c r="AG1811" i="47"/>
  <c r="AG1453" i="47"/>
  <c r="AH1482" i="47"/>
  <c r="AG1483" i="47"/>
  <c r="AI1483" i="47" s="1"/>
  <c r="AH1494" i="47"/>
  <c r="AI1494" i="47" s="1"/>
  <c r="AG1499" i="47"/>
  <c r="AF1505" i="47"/>
  <c r="AF1506" i="47"/>
  <c r="AF1517" i="47"/>
  <c r="AF1518" i="47"/>
  <c r="AG1546" i="47"/>
  <c r="AI1546" i="47" s="1"/>
  <c r="AG1558" i="47"/>
  <c r="AI1558" i="47" s="1"/>
  <c r="AH1564" i="47"/>
  <c r="AG1564" i="47"/>
  <c r="AG1578" i="47"/>
  <c r="AI1578" i="47" s="1"/>
  <c r="AI1579" i="47"/>
  <c r="AH1579" i="47"/>
  <c r="AG1579" i="47"/>
  <c r="AH1581" i="47"/>
  <c r="AG1581" i="47"/>
  <c r="AI1581" i="47" s="1"/>
  <c r="AH1584" i="47"/>
  <c r="AG1584" i="47"/>
  <c r="AI1584" i="47" s="1"/>
  <c r="AG1590" i="47"/>
  <c r="AI1590" i="47" s="1"/>
  <c r="AG1610" i="47"/>
  <c r="AI1610" i="47" s="1"/>
  <c r="AH1613" i="47"/>
  <c r="AG1613" i="47"/>
  <c r="AI1613" i="47"/>
  <c r="AH1614" i="47"/>
  <c r="AH1623" i="47"/>
  <c r="AG1623" i="47"/>
  <c r="AI1623" i="47" s="1"/>
  <c r="AH1625" i="47"/>
  <c r="AG1625" i="47"/>
  <c r="AH1626" i="47"/>
  <c r="AG1638" i="47"/>
  <c r="AI1638" i="47" s="1"/>
  <c r="AG1650" i="47"/>
  <c r="AH1650" i="47"/>
  <c r="AI1650" i="47" s="1"/>
  <c r="AH1652" i="47"/>
  <c r="AG1652" i="47"/>
  <c r="AG1655" i="47"/>
  <c r="AH1655" i="47"/>
  <c r="AI1655" i="47" s="1"/>
  <c r="AG1658" i="47"/>
  <c r="AI1658" i="47" s="1"/>
  <c r="AH1658" i="47"/>
  <c r="AH1664" i="47"/>
  <c r="AI1664" i="47" s="1"/>
  <c r="AG1678" i="47"/>
  <c r="AI1678" i="47" s="1"/>
  <c r="AH1678" i="47"/>
  <c r="AH1693" i="47"/>
  <c r="AG1693" i="47"/>
  <c r="AI1693" i="47" s="1"/>
  <c r="AI1697" i="47"/>
  <c r="AH1697" i="47"/>
  <c r="AG1697" i="47"/>
  <c r="AH1704" i="47"/>
  <c r="AG1704" i="47"/>
  <c r="AI1704" i="47" s="1"/>
  <c r="AG1715" i="47"/>
  <c r="AI1715" i="47" s="1"/>
  <c r="AH1663" i="47"/>
  <c r="AH1695" i="47"/>
  <c r="AI1695" i="47" s="1"/>
  <c r="AF1710" i="47"/>
  <c r="AH1719" i="47"/>
  <c r="AI1719" i="47" s="1"/>
  <c r="AH1722" i="47"/>
  <c r="AG1722" i="47"/>
  <c r="AH1726" i="47"/>
  <c r="AG1726" i="47"/>
  <c r="AH1747" i="47"/>
  <c r="AG1747" i="47"/>
  <c r="AH1751" i="47"/>
  <c r="AG1751" i="47"/>
  <c r="AH1774" i="47"/>
  <c r="AG1774" i="47"/>
  <c r="AI1780" i="47"/>
  <c r="AH1781" i="47"/>
  <c r="AG1781" i="47"/>
  <c r="AI1781" i="47" s="1"/>
  <c r="AH1783" i="47"/>
  <c r="AG1783" i="47"/>
  <c r="AI1783" i="47" s="1"/>
  <c r="AH1802" i="47"/>
  <c r="AG1802" i="47"/>
  <c r="AH1805" i="47"/>
  <c r="AG1805" i="47"/>
  <c r="AI1805" i="47" s="1"/>
  <c r="AH1866" i="47"/>
  <c r="AG1866" i="47"/>
  <c r="AI1866" i="47" s="1"/>
  <c r="AH1881" i="47"/>
  <c r="AG1881" i="47"/>
  <c r="AI1881" i="47" s="1"/>
  <c r="AH1882" i="47"/>
  <c r="AG1882" i="47"/>
  <c r="AG1674" i="47"/>
  <c r="AI1686" i="47"/>
  <c r="AG1686" i="47"/>
  <c r="AH1739" i="47"/>
  <c r="AG1739" i="47"/>
  <c r="AI1739" i="47" s="1"/>
  <c r="AH1741" i="47"/>
  <c r="AG1741" i="47"/>
  <c r="AH1757" i="47"/>
  <c r="AG1757" i="47"/>
  <c r="AI1757" i="47" s="1"/>
  <c r="AH1759" i="47"/>
  <c r="AG1759" i="47"/>
  <c r="AI1782" i="47"/>
  <c r="AH1782" i="47"/>
  <c r="AG1782" i="47"/>
  <c r="AH1789" i="47"/>
  <c r="AG1789" i="47"/>
  <c r="AI1789" i="47" s="1"/>
  <c r="AI1813" i="47"/>
  <c r="AH1813" i="47"/>
  <c r="AG1813" i="47"/>
  <c r="AH1815" i="47"/>
  <c r="AG1815" i="47"/>
  <c r="AF1830" i="47"/>
  <c r="AI1833" i="47"/>
  <c r="AH1833" i="47"/>
  <c r="AG1833" i="47"/>
  <c r="AH1840" i="47"/>
  <c r="AG1840" i="47"/>
  <c r="AG1851" i="47"/>
  <c r="AI1851" i="47" s="1"/>
  <c r="AH1851" i="47"/>
  <c r="AH1862" i="47"/>
  <c r="AG1862" i="47"/>
  <c r="AI1862" i="47" s="1"/>
  <c r="AH1976" i="47"/>
  <c r="AG1976" i="47"/>
  <c r="AI1976" i="47" s="1"/>
  <c r="AH1674" i="47"/>
  <c r="AH1675" i="47"/>
  <c r="AI1675" i="47" s="1"/>
  <c r="AG1676" i="47"/>
  <c r="AH1691" i="47"/>
  <c r="AI1691" i="47" s="1"/>
  <c r="AG1692" i="47"/>
  <c r="AI1692" i="47" s="1"/>
  <c r="AF1706" i="47"/>
  <c r="AI1711" i="47"/>
  <c r="AF1714" i="47"/>
  <c r="AH1735" i="47"/>
  <c r="AG1735" i="47"/>
  <c r="AI1735" i="47" s="1"/>
  <c r="AI1737" i="47"/>
  <c r="AH1737" i="47"/>
  <c r="AG1737" i="47"/>
  <c r="AH1746" i="47"/>
  <c r="AG1746" i="47"/>
  <c r="AH1750" i="47"/>
  <c r="AH1754" i="47"/>
  <c r="AG1754" i="47"/>
  <c r="AH1761" i="47"/>
  <c r="AG1761" i="47"/>
  <c r="AH1763" i="47"/>
  <c r="AG1763" i="47"/>
  <c r="AI1763" i="47" s="1"/>
  <c r="AH1786" i="47"/>
  <c r="AG1786" i="47"/>
  <c r="AI1786" i="47" s="1"/>
  <c r="AH1791" i="47"/>
  <c r="AG1791" i="47"/>
  <c r="AI1791" i="47" s="1"/>
  <c r="AH1810" i="47"/>
  <c r="AG1810" i="47"/>
  <c r="AH1817" i="47"/>
  <c r="AG1817" i="47"/>
  <c r="AI1817" i="47" s="1"/>
  <c r="AH1819" i="47"/>
  <c r="AG1819" i="47"/>
  <c r="AI1819" i="47" s="1"/>
  <c r="AF1842" i="47"/>
  <c r="AH1850" i="47"/>
  <c r="AG1850" i="47"/>
  <c r="AG1694" i="47"/>
  <c r="AI1694" i="47" s="1"/>
  <c r="AH1701" i="47"/>
  <c r="AG1701" i="47"/>
  <c r="AI1717" i="47"/>
  <c r="AH1717" i="47"/>
  <c r="AG1717" i="47"/>
  <c r="AH1731" i="47"/>
  <c r="AG1731" i="47"/>
  <c r="AI1733" i="47"/>
  <c r="AH1733" i="47"/>
  <c r="AG1733" i="47"/>
  <c r="AH1742" i="47"/>
  <c r="AG1742" i="47"/>
  <c r="AH1758" i="47"/>
  <c r="AI1758" i="47" s="1"/>
  <c r="AG1758" i="47"/>
  <c r="AH1765" i="47"/>
  <c r="AG1765" i="47"/>
  <c r="AH1767" i="47"/>
  <c r="AG1767" i="47"/>
  <c r="AH1793" i="47"/>
  <c r="AG1793" i="47"/>
  <c r="AH1795" i="47"/>
  <c r="AG1795" i="47"/>
  <c r="AH1814" i="47"/>
  <c r="AG1814" i="47"/>
  <c r="AH1821" i="47"/>
  <c r="AG1821" i="47"/>
  <c r="AH1823" i="47"/>
  <c r="AG1823" i="47"/>
  <c r="AI1823" i="47" s="1"/>
  <c r="AH1832" i="47"/>
  <c r="AI1832" i="47"/>
  <c r="AG1832" i="47"/>
  <c r="AH1870" i="47"/>
  <c r="AG1870" i="47"/>
  <c r="AI1870" i="47" s="1"/>
  <c r="AI1930" i="47"/>
  <c r="AH1930" i="47"/>
  <c r="AG1930" i="47"/>
  <c r="AH1932" i="47"/>
  <c r="AG1932" i="47"/>
  <c r="AC1647" i="47"/>
  <c r="AG1656" i="47"/>
  <c r="AI1688" i="47"/>
  <c r="AH1699" i="47"/>
  <c r="AG1700" i="47"/>
  <c r="AI1700" i="47" s="1"/>
  <c r="AG1716" i="47"/>
  <c r="AG1723" i="47"/>
  <c r="AI1723" i="47" s="1"/>
  <c r="AH1729" i="47"/>
  <c r="AG1729" i="47"/>
  <c r="AH1738" i="47"/>
  <c r="AG1738" i="47"/>
  <c r="AI1738" i="47" s="1"/>
  <c r="AH1762" i="47"/>
  <c r="AG1762" i="47"/>
  <c r="AI1762" i="47" s="1"/>
  <c r="AH1769" i="47"/>
  <c r="AG1769" i="47"/>
  <c r="AI1769" i="47" s="1"/>
  <c r="AH1771" i="47"/>
  <c r="AG1771" i="47"/>
  <c r="AI1790" i="47"/>
  <c r="AH1790" i="47"/>
  <c r="AG1790" i="47"/>
  <c r="AI1796" i="47"/>
  <c r="AH1797" i="47"/>
  <c r="AG1797" i="47"/>
  <c r="AI1797" i="47" s="1"/>
  <c r="AH1799" i="47"/>
  <c r="AG1799" i="47"/>
  <c r="AI1818" i="47"/>
  <c r="AH1818" i="47"/>
  <c r="AG1818" i="47"/>
  <c r="AF1844" i="47"/>
  <c r="AH1894" i="47"/>
  <c r="AG1894" i="47"/>
  <c r="AI1894" i="47" s="1"/>
  <c r="AG1905" i="47"/>
  <c r="AI1905" i="47" s="1"/>
  <c r="AH1656" i="47"/>
  <c r="AH1686" i="47"/>
  <c r="AI1699" i="47"/>
  <c r="AH1700" i="47"/>
  <c r="AG1702" i="47"/>
  <c r="AI1702" i="47" s="1"/>
  <c r="AH1709" i="47"/>
  <c r="AG1709" i="47"/>
  <c r="AI1709" i="47" s="1"/>
  <c r="AH1716" i="47"/>
  <c r="AH1718" i="47"/>
  <c r="AG1718" i="47"/>
  <c r="AH1721" i="47"/>
  <c r="AG1721" i="47"/>
  <c r="AH1725" i="47"/>
  <c r="AG1725" i="47"/>
  <c r="AH1734" i="47"/>
  <c r="AG1734" i="47"/>
  <c r="AI1766" i="47"/>
  <c r="AH1766" i="47"/>
  <c r="AG1766" i="47"/>
  <c r="AH1773" i="47"/>
  <c r="AG1773" i="47"/>
  <c r="AI1773" i="47" s="1"/>
  <c r="AH1775" i="47"/>
  <c r="AG1775" i="47"/>
  <c r="AI1775" i="47" s="1"/>
  <c r="AI1794" i="47"/>
  <c r="AH1794" i="47"/>
  <c r="AG1794" i="47"/>
  <c r="AH1801" i="47"/>
  <c r="AG1801" i="47"/>
  <c r="AH1803" i="47"/>
  <c r="AG1803" i="47"/>
  <c r="AH1822" i="47"/>
  <c r="AG1822" i="47"/>
  <c r="AG1876" i="47"/>
  <c r="AH1876" i="47"/>
  <c r="AH1922" i="47"/>
  <c r="AG1922" i="47"/>
  <c r="AI1690" i="47"/>
  <c r="AG1690" i="47"/>
  <c r="AI1696" i="47"/>
  <c r="AG1708" i="47"/>
  <c r="AI1708" i="47" s="1"/>
  <c r="AG1720" i="47"/>
  <c r="AI1720" i="47" s="1"/>
  <c r="AG1724" i="47"/>
  <c r="AI1724" i="47" s="1"/>
  <c r="AI1730" i="47"/>
  <c r="AH1730" i="47"/>
  <c r="AG1730" i="47"/>
  <c r="AH1770" i="47"/>
  <c r="AG1770" i="47"/>
  <c r="AI1770" i="47" s="1"/>
  <c r="AI1777" i="47"/>
  <c r="AH1777" i="47"/>
  <c r="AG1777" i="47"/>
  <c r="AH1779" i="47"/>
  <c r="AI1779" i="47" s="1"/>
  <c r="AG1779" i="47"/>
  <c r="AH1798" i="47"/>
  <c r="AG1798" i="47"/>
  <c r="AI1798" i="47" s="1"/>
  <c r="AH1846" i="47"/>
  <c r="AG1846" i="47"/>
  <c r="AG1856" i="47"/>
  <c r="AH1856" i="47"/>
  <c r="AH1890" i="47"/>
  <c r="AG1890" i="47"/>
  <c r="AH1899" i="47"/>
  <c r="AG1899" i="47"/>
  <c r="AI1732" i="47"/>
  <c r="AI1736" i="47"/>
  <c r="AI1740" i="47"/>
  <c r="AI1744" i="47"/>
  <c r="AI1748" i="47"/>
  <c r="AI1826" i="47"/>
  <c r="AH1827" i="47"/>
  <c r="AF1831" i="47"/>
  <c r="AI1838" i="47"/>
  <c r="AH1839" i="47"/>
  <c r="AI1839" i="47" s="1"/>
  <c r="AF1843" i="47"/>
  <c r="AH1865" i="47"/>
  <c r="AI1865" i="47" s="1"/>
  <c r="AF1868" i="47"/>
  <c r="AF1887" i="47"/>
  <c r="AG1908" i="47"/>
  <c r="AH1908" i="47"/>
  <c r="AF1911" i="47"/>
  <c r="AI1917" i="47"/>
  <c r="AH1917" i="47"/>
  <c r="AG1920" i="47"/>
  <c r="AH1920" i="47"/>
  <c r="AH1924" i="47"/>
  <c r="AI1967" i="47"/>
  <c r="AH1967" i="47"/>
  <c r="AG1967" i="47"/>
  <c r="AH2152" i="47"/>
  <c r="AG2152" i="47"/>
  <c r="AF1847" i="47"/>
  <c r="AG1857" i="47"/>
  <c r="AI1857" i="47" s="1"/>
  <c r="AH1858" i="47"/>
  <c r="AI1871" i="47"/>
  <c r="AH1871" i="47"/>
  <c r="AG1871" i="47"/>
  <c r="AH1875" i="47"/>
  <c r="AG1875" i="47"/>
  <c r="AI1875" i="47" s="1"/>
  <c r="AG1877" i="47"/>
  <c r="AI1877" i="47" s="1"/>
  <c r="AH1878" i="47"/>
  <c r="AF1891" i="47"/>
  <c r="AF1895" i="47"/>
  <c r="AI1906" i="47"/>
  <c r="AH1906" i="47"/>
  <c r="AG1906" i="47"/>
  <c r="AH1918" i="47"/>
  <c r="AG1918" i="47"/>
  <c r="AI1918" i="47" s="1"/>
  <c r="AF1825" i="47"/>
  <c r="AF1837" i="47"/>
  <c r="AG1858" i="47"/>
  <c r="AI1858" i="47" s="1"/>
  <c r="AF1860" i="47"/>
  <c r="AF1863" i="47"/>
  <c r="AG1869" i="47"/>
  <c r="AG1878" i="47"/>
  <c r="AI1878" i="47" s="1"/>
  <c r="AG1880" i="47"/>
  <c r="AH1880" i="47"/>
  <c r="AG1884" i="47"/>
  <c r="AH1884" i="47"/>
  <c r="AI1901" i="47"/>
  <c r="AH1901" i="47"/>
  <c r="AG1904" i="47"/>
  <c r="AH1904" i="47"/>
  <c r="AI1913" i="47"/>
  <c r="AH1913" i="47"/>
  <c r="AG1916" i="47"/>
  <c r="AH1916" i="47"/>
  <c r="AG1852" i="47"/>
  <c r="AI1852" i="47" s="1"/>
  <c r="AH1852" i="47"/>
  <c r="AH1869" i="47"/>
  <c r="AI1886" i="47"/>
  <c r="AH1886" i="47"/>
  <c r="AG1886" i="47"/>
  <c r="AG1888" i="47"/>
  <c r="AH1888" i="47"/>
  <c r="AI1902" i="47"/>
  <c r="AH1902" i="47"/>
  <c r="AG1902" i="47"/>
  <c r="AH1907" i="47"/>
  <c r="AG1907" i="47"/>
  <c r="AI1907" i="47" s="1"/>
  <c r="AH1914" i="47"/>
  <c r="AG1914" i="47"/>
  <c r="AH1919" i="47"/>
  <c r="AG1919" i="47"/>
  <c r="AG1926" i="47"/>
  <c r="AI1926" i="47" s="1"/>
  <c r="AH1926" i="47"/>
  <c r="AH1927" i="47"/>
  <c r="AH1933" i="47"/>
  <c r="AG1933" i="47"/>
  <c r="AH1935" i="47"/>
  <c r="AG1935" i="47"/>
  <c r="AH1959" i="47"/>
  <c r="AG1959" i="47"/>
  <c r="AH1966" i="47"/>
  <c r="AG1966" i="47"/>
  <c r="AH1986" i="47"/>
  <c r="AG1986" i="47"/>
  <c r="AI1986" i="47"/>
  <c r="AH2025" i="47"/>
  <c r="AG2025" i="47"/>
  <c r="AI2025" i="47" s="1"/>
  <c r="AF1829" i="47"/>
  <c r="AG1834" i="47"/>
  <c r="AG1835" i="47"/>
  <c r="AF1841" i="47"/>
  <c r="AI1855" i="47"/>
  <c r="AH1855" i="47"/>
  <c r="AG1855" i="47"/>
  <c r="AF1872" i="47"/>
  <c r="AF1879" i="47"/>
  <c r="AF1883" i="47"/>
  <c r="AG1885" i="47"/>
  <c r="AI1885" i="47" s="1"/>
  <c r="AG1892" i="47"/>
  <c r="AH1892" i="47"/>
  <c r="AG1896" i="47"/>
  <c r="AH1896" i="47"/>
  <c r="AG1927" i="47"/>
  <c r="AI1927" i="47" s="1"/>
  <c r="AF1931" i="47"/>
  <c r="AH1939" i="47"/>
  <c r="AG1939" i="47"/>
  <c r="AI1939" i="47" s="1"/>
  <c r="AG2012" i="47"/>
  <c r="AI2012" i="47" s="1"/>
  <c r="AH2012" i="47"/>
  <c r="AI1834" i="47"/>
  <c r="AH1835" i="47"/>
  <c r="AI1854" i="47"/>
  <c r="AH1854" i="47"/>
  <c r="AF1864" i="47"/>
  <c r="AF1867" i="47"/>
  <c r="AH1898" i="47"/>
  <c r="AG1898" i="47"/>
  <c r="AG1900" i="47"/>
  <c r="AH1900" i="47"/>
  <c r="AF1903" i="47"/>
  <c r="AI1909" i="47"/>
  <c r="AH1909" i="47"/>
  <c r="AG1912" i="47"/>
  <c r="AH1912" i="47"/>
  <c r="AF1915" i="47"/>
  <c r="AH1921" i="47"/>
  <c r="AI1921" i="47" s="1"/>
  <c r="AI1943" i="47"/>
  <c r="AH1943" i="47"/>
  <c r="AG1943" i="47"/>
  <c r="AH1955" i="47"/>
  <c r="AI1955" i="47" s="1"/>
  <c r="AG2002" i="47"/>
  <c r="AH2002" i="47"/>
  <c r="AH2007" i="47"/>
  <c r="AG2007" i="47"/>
  <c r="AF1845" i="47"/>
  <c r="AI1874" i="47"/>
  <c r="AH1874" i="47"/>
  <c r="AH1910" i="47"/>
  <c r="AG1910" i="47"/>
  <c r="AI1910" i="47" s="1"/>
  <c r="AH1947" i="47"/>
  <c r="AG1947" i="47"/>
  <c r="AI1951" i="47"/>
  <c r="AH1951" i="47"/>
  <c r="AG1996" i="47"/>
  <c r="AH1996" i="47"/>
  <c r="AI1925" i="47"/>
  <c r="AI1949" i="47"/>
  <c r="AH1950" i="47"/>
  <c r="AI1950" i="47" s="1"/>
  <c r="AH1954" i="47"/>
  <c r="AI1954" i="47" s="1"/>
  <c r="AH1958" i="47"/>
  <c r="AI1958" i="47" s="1"/>
  <c r="AF1964" i="47"/>
  <c r="AH1982" i="47"/>
  <c r="AG1982" i="47"/>
  <c r="AF2005" i="47"/>
  <c r="AG2018" i="47"/>
  <c r="AH2018" i="47"/>
  <c r="AH2023" i="47"/>
  <c r="AG2023" i="47"/>
  <c r="AI2023" i="47" s="1"/>
  <c r="AG2026" i="47"/>
  <c r="AH2026" i="47"/>
  <c r="AH2050" i="47"/>
  <c r="AI2050" i="47" s="1"/>
  <c r="AG2050" i="47"/>
  <c r="AH2066" i="47"/>
  <c r="AG2066" i="47"/>
  <c r="AH2094" i="47"/>
  <c r="AG2094" i="47"/>
  <c r="AH2215" i="47"/>
  <c r="AI2215" i="47" s="1"/>
  <c r="AG2215" i="47"/>
  <c r="AH1984" i="47"/>
  <c r="AG1984" i="47"/>
  <c r="AI1984" i="47" s="1"/>
  <c r="AG2020" i="47"/>
  <c r="AH2020" i="47"/>
  <c r="AF2027" i="47"/>
  <c r="AH2052" i="47"/>
  <c r="AG2052" i="47"/>
  <c r="AH1936" i="47"/>
  <c r="AG1936" i="47"/>
  <c r="AH1940" i="47"/>
  <c r="AG1940" i="47"/>
  <c r="AH1944" i="47"/>
  <c r="AG1944" i="47"/>
  <c r="AH1948" i="47"/>
  <c r="AG1948" i="47"/>
  <c r="AI1948" i="47" s="1"/>
  <c r="AH1960" i="47"/>
  <c r="AG1960" i="47"/>
  <c r="AI1971" i="47"/>
  <c r="AH1971" i="47"/>
  <c r="AH1980" i="47"/>
  <c r="AG1980" i="47"/>
  <c r="AI1980" i="47" s="1"/>
  <c r="AH1988" i="47"/>
  <c r="AG1988" i="47"/>
  <c r="AG1995" i="47"/>
  <c r="AG2004" i="47"/>
  <c r="AH2004" i="47"/>
  <c r="AH2015" i="47"/>
  <c r="AG2015" i="47"/>
  <c r="AH2017" i="47"/>
  <c r="AG2017" i="47"/>
  <c r="AG2022" i="47"/>
  <c r="AI2022" i="47" s="1"/>
  <c r="AH2022" i="47"/>
  <c r="AI2031" i="47"/>
  <c r="AH2031" i="47"/>
  <c r="AG2031" i="47"/>
  <c r="AG2042" i="47"/>
  <c r="AH2042" i="47"/>
  <c r="AH2130" i="47"/>
  <c r="AG2130" i="47"/>
  <c r="AF1952" i="47"/>
  <c r="AF1956" i="47"/>
  <c r="AF1963" i="47"/>
  <c r="AG1971" i="47"/>
  <c r="AF1973" i="47"/>
  <c r="AH1995" i="47"/>
  <c r="AI1999" i="47"/>
  <c r="AH1999" i="47"/>
  <c r="AG1999" i="47"/>
  <c r="AH2001" i="47"/>
  <c r="AG2001" i="47"/>
  <c r="AG2006" i="47"/>
  <c r="AI2006" i="47" s="1"/>
  <c r="AH2006" i="47"/>
  <c r="AG2010" i="47"/>
  <c r="AH2010" i="47"/>
  <c r="AG2024" i="47"/>
  <c r="AI2024" i="47" s="1"/>
  <c r="AH2024" i="47"/>
  <c r="AG1937" i="47"/>
  <c r="AG1941" i="47"/>
  <c r="AG1945" i="47"/>
  <c r="AG1961" i="47"/>
  <c r="AF1968" i="47"/>
  <c r="AH1969" i="47"/>
  <c r="AI1969" i="47" s="1"/>
  <c r="AH1975" i="47"/>
  <c r="AI1975" i="47" s="1"/>
  <c r="AH1991" i="47"/>
  <c r="AI1991" i="47" s="1"/>
  <c r="AF1993" i="47"/>
  <c r="AH1997" i="47"/>
  <c r="AI1997" i="47" s="1"/>
  <c r="AH2013" i="47"/>
  <c r="AI2013" i="47" s="1"/>
  <c r="AH2019" i="47"/>
  <c r="AG2019" i="47"/>
  <c r="AG2030" i="47"/>
  <c r="AH2030" i="47"/>
  <c r="AG2048" i="47"/>
  <c r="AH2048" i="47"/>
  <c r="AH2114" i="47"/>
  <c r="AG2114" i="47"/>
  <c r="AI2114" i="47" s="1"/>
  <c r="AG1925" i="47"/>
  <c r="AF1928" i="47"/>
  <c r="AH1937" i="47"/>
  <c r="AH1941" i="47"/>
  <c r="AH1945" i="47"/>
  <c r="AI1945" i="47" s="1"/>
  <c r="AG1949" i="47"/>
  <c r="AG1953" i="47"/>
  <c r="AI1953" i="47" s="1"/>
  <c r="AG1957" i="47"/>
  <c r="AI1957" i="47" s="1"/>
  <c r="AH1961" i="47"/>
  <c r="AH1983" i="47"/>
  <c r="AI1985" i="47"/>
  <c r="AG1985" i="47"/>
  <c r="AG1998" i="47"/>
  <c r="AH1998" i="47"/>
  <c r="AH2003" i="47"/>
  <c r="AI2003" i="47" s="1"/>
  <c r="AG2003" i="47"/>
  <c r="AG2014" i="47"/>
  <c r="AH2014" i="47"/>
  <c r="AF2016" i="47"/>
  <c r="AH2069" i="47"/>
  <c r="AG2069" i="47"/>
  <c r="AG2072" i="47"/>
  <c r="AH2072" i="47"/>
  <c r="AI1936" i="47"/>
  <c r="AI1944" i="47"/>
  <c r="AI1960" i="47"/>
  <c r="AF1972" i="47"/>
  <c r="AG1974" i="47"/>
  <c r="AI1974" i="47" s="1"/>
  <c r="AH1979" i="47"/>
  <c r="AI1979" i="47" s="1"/>
  <c r="AI1981" i="47"/>
  <c r="AG1981" i="47"/>
  <c r="AG1983" i="47"/>
  <c r="AI1983" i="47" s="1"/>
  <c r="AH1987" i="47"/>
  <c r="AI1987" i="47" s="1"/>
  <c r="AH1989" i="47"/>
  <c r="AG1989" i="47"/>
  <c r="AF2000" i="47"/>
  <c r="AH2021" i="47"/>
  <c r="AG2021" i="47"/>
  <c r="AH2098" i="47"/>
  <c r="AG2098" i="47"/>
  <c r="AI2098" i="47" s="1"/>
  <c r="AF2040" i="47"/>
  <c r="AH2046" i="47"/>
  <c r="AI2046" i="47" s="1"/>
  <c r="AH2058" i="47"/>
  <c r="AG2058" i="47"/>
  <c r="AF2065" i="47"/>
  <c r="AG2075" i="47"/>
  <c r="AI2075" i="47" s="1"/>
  <c r="AH2086" i="47"/>
  <c r="AG2086" i="47"/>
  <c r="AI2086" i="47" s="1"/>
  <c r="AH2103" i="47"/>
  <c r="AG2103" i="47"/>
  <c r="AI2103" i="47" s="1"/>
  <c r="AI2182" i="47"/>
  <c r="AH2211" i="47"/>
  <c r="AG2211" i="47"/>
  <c r="AI2211" i="47" s="1"/>
  <c r="AH2271" i="47"/>
  <c r="AG2271" i="47"/>
  <c r="AH2279" i="47"/>
  <c r="AG2279" i="47"/>
  <c r="AI2279" i="47" s="1"/>
  <c r="AG2292" i="47"/>
  <c r="AI2292" i="47" s="1"/>
  <c r="AH2292" i="47"/>
  <c r="AG2296" i="47"/>
  <c r="AH2296" i="47"/>
  <c r="AH2033" i="47"/>
  <c r="AI2033" i="47" s="1"/>
  <c r="AF2089" i="47"/>
  <c r="AC2089" i="47"/>
  <c r="AH2176" i="47"/>
  <c r="AG2176" i="47"/>
  <c r="AH2207" i="47"/>
  <c r="AG2207" i="47"/>
  <c r="AI2035" i="47"/>
  <c r="AH2035" i="47"/>
  <c r="AF2062" i="47"/>
  <c r="AH2070" i="47"/>
  <c r="AG2070" i="47"/>
  <c r="AH2074" i="47"/>
  <c r="AI2074" i="47" s="1"/>
  <c r="AH2090" i="47"/>
  <c r="AG2090" i="47"/>
  <c r="AG2092" i="47"/>
  <c r="AH2092" i="47"/>
  <c r="AH2203" i="47"/>
  <c r="AG2203" i="47"/>
  <c r="AI2254" i="47"/>
  <c r="AH2254" i="47"/>
  <c r="AG2254" i="47"/>
  <c r="AH2032" i="47"/>
  <c r="AG2032" i="47"/>
  <c r="AF2053" i="47"/>
  <c r="AC2053" i="47"/>
  <c r="AH2054" i="47"/>
  <c r="AG2054" i="47"/>
  <c r="AI2054" i="47" s="1"/>
  <c r="AH2060" i="47"/>
  <c r="AG2061" i="47"/>
  <c r="AI2061" i="47" s="1"/>
  <c r="AH2077" i="47"/>
  <c r="AH2078" i="47"/>
  <c r="AG2078" i="47"/>
  <c r="AG2088" i="47"/>
  <c r="AI2088" i="47"/>
  <c r="AH2088" i="47"/>
  <c r="AH2106" i="47"/>
  <c r="AG2106" i="47"/>
  <c r="AH2122" i="47"/>
  <c r="AG2122" i="47"/>
  <c r="AI2122" i="47" s="1"/>
  <c r="AG2144" i="47"/>
  <c r="AH2144" i="47"/>
  <c r="AH2199" i="47"/>
  <c r="AG2199" i="47"/>
  <c r="AH2037" i="47"/>
  <c r="AI2037" i="47" s="1"/>
  <c r="AH2039" i="47"/>
  <c r="AH2045" i="47"/>
  <c r="AG2045" i="47"/>
  <c r="AI2045" i="47" s="1"/>
  <c r="AH2064" i="47"/>
  <c r="AG2064" i="47"/>
  <c r="AI2064" i="47" s="1"/>
  <c r="AH2082" i="47"/>
  <c r="AG2082" i="47"/>
  <c r="AH2095" i="47"/>
  <c r="AG2095" i="47"/>
  <c r="AH2111" i="47"/>
  <c r="AG2111" i="47"/>
  <c r="AH2127" i="47"/>
  <c r="AG2127" i="47"/>
  <c r="AI2127" i="47" s="1"/>
  <c r="AF2157" i="47"/>
  <c r="AC2157" i="47"/>
  <c r="AH2195" i="47"/>
  <c r="AG2195" i="47"/>
  <c r="AI2195" i="47" s="1"/>
  <c r="AG1990" i="47"/>
  <c r="AI1990" i="47" s="1"/>
  <c r="AG1994" i="47"/>
  <c r="AI1994" i="47" s="1"/>
  <c r="AH2008" i="47"/>
  <c r="AG2009" i="47"/>
  <c r="AG2039" i="47"/>
  <c r="AI2039" i="47" s="1"/>
  <c r="AH2044" i="47"/>
  <c r="AH2056" i="47"/>
  <c r="AI2056" i="47" s="1"/>
  <c r="AH2057" i="47"/>
  <c r="AG2057" i="47"/>
  <c r="AG2059" i="47"/>
  <c r="AI2059" i="47" s="1"/>
  <c r="AF2063" i="47"/>
  <c r="AG2076" i="47"/>
  <c r="AI2076" i="47" s="1"/>
  <c r="AH2076" i="47"/>
  <c r="AG2077" i="47"/>
  <c r="AI2077" i="47" s="1"/>
  <c r="AF2084" i="47"/>
  <c r="AF2085" i="47"/>
  <c r="AF2189" i="47"/>
  <c r="AC2189" i="47"/>
  <c r="AI2008" i="47"/>
  <c r="AH2009" i="47"/>
  <c r="AG2011" i="47"/>
  <c r="AH2028" i="47"/>
  <c r="AG2028" i="47"/>
  <c r="AH2036" i="47"/>
  <c r="AG2036" i="47"/>
  <c r="AH2038" i="47"/>
  <c r="AI2038" i="47" s="1"/>
  <c r="AF2041" i="47"/>
  <c r="AG2044" i="47"/>
  <c r="AI2044" i="47" s="1"/>
  <c r="AH2047" i="47"/>
  <c r="AI2047" i="47" s="1"/>
  <c r="AG2049" i="47"/>
  <c r="AI2049" i="47" s="1"/>
  <c r="AG2060" i="47"/>
  <c r="AI2060" i="47" s="1"/>
  <c r="AG2080" i="47"/>
  <c r="AH2080" i="47"/>
  <c r="AG2137" i="47"/>
  <c r="AI2137" i="47"/>
  <c r="AH2137" i="47"/>
  <c r="AH2154" i="47"/>
  <c r="AG2154" i="47"/>
  <c r="AI2154" i="47" s="1"/>
  <c r="AI2167" i="47"/>
  <c r="AH2167" i="47"/>
  <c r="AG2167" i="47"/>
  <c r="AF2185" i="47"/>
  <c r="AC2185" i="47"/>
  <c r="AH2219" i="47"/>
  <c r="AG2219" i="47"/>
  <c r="AF2097" i="47"/>
  <c r="AF2105" i="47"/>
  <c r="AF2113" i="47"/>
  <c r="AF2121" i="47"/>
  <c r="AF2129" i="47"/>
  <c r="AF2136" i="47"/>
  <c r="AG2142" i="47"/>
  <c r="AI2142" i="47" s="1"/>
  <c r="AG2150" i="47"/>
  <c r="AI2150" i="47" s="1"/>
  <c r="AF2163" i="47"/>
  <c r="AF2172" i="47"/>
  <c r="AF2181" i="47"/>
  <c r="AC2181" i="47"/>
  <c r="AG2237" i="47"/>
  <c r="AF2244" i="47"/>
  <c r="AC2244" i="47"/>
  <c r="AH2246" i="47"/>
  <c r="AG2246" i="47"/>
  <c r="AI2252" i="47"/>
  <c r="AG2252" i="47"/>
  <c r="AF2256" i="47"/>
  <c r="AH2267" i="47"/>
  <c r="AI2267" i="47" s="1"/>
  <c r="AF2277" i="47"/>
  <c r="AC2277" i="47"/>
  <c r="AG2280" i="47"/>
  <c r="AH2280" i="47"/>
  <c r="AG2289" i="47"/>
  <c r="AH2289" i="47"/>
  <c r="AH2135" i="47"/>
  <c r="AI2135" i="47" s="1"/>
  <c r="AH2171" i="47"/>
  <c r="AI2171" i="47" s="1"/>
  <c r="AH2180" i="47"/>
  <c r="AG2180" i="47"/>
  <c r="AI2180" i="47" s="1"/>
  <c r="AH2225" i="47"/>
  <c r="AG2225" i="47"/>
  <c r="AI2225" i="47" s="1"/>
  <c r="AF2228" i="47"/>
  <c r="AC2228" i="47"/>
  <c r="AH2230" i="47"/>
  <c r="AG2230" i="47"/>
  <c r="AG2236" i="47"/>
  <c r="AI2236" i="47" s="1"/>
  <c r="AG2240" i="47"/>
  <c r="AI2240" i="47" s="1"/>
  <c r="AH2240" i="47"/>
  <c r="AH2251" i="47"/>
  <c r="AI2251" i="47" s="1"/>
  <c r="AH2258" i="47"/>
  <c r="AG2258" i="47"/>
  <c r="AG2273" i="47"/>
  <c r="AH2273" i="47"/>
  <c r="AH2295" i="47"/>
  <c r="AI2295" i="47" s="1"/>
  <c r="AG2295" i="47"/>
  <c r="AF2067" i="47"/>
  <c r="AC2077" i="47"/>
  <c r="AF2079" i="47"/>
  <c r="AG2100" i="47"/>
  <c r="AI2100" i="47" s="1"/>
  <c r="AG2108" i="47"/>
  <c r="AI2108" i="47" s="1"/>
  <c r="AG2124" i="47"/>
  <c r="AI2124" i="47" s="1"/>
  <c r="AF2132" i="47"/>
  <c r="AG2138" i="47"/>
  <c r="AI2138" i="47" s="1"/>
  <c r="AF2143" i="47"/>
  <c r="AH2145" i="47"/>
  <c r="AI2145" i="47" s="1"/>
  <c r="AF2151" i="47"/>
  <c r="AH2156" i="47"/>
  <c r="AI2156" i="47" s="1"/>
  <c r="AG2156" i="47"/>
  <c r="AF2161" i="47"/>
  <c r="AC2161" i="47"/>
  <c r="AF2175" i="47"/>
  <c r="AH2184" i="47"/>
  <c r="AG2184" i="47"/>
  <c r="AI2184" i="47" s="1"/>
  <c r="AH2188" i="47"/>
  <c r="AG2188" i="47"/>
  <c r="AH2192" i="47"/>
  <c r="AG2192" i="47"/>
  <c r="AI2192" i="47" s="1"/>
  <c r="AH2238" i="47"/>
  <c r="AI2238" i="47" s="1"/>
  <c r="AG2238" i="47"/>
  <c r="AH2242" i="47"/>
  <c r="AG2242" i="47"/>
  <c r="AI2242" i="47" s="1"/>
  <c r="AF2255" i="47"/>
  <c r="AF2261" i="47"/>
  <c r="AC2261" i="47"/>
  <c r="AF2276" i="47"/>
  <c r="AC2276" i="47"/>
  <c r="AG2281" i="47"/>
  <c r="AH2281" i="47"/>
  <c r="AF2055" i="47"/>
  <c r="AG2073" i="47"/>
  <c r="AI2073" i="47" s="1"/>
  <c r="AF2101" i="47"/>
  <c r="AF2109" i="47"/>
  <c r="AF2117" i="47"/>
  <c r="AF2125" i="47"/>
  <c r="AF2140" i="47"/>
  <c r="AG2146" i="47"/>
  <c r="AI2146" i="47" s="1"/>
  <c r="AF2165" i="47"/>
  <c r="AC2165" i="47"/>
  <c r="AF2179" i="47"/>
  <c r="AH2235" i="47"/>
  <c r="AI2235" i="47" s="1"/>
  <c r="AH2237" i="47"/>
  <c r="AG2257" i="47"/>
  <c r="AI2257" i="47"/>
  <c r="AH2257" i="47"/>
  <c r="AG2269" i="47"/>
  <c r="AI2269" i="47" s="1"/>
  <c r="AH2278" i="47"/>
  <c r="AG2278" i="47"/>
  <c r="AH2342" i="47"/>
  <c r="AG2342" i="47"/>
  <c r="AI2342" i="47" s="1"/>
  <c r="AH2365" i="47"/>
  <c r="AG2365" i="47"/>
  <c r="AF2043" i="47"/>
  <c r="AH2099" i="47"/>
  <c r="AI2099" i="47" s="1"/>
  <c r="AH2107" i="47"/>
  <c r="AI2107" i="47" s="1"/>
  <c r="AH2115" i="47"/>
  <c r="AI2115" i="47" s="1"/>
  <c r="AH2123" i="47"/>
  <c r="AI2123" i="47" s="1"/>
  <c r="AH2131" i="47"/>
  <c r="AI2131" i="47" s="1"/>
  <c r="AF2133" i="47"/>
  <c r="AF2148" i="47"/>
  <c r="AI2155" i="47"/>
  <c r="AH2155" i="47"/>
  <c r="AF2160" i="47"/>
  <c r="AF2169" i="47"/>
  <c r="AC2169" i="47"/>
  <c r="AH2183" i="47"/>
  <c r="AI2183" i="47" s="1"/>
  <c r="AI2187" i="47"/>
  <c r="AH2187" i="47"/>
  <c r="AH2191" i="47"/>
  <c r="AI2191" i="47" s="1"/>
  <c r="AF2197" i="47"/>
  <c r="AC2197" i="47"/>
  <c r="AF2201" i="47"/>
  <c r="AC2201" i="47"/>
  <c r="AF2205" i="47"/>
  <c r="AC2205" i="47"/>
  <c r="AF2209" i="47"/>
  <c r="AC2209" i="47"/>
  <c r="AF2213" i="47"/>
  <c r="AC2213" i="47"/>
  <c r="AF2217" i="47"/>
  <c r="AC2217" i="47"/>
  <c r="AF2221" i="47"/>
  <c r="AC2221" i="47"/>
  <c r="AH2226" i="47"/>
  <c r="AG2226" i="47"/>
  <c r="AH2239" i="47"/>
  <c r="AG2239" i="47"/>
  <c r="AI2239" i="47" s="1"/>
  <c r="AF2245" i="47"/>
  <c r="AC2245" i="47"/>
  <c r="AG2288" i="47"/>
  <c r="AI2288" i="47" s="1"/>
  <c r="AH2288" i="47"/>
  <c r="AH2294" i="47"/>
  <c r="AG2294" i="47"/>
  <c r="AH2322" i="47"/>
  <c r="AG2322" i="47"/>
  <c r="AI2322" i="47" s="1"/>
  <c r="AH2325" i="47"/>
  <c r="AG2325" i="47"/>
  <c r="AF2139" i="47"/>
  <c r="AI2164" i="47"/>
  <c r="AH2164" i="47"/>
  <c r="AG2164" i="47"/>
  <c r="AF2173" i="47"/>
  <c r="AC2173" i="47"/>
  <c r="AG2241" i="47"/>
  <c r="AH2241" i="47"/>
  <c r="AG2253" i="47"/>
  <c r="AI2253" i="47" s="1"/>
  <c r="AF2260" i="47"/>
  <c r="AC2260" i="47"/>
  <c r="AH2262" i="47"/>
  <c r="AG2262" i="47"/>
  <c r="AI2262" i="47" s="1"/>
  <c r="AG2268" i="47"/>
  <c r="AI2268" i="47" s="1"/>
  <c r="AG2272" i="47"/>
  <c r="AH2272" i="47"/>
  <c r="AH2287" i="47"/>
  <c r="AI2287" i="47" s="1"/>
  <c r="AG2287" i="47"/>
  <c r="AH2299" i="47"/>
  <c r="AG2299" i="47"/>
  <c r="AH2306" i="47"/>
  <c r="AG2306" i="47"/>
  <c r="AH2309" i="47"/>
  <c r="AG2309" i="47"/>
  <c r="AI2309" i="47" s="1"/>
  <c r="AF2051" i="47"/>
  <c r="AF2071" i="47"/>
  <c r="AF2087" i="47"/>
  <c r="AH2091" i="47"/>
  <c r="AI2091" i="47" s="1"/>
  <c r="AF2096" i="47"/>
  <c r="AF2104" i="47"/>
  <c r="AF2112" i="47"/>
  <c r="AF2120" i="47"/>
  <c r="AF2128" i="47"/>
  <c r="AG2134" i="47"/>
  <c r="AI2134" i="47" s="1"/>
  <c r="AH2141" i="47"/>
  <c r="AI2141" i="47" s="1"/>
  <c r="AF2147" i="47"/>
  <c r="AH2149" i="47"/>
  <c r="AI2149" i="47" s="1"/>
  <c r="AF2153" i="47"/>
  <c r="AC2153" i="47"/>
  <c r="AF2159" i="47"/>
  <c r="AF2168" i="47"/>
  <c r="AF2177" i="47"/>
  <c r="AC2177" i="47"/>
  <c r="AF2196" i="47"/>
  <c r="AF2200" i="47"/>
  <c r="AF2204" i="47"/>
  <c r="AF2208" i="47"/>
  <c r="AF2212" i="47"/>
  <c r="AF2216" i="47"/>
  <c r="AF2220" i="47"/>
  <c r="AG2224" i="47"/>
  <c r="AI2224" i="47" s="1"/>
  <c r="AF2229" i="47"/>
  <c r="AC2229" i="47"/>
  <c r="AH2270" i="47"/>
  <c r="AG2270" i="47"/>
  <c r="AI2274" i="47"/>
  <c r="AH2274" i="47"/>
  <c r="AG2274" i="47"/>
  <c r="AH2282" i="47"/>
  <c r="AG2282" i="47"/>
  <c r="AI2282" i="47" s="1"/>
  <c r="AI2233" i="47"/>
  <c r="AG2234" i="47"/>
  <c r="AI2234" i="47" s="1"/>
  <c r="AI2249" i="47"/>
  <c r="AG2250" i="47"/>
  <c r="AI2250" i="47" s="1"/>
  <c r="AI2265" i="47"/>
  <c r="AG2266" i="47"/>
  <c r="AI2266" i="47" s="1"/>
  <c r="AC2281" i="47"/>
  <c r="AC2289" i="47"/>
  <c r="AI2350" i="47"/>
  <c r="AH2350" i="47"/>
  <c r="AG2350" i="47"/>
  <c r="AI2358" i="47"/>
  <c r="AH2358" i="47"/>
  <c r="AG2358" i="47"/>
  <c r="AG2407" i="47"/>
  <c r="AH2407" i="47"/>
  <c r="AH2290" i="47"/>
  <c r="AG2290" i="47"/>
  <c r="AH2297" i="47"/>
  <c r="AG2297" i="47"/>
  <c r="AC2305" i="47"/>
  <c r="AF2305" i="47"/>
  <c r="AC2321" i="47"/>
  <c r="AF2321" i="47"/>
  <c r="AH2349" i="47"/>
  <c r="AG2349" i="47"/>
  <c r="AH2357" i="47"/>
  <c r="AG2357" i="47"/>
  <c r="AG2403" i="47"/>
  <c r="AI2403" i="47"/>
  <c r="AH2403" i="47"/>
  <c r="AH2527" i="47"/>
  <c r="AG2527" i="47"/>
  <c r="AC2337" i="47"/>
  <c r="AF2337" i="47"/>
  <c r="AH2341" i="47"/>
  <c r="AG2341" i="47"/>
  <c r="AH2363" i="47"/>
  <c r="AG2363" i="47"/>
  <c r="AI2386" i="47"/>
  <c r="AH2386" i="47"/>
  <c r="AG2386" i="47"/>
  <c r="AG2298" i="47"/>
  <c r="AH2298" i="47"/>
  <c r="AG2302" i="47"/>
  <c r="AI2302" i="47" s="1"/>
  <c r="AH2302" i="47"/>
  <c r="AG2304" i="47"/>
  <c r="AH2304" i="47"/>
  <c r="AG2320" i="47"/>
  <c r="AI2320" i="47" s="1"/>
  <c r="AH2320" i="47"/>
  <c r="AH2347" i="47"/>
  <c r="AG2347" i="47"/>
  <c r="AI2347" i="47" s="1"/>
  <c r="AH2355" i="47"/>
  <c r="AG2355" i="47"/>
  <c r="AH2383" i="47"/>
  <c r="AG2383" i="47"/>
  <c r="AI2438" i="47"/>
  <c r="AH2438" i="47"/>
  <c r="AG2438" i="47"/>
  <c r="AH2440" i="47"/>
  <c r="AG2440" i="47"/>
  <c r="AI2440" i="47" s="1"/>
  <c r="AH2475" i="47"/>
  <c r="AG2475" i="47"/>
  <c r="AG2227" i="47"/>
  <c r="AI2227" i="47" s="1"/>
  <c r="AG2243" i="47"/>
  <c r="AI2243" i="47" s="1"/>
  <c r="AG2259" i="47"/>
  <c r="AG2275" i="47"/>
  <c r="AI2283" i="47"/>
  <c r="AI2291" i="47"/>
  <c r="AC2301" i="47"/>
  <c r="AF2301" i="47"/>
  <c r="AG2336" i="47"/>
  <c r="AH2336" i="47"/>
  <c r="AI2231" i="47"/>
  <c r="AG2232" i="47"/>
  <c r="AI2232" i="47" s="1"/>
  <c r="AI2247" i="47"/>
  <c r="AG2248" i="47"/>
  <c r="AI2248" i="47" s="1"/>
  <c r="AH2259" i="47"/>
  <c r="AI2263" i="47"/>
  <c r="AG2264" i="47"/>
  <c r="AI2264" i="47" s="1"/>
  <c r="AH2275" i="47"/>
  <c r="AG2285" i="47"/>
  <c r="AI2285" i="47" s="1"/>
  <c r="AH2286" i="47"/>
  <c r="AG2286" i="47"/>
  <c r="AG2293" i="47"/>
  <c r="AI2293" i="47" s="1"/>
  <c r="AH2314" i="47"/>
  <c r="AG2314" i="47"/>
  <c r="AH2330" i="47"/>
  <c r="AG2330" i="47"/>
  <c r="AI2330" i="47" s="1"/>
  <c r="AG2284" i="47"/>
  <c r="AI2284" i="47" s="1"/>
  <c r="AH2303" i="47"/>
  <c r="AG2303" i="47"/>
  <c r="AH2310" i="47"/>
  <c r="AG2310" i="47"/>
  <c r="AH2326" i="47"/>
  <c r="AG2326" i="47"/>
  <c r="AI2326" i="47" s="1"/>
  <c r="AI2366" i="47"/>
  <c r="AH2366" i="47"/>
  <c r="AG2366" i="47"/>
  <c r="AH2370" i="47"/>
  <c r="AG2370" i="47"/>
  <c r="AI2370" i="47" s="1"/>
  <c r="AH2374" i="47"/>
  <c r="AG2374" i="47"/>
  <c r="AI2374" i="47" s="1"/>
  <c r="AH2376" i="47"/>
  <c r="AG2376" i="47"/>
  <c r="AH2396" i="47"/>
  <c r="AG2396" i="47"/>
  <c r="AH2408" i="47"/>
  <c r="AG2408" i="47"/>
  <c r="AF2300" i="47"/>
  <c r="AF2307" i="47"/>
  <c r="AF2323" i="47"/>
  <c r="AF2339" i="47"/>
  <c r="AF2371" i="47"/>
  <c r="AI2385" i="47"/>
  <c r="AH2559" i="47"/>
  <c r="AG2559" i="47"/>
  <c r="AH2563" i="47"/>
  <c r="AG2563" i="47"/>
  <c r="AI2563" i="47" s="1"/>
  <c r="AF2319" i="47"/>
  <c r="AI2328" i="47"/>
  <c r="AF2335" i="47"/>
  <c r="AH2388" i="47"/>
  <c r="AG2388" i="47"/>
  <c r="AH2506" i="47"/>
  <c r="AG2506" i="47"/>
  <c r="AI2506" i="47" s="1"/>
  <c r="AH2531" i="47"/>
  <c r="AG2531" i="47"/>
  <c r="AH2555" i="47"/>
  <c r="AG2555" i="47"/>
  <c r="AH2308" i="47"/>
  <c r="AI2308" i="47" s="1"/>
  <c r="AF2316" i="47"/>
  <c r="AH2324" i="47"/>
  <c r="AF2332" i="47"/>
  <c r="AH2340" i="47"/>
  <c r="AH2348" i="47"/>
  <c r="AI2348" i="47" s="1"/>
  <c r="AH2356" i="47"/>
  <c r="AI2356" i="47" s="1"/>
  <c r="AH2364" i="47"/>
  <c r="AI2364" i="47" s="1"/>
  <c r="AH2368" i="47"/>
  <c r="AG2368" i="47"/>
  <c r="AF2375" i="47"/>
  <c r="AH2378" i="47"/>
  <c r="AG2378" i="47"/>
  <c r="AG2415" i="47"/>
  <c r="AH2415" i="47"/>
  <c r="AI2433" i="47"/>
  <c r="AH2433" i="47"/>
  <c r="AG2433" i="47"/>
  <c r="AH2465" i="47"/>
  <c r="AG2465" i="47"/>
  <c r="AH2479" i="47"/>
  <c r="AG2479" i="47"/>
  <c r="AH2315" i="47"/>
  <c r="AI2315" i="47" s="1"/>
  <c r="AI2324" i="47"/>
  <c r="AH2331" i="47"/>
  <c r="AI2331" i="47" s="1"/>
  <c r="AH2338" i="47"/>
  <c r="AG2338" i="47"/>
  <c r="AI2340" i="47"/>
  <c r="AI2369" i="47"/>
  <c r="AH2380" i="47"/>
  <c r="AG2380" i="47"/>
  <c r="AH2387" i="47"/>
  <c r="AG2387" i="47"/>
  <c r="AH2390" i="47"/>
  <c r="AG2390" i="47"/>
  <c r="AG2414" i="47"/>
  <c r="AI2414" i="47" s="1"/>
  <c r="AH2414" i="47"/>
  <c r="AH2424" i="47"/>
  <c r="AH2491" i="47"/>
  <c r="AG2491" i="47"/>
  <c r="AF2317" i="47"/>
  <c r="AF2333" i="47"/>
  <c r="AF2343" i="47"/>
  <c r="AI2345" i="47"/>
  <c r="AI2351" i="47"/>
  <c r="AH2351" i="47"/>
  <c r="AG2351" i="47"/>
  <c r="AF2359" i="47"/>
  <c r="AI2361" i="47"/>
  <c r="AF2367" i="47"/>
  <c r="AI2381" i="47"/>
  <c r="AH2392" i="47"/>
  <c r="AG2392" i="47"/>
  <c r="AH2421" i="47"/>
  <c r="AG2421" i="47"/>
  <c r="AG2424" i="47"/>
  <c r="AI2424" i="47" s="1"/>
  <c r="AH2426" i="47"/>
  <c r="AI2426" i="47" s="1"/>
  <c r="AG2426" i="47"/>
  <c r="AF2454" i="47"/>
  <c r="AI2455" i="47"/>
  <c r="AH2456" i="47"/>
  <c r="AG2456" i="47"/>
  <c r="AH2478" i="47"/>
  <c r="AG2478" i="47"/>
  <c r="AF2311" i="47"/>
  <c r="AH2318" i="47"/>
  <c r="AG2318" i="47"/>
  <c r="AI2318" i="47" s="1"/>
  <c r="AI2327" i="47"/>
  <c r="AH2327" i="47"/>
  <c r="AH2334" i="47"/>
  <c r="AG2334" i="47"/>
  <c r="AH2346" i="47"/>
  <c r="AG2346" i="47"/>
  <c r="AI2346" i="47" s="1"/>
  <c r="AH2354" i="47"/>
  <c r="AG2354" i="47"/>
  <c r="AH2362" i="47"/>
  <c r="AI2362" i="47" s="1"/>
  <c r="AG2362" i="47"/>
  <c r="AH2372" i="47"/>
  <c r="AG2372" i="47"/>
  <c r="AH2379" i="47"/>
  <c r="AG2379" i="47"/>
  <c r="AH2382" i="47"/>
  <c r="AG2382" i="47"/>
  <c r="AH2399" i="47"/>
  <c r="AH2404" i="47"/>
  <c r="AG2404" i="47"/>
  <c r="AI2404" i="47" s="1"/>
  <c r="AH2483" i="47"/>
  <c r="AG2483" i="47"/>
  <c r="AI2483" i="47" s="1"/>
  <c r="AH2490" i="47"/>
  <c r="AG2490" i="47"/>
  <c r="AI2329" i="47"/>
  <c r="AI2334" i="47"/>
  <c r="AH2344" i="47"/>
  <c r="AI2344" i="47" s="1"/>
  <c r="AH2352" i="47"/>
  <c r="AI2352" i="47" s="1"/>
  <c r="AH2360" i="47"/>
  <c r="AI2360" i="47" s="1"/>
  <c r="AH2384" i="47"/>
  <c r="AG2384" i="47"/>
  <c r="AI2384" i="47" s="1"/>
  <c r="AH2391" i="47"/>
  <c r="AG2391" i="47"/>
  <c r="AI2391" i="47" s="1"/>
  <c r="AG2399" i="47"/>
  <c r="AI2399" i="47" s="1"/>
  <c r="AH2449" i="47"/>
  <c r="AG2449" i="47"/>
  <c r="AH2477" i="47"/>
  <c r="AG2477" i="47"/>
  <c r="AH2495" i="47"/>
  <c r="AG2495" i="47"/>
  <c r="AH2591" i="47"/>
  <c r="AG2591" i="47"/>
  <c r="AI2591" i="47" s="1"/>
  <c r="AH2416" i="47"/>
  <c r="AI2416" i="47" s="1"/>
  <c r="AF2442" i="47"/>
  <c r="AF2458" i="47"/>
  <c r="AH2470" i="47"/>
  <c r="AG2470" i="47"/>
  <c r="AH2503" i="47"/>
  <c r="AG2503" i="47"/>
  <c r="AF2393" i="47"/>
  <c r="AF2394" i="47"/>
  <c r="AG2401" i="47"/>
  <c r="AG2405" i="47"/>
  <c r="AI2405" i="47" s="1"/>
  <c r="AH2413" i="47"/>
  <c r="AG2413" i="47"/>
  <c r="AF2418" i="47"/>
  <c r="AH2428" i="47"/>
  <c r="AI2428" i="47" s="1"/>
  <c r="AH2437" i="47"/>
  <c r="AG2437" i="47"/>
  <c r="AH2444" i="47"/>
  <c r="AI2444" i="47" s="1"/>
  <c r="AH2453" i="47"/>
  <c r="AG2453" i="47"/>
  <c r="AH2460" i="47"/>
  <c r="AI2460" i="47" s="1"/>
  <c r="AI2485" i="47"/>
  <c r="AH2486" i="47"/>
  <c r="AI2486" i="47" s="1"/>
  <c r="AI2487" i="47"/>
  <c r="AH2487" i="47"/>
  <c r="AG2487" i="47"/>
  <c r="AH2500" i="47"/>
  <c r="AG2500" i="47"/>
  <c r="AI2500" i="47" s="1"/>
  <c r="AH2522" i="47"/>
  <c r="AG2522" i="47"/>
  <c r="AI2401" i="47"/>
  <c r="AI2410" i="47"/>
  <c r="AG2410" i="47"/>
  <c r="AF2425" i="47"/>
  <c r="AH2430" i="47"/>
  <c r="AG2430" i="47"/>
  <c r="AH2446" i="47"/>
  <c r="AG2446" i="47"/>
  <c r="AI2446" i="47" s="1"/>
  <c r="AH2462" i="47"/>
  <c r="AG2462" i="47"/>
  <c r="AH2519" i="47"/>
  <c r="AG2519" i="47"/>
  <c r="AI2519" i="47" s="1"/>
  <c r="AH2576" i="47"/>
  <c r="AG2576" i="47"/>
  <c r="AF2397" i="47"/>
  <c r="AF2398" i="47"/>
  <c r="AH2419" i="47"/>
  <c r="AI2419" i="47" s="1"/>
  <c r="AH2420" i="47"/>
  <c r="AH2432" i="47"/>
  <c r="AI2432" i="47" s="1"/>
  <c r="AF2441" i="47"/>
  <c r="AH2448" i="47"/>
  <c r="AI2448" i="47" s="1"/>
  <c r="AF2457" i="47"/>
  <c r="AH2464" i="47"/>
  <c r="AI2464" i="47" s="1"/>
  <c r="AH2472" i="47"/>
  <c r="AG2472" i="47"/>
  <c r="AI2472" i="47" s="1"/>
  <c r="AH2574" i="47"/>
  <c r="AG2574" i="47"/>
  <c r="AI2574" i="47" s="1"/>
  <c r="AF2395" i="47"/>
  <c r="AF2402" i="47"/>
  <c r="AF2406" i="47"/>
  <c r="AF2409" i="47"/>
  <c r="AF2417" i="47"/>
  <c r="AG2420" i="47"/>
  <c r="AI2420" i="47" s="1"/>
  <c r="AF2422" i="47"/>
  <c r="AF2434" i="47"/>
  <c r="AF2450" i="47"/>
  <c r="AF2466" i="47"/>
  <c r="AH2469" i="47"/>
  <c r="AG2469" i="47"/>
  <c r="AI2469" i="47" s="1"/>
  <c r="AH2482" i="47"/>
  <c r="AI2482" i="47" s="1"/>
  <c r="AH2494" i="47"/>
  <c r="AI2494" i="47" s="1"/>
  <c r="AH2514" i="47"/>
  <c r="AG2514" i="47"/>
  <c r="AI2538" i="47"/>
  <c r="AH2538" i="47"/>
  <c r="AH2542" i="47"/>
  <c r="AI2542" i="47" s="1"/>
  <c r="AG2542" i="47"/>
  <c r="AH2570" i="47"/>
  <c r="AI2570" i="47" s="1"/>
  <c r="AF2572" i="47"/>
  <c r="AH2412" i="47"/>
  <c r="AI2412" i="47" s="1"/>
  <c r="AH2429" i="47"/>
  <c r="AG2429" i="47"/>
  <c r="AH2436" i="47"/>
  <c r="AI2436" i="47" s="1"/>
  <c r="AH2445" i="47"/>
  <c r="AG2445" i="47"/>
  <c r="AH2452" i="47"/>
  <c r="AI2452" i="47" s="1"/>
  <c r="AH2461" i="47"/>
  <c r="AG2461" i="47"/>
  <c r="AH2468" i="47"/>
  <c r="AI2468" i="47" s="1"/>
  <c r="AH2471" i="47"/>
  <c r="AG2471" i="47"/>
  <c r="AH2511" i="47"/>
  <c r="AG2511" i="47"/>
  <c r="AH2540" i="47"/>
  <c r="AG2540" i="47"/>
  <c r="AF2535" i="47"/>
  <c r="AF2544" i="47"/>
  <c r="AH2546" i="47"/>
  <c r="AI2546" i="47" s="1"/>
  <c r="AF2567" i="47"/>
  <c r="AH2578" i="47"/>
  <c r="AI2578" i="47" s="1"/>
  <c r="AF2580" i="47"/>
  <c r="AH2508" i="47"/>
  <c r="AG2508" i="47"/>
  <c r="AI2508" i="47" s="1"/>
  <c r="AH2516" i="47"/>
  <c r="AG2516" i="47"/>
  <c r="AH2524" i="47"/>
  <c r="AG2524" i="47"/>
  <c r="AH2548" i="47"/>
  <c r="AG2548" i="47"/>
  <c r="AH2550" i="47"/>
  <c r="AF2571" i="47"/>
  <c r="AH2582" i="47"/>
  <c r="AF2584" i="47"/>
  <c r="AF2480" i="47"/>
  <c r="AF2484" i="47"/>
  <c r="AF2488" i="47"/>
  <c r="AF2492" i="47"/>
  <c r="AF2496" i="47"/>
  <c r="AH2526" i="47"/>
  <c r="AI2526" i="47" s="1"/>
  <c r="AF2539" i="47"/>
  <c r="AG2550" i="47"/>
  <c r="AF2552" i="47"/>
  <c r="AH2554" i="47"/>
  <c r="AI2554" i="47" s="1"/>
  <c r="AF2575" i="47"/>
  <c r="AG2582" i="47"/>
  <c r="AH2586" i="47"/>
  <c r="AI2586" i="47" s="1"/>
  <c r="AF2588" i="47"/>
  <c r="AH2502" i="47"/>
  <c r="AI2502" i="47" s="1"/>
  <c r="AF2507" i="47"/>
  <c r="AH2510" i="47"/>
  <c r="AI2510" i="47" s="1"/>
  <c r="AF2515" i="47"/>
  <c r="AH2518" i="47"/>
  <c r="AI2518" i="47" s="1"/>
  <c r="AF2523" i="47"/>
  <c r="AF2528" i="47"/>
  <c r="AH2530" i="47"/>
  <c r="AI2530" i="47" s="1"/>
  <c r="AF2543" i="47"/>
  <c r="AF2556" i="47"/>
  <c r="AH2558" i="47"/>
  <c r="AI2558" i="47" s="1"/>
  <c r="AF2560" i="47"/>
  <c r="AH2562" i="47"/>
  <c r="AI2562" i="47" s="1"/>
  <c r="AI2564" i="47"/>
  <c r="AH2564" i="47"/>
  <c r="AG2564" i="47"/>
  <c r="AF2579" i="47"/>
  <c r="AH2590" i="47"/>
  <c r="AI2590" i="47" s="1"/>
  <c r="AF2592" i="47"/>
  <c r="AH2499" i="47"/>
  <c r="AG2499" i="47"/>
  <c r="AF2532" i="47"/>
  <c r="AH2534" i="47"/>
  <c r="AF2547" i="47"/>
  <c r="AF2583" i="47"/>
  <c r="AG2474" i="47"/>
  <c r="AI2474" i="47" s="1"/>
  <c r="AG2498" i="47"/>
  <c r="AI2498" i="47" s="1"/>
  <c r="AF2504" i="47"/>
  <c r="AF2512" i="47"/>
  <c r="AF2520" i="47"/>
  <c r="AG2534" i="47"/>
  <c r="AF2536" i="47"/>
  <c r="AH2551" i="47"/>
  <c r="AG2551" i="47"/>
  <c r="AI2551" i="47" s="1"/>
  <c r="AH2566" i="47"/>
  <c r="AI2566" i="47" s="1"/>
  <c r="AF2568" i="47"/>
  <c r="AH2587" i="47"/>
  <c r="AG2587" i="47"/>
  <c r="C115" i="12"/>
  <c r="E114" i="12"/>
  <c r="F114" i="12" s="1"/>
  <c r="V9" i="36"/>
  <c r="Q9" i="36"/>
  <c r="N9" i="36"/>
  <c r="AI2550" i="47" l="1"/>
  <c r="AI2516" i="47"/>
  <c r="AI2471" i="47"/>
  <c r="AI2378" i="47"/>
  <c r="AI2336" i="47"/>
  <c r="AI2534" i="47"/>
  <c r="AI2430" i="47"/>
  <c r="AI2470" i="47"/>
  <c r="AI2387" i="47"/>
  <c r="AI2514" i="47"/>
  <c r="AI2499" i="47"/>
  <c r="AI2582" i="47"/>
  <c r="AI2548" i="47"/>
  <c r="AI2540" i="47"/>
  <c r="AI2461" i="47"/>
  <c r="AI2462" i="47"/>
  <c r="AI2372" i="47"/>
  <c r="AI2421" i="47"/>
  <c r="AI2380" i="47"/>
  <c r="AI2396" i="47"/>
  <c r="AI2303" i="47"/>
  <c r="AI2511" i="47"/>
  <c r="AI2445" i="47"/>
  <c r="AI2527" i="47"/>
  <c r="AI843" i="47"/>
  <c r="AI803" i="47"/>
  <c r="AI568" i="47"/>
  <c r="AI517" i="47"/>
  <c r="AI887" i="47"/>
  <c r="AI275" i="47"/>
  <c r="AI166" i="47"/>
  <c r="AI376" i="47"/>
  <c r="AI352" i="47"/>
  <c r="AI674" i="47"/>
  <c r="AI339" i="47"/>
  <c r="AI276" i="47"/>
  <c r="AI188" i="47"/>
  <c r="AI278" i="47"/>
  <c r="AI24" i="47"/>
  <c r="AI93" i="47"/>
  <c r="AI1764" i="47"/>
  <c r="AI1942" i="47"/>
  <c r="AG2312" i="47"/>
  <c r="AI2312" i="47" s="1"/>
  <c r="AH2312" i="47"/>
  <c r="AH1499" i="47"/>
  <c r="AI1499" i="47"/>
  <c r="AG977" i="47"/>
  <c r="AI977" i="47" s="1"/>
  <c r="AH977" i="47"/>
  <c r="AI2280" i="47"/>
  <c r="AI2072" i="47"/>
  <c r="AI1941" i="47"/>
  <c r="AI1828" i="47"/>
  <c r="AI1681" i="47"/>
  <c r="AI1252" i="47"/>
  <c r="AI1116" i="47"/>
  <c r="AI1687" i="47"/>
  <c r="AI1772" i="47"/>
  <c r="AI133" i="47"/>
  <c r="AH487" i="47"/>
  <c r="AG487" i="47"/>
  <c r="AI487" i="47" s="1"/>
  <c r="AI2495" i="47"/>
  <c r="AI2490" i="47"/>
  <c r="AI2338" i="47"/>
  <c r="AI2475" i="47"/>
  <c r="AI2304" i="47"/>
  <c r="AI2299" i="47"/>
  <c r="AI2294" i="47"/>
  <c r="AI1937" i="47"/>
  <c r="AI2001" i="47"/>
  <c r="AI2004" i="47"/>
  <c r="AI1904" i="47"/>
  <c r="AI1856" i="47"/>
  <c r="AI1876" i="47"/>
  <c r="AI1799" i="47"/>
  <c r="AI1729" i="47"/>
  <c r="AI1810" i="47"/>
  <c r="AI1761" i="47"/>
  <c r="AI1815" i="47"/>
  <c r="AI1572" i="47"/>
  <c r="AI1705" i="47"/>
  <c r="AI1594" i="47"/>
  <c r="AI1600" i="47"/>
  <c r="AI1457" i="47"/>
  <c r="AI1421" i="47"/>
  <c r="AI1342" i="47"/>
  <c r="AI1660" i="47"/>
  <c r="AI1371" i="47"/>
  <c r="AI1377" i="47"/>
  <c r="AI1367" i="47"/>
  <c r="AI1212" i="47"/>
  <c r="AI1273" i="47"/>
  <c r="AI1148" i="47"/>
  <c r="AI1111" i="47"/>
  <c r="AI1356" i="47"/>
  <c r="AI934" i="47"/>
  <c r="AI991" i="47"/>
  <c r="AI955" i="47"/>
  <c r="AI906" i="47"/>
  <c r="AI1325" i="47"/>
  <c r="AI1106" i="47"/>
  <c r="AI992" i="47"/>
  <c r="AI970" i="47"/>
  <c r="AI1002" i="47"/>
  <c r="AI960" i="47"/>
  <c r="AI889" i="47"/>
  <c r="AI863" i="47"/>
  <c r="AI743" i="47"/>
  <c r="AI745" i="47"/>
  <c r="AI690" i="47"/>
  <c r="AI994" i="47"/>
  <c r="AI801" i="47"/>
  <c r="AI630" i="47"/>
  <c r="AI552" i="47"/>
  <c r="AI534" i="47"/>
  <c r="AI508" i="47"/>
  <c r="AI885" i="47"/>
  <c r="AI294" i="47"/>
  <c r="AI219" i="47"/>
  <c r="AI307" i="47"/>
  <c r="AI250" i="47"/>
  <c r="AI431" i="47"/>
  <c r="AI374" i="47"/>
  <c r="AI350" i="47"/>
  <c r="AI303" i="47"/>
  <c r="AI692" i="47"/>
  <c r="AI81" i="47"/>
  <c r="AI17" i="47"/>
  <c r="AI2476" i="47"/>
  <c r="AI1784" i="47"/>
  <c r="AI985" i="47"/>
  <c r="AG945" i="47"/>
  <c r="AI945" i="47" s="1"/>
  <c r="AH945" i="47"/>
  <c r="AI2188" i="47"/>
  <c r="AI2082" i="47"/>
  <c r="AI1989" i="47"/>
  <c r="AI1982" i="47"/>
  <c r="AI1959" i="47"/>
  <c r="AI1846" i="47"/>
  <c r="AI1850" i="47"/>
  <c r="AI1588" i="47"/>
  <c r="AI1554" i="47"/>
  <c r="AI1548" i="47"/>
  <c r="AI1339" i="47"/>
  <c r="AI1535" i="47"/>
  <c r="AI1345" i="47"/>
  <c r="AI1684" i="47"/>
  <c r="AI1383" i="47"/>
  <c r="AI1398" i="47"/>
  <c r="AI1419" i="47"/>
  <c r="AI1206" i="47"/>
  <c r="AI1146" i="47"/>
  <c r="AI1275" i="47"/>
  <c r="AI942" i="47"/>
  <c r="AI1233" i="47"/>
  <c r="AI1039" i="47"/>
  <c r="AI1234" i="47"/>
  <c r="AI988" i="47"/>
  <c r="AI1069" i="47"/>
  <c r="AI1044" i="47"/>
  <c r="AI767" i="47"/>
  <c r="AI1050" i="47"/>
  <c r="AI838" i="47"/>
  <c r="AI738" i="47"/>
  <c r="AI706" i="47"/>
  <c r="AI850" i="47"/>
  <c r="AI795" i="47"/>
  <c r="AI758" i="47"/>
  <c r="AI892" i="47"/>
  <c r="AI1201" i="47"/>
  <c r="AI890" i="47"/>
  <c r="AI742" i="47"/>
  <c r="AI646" i="47"/>
  <c r="AI382" i="47"/>
  <c r="AI282" i="47"/>
  <c r="AI292" i="47"/>
  <c r="AI418" i="47"/>
  <c r="AI452" i="47"/>
  <c r="AI422" i="47"/>
  <c r="AI355" i="47"/>
  <c r="AI204" i="47"/>
  <c r="AI432" i="47"/>
  <c r="AI550" i="47"/>
  <c r="AI426" i="47"/>
  <c r="AI320" i="47"/>
  <c r="AI227" i="47"/>
  <c r="AI222" i="47"/>
  <c r="AI26" i="47"/>
  <c r="AI2206" i="47"/>
  <c r="AI2218" i="47"/>
  <c r="AI661" i="47"/>
  <c r="AG1728" i="47"/>
  <c r="AI1728" i="47" s="1"/>
  <c r="AH1728" i="47"/>
  <c r="AG1788" i="47"/>
  <c r="AH1788" i="47"/>
  <c r="AI1575" i="47"/>
  <c r="AI1432" i="47"/>
  <c r="AI1170" i="47"/>
  <c r="AI952" i="47"/>
  <c r="AI504" i="47"/>
  <c r="AI654" i="47"/>
  <c r="AI790" i="47"/>
  <c r="AI260" i="47"/>
  <c r="AI425" i="47"/>
  <c r="AI20" i="47"/>
  <c r="AI1469" i="47"/>
  <c r="AG1469" i="47"/>
  <c r="AH1508" i="47"/>
  <c r="AG1508" i="47"/>
  <c r="AI2365" i="47"/>
  <c r="AI1478" i="47"/>
  <c r="AI2585" i="47"/>
  <c r="AI1938" i="47"/>
  <c r="AH2513" i="47"/>
  <c r="AG2513" i="47"/>
  <c r="AG1812" i="47"/>
  <c r="AI1812" i="47" s="1"/>
  <c r="AH1812" i="47"/>
  <c r="AG1756" i="47"/>
  <c r="AH1756" i="47"/>
  <c r="AH1125" i="47"/>
  <c r="AG1125" i="47"/>
  <c r="AI1125" i="47" s="1"/>
  <c r="AI2014" i="47"/>
  <c r="AI1896" i="47"/>
  <c r="AI1888" i="47"/>
  <c r="AI1916" i="47"/>
  <c r="AI1742" i="47"/>
  <c r="AI1747" i="47"/>
  <c r="AI1522" i="47"/>
  <c r="AI1673" i="47"/>
  <c r="AI1140" i="47"/>
  <c r="AI1240" i="47"/>
  <c r="AI1268" i="47"/>
  <c r="AI1152" i="47"/>
  <c r="AI1176" i="47"/>
  <c r="AI1082" i="47"/>
  <c r="AI897" i="47"/>
  <c r="AI905" i="47"/>
  <c r="AI526" i="47"/>
  <c r="AI691" i="47"/>
  <c r="AI556" i="47"/>
  <c r="AI305" i="47"/>
  <c r="AI2561" i="47"/>
  <c r="AI2423" i="47"/>
  <c r="AI451" i="47"/>
  <c r="AH451" i="47"/>
  <c r="AG451" i="47"/>
  <c r="AI2456" i="47"/>
  <c r="AI2415" i="47"/>
  <c r="AI2376" i="47"/>
  <c r="AI2349" i="47"/>
  <c r="AI2290" i="47"/>
  <c r="AI2237" i="47"/>
  <c r="AI2281" i="47"/>
  <c r="AI2289" i="47"/>
  <c r="AI2144" i="47"/>
  <c r="AI2078" i="47"/>
  <c r="AI2271" i="47"/>
  <c r="AI1961" i="47"/>
  <c r="AI1947" i="47"/>
  <c r="AI1933" i="47"/>
  <c r="AI1890" i="47"/>
  <c r="AI1922" i="47"/>
  <c r="AI1801" i="47"/>
  <c r="AI1721" i="47"/>
  <c r="AI1701" i="47"/>
  <c r="AI1591" i="47"/>
  <c r="AI1651" i="47"/>
  <c r="AI1667" i="47"/>
  <c r="AI1583" i="47"/>
  <c r="AI1633" i="47"/>
  <c r="AI1439" i="47"/>
  <c r="AI1601" i="47"/>
  <c r="AI1454" i="47"/>
  <c r="AI1455" i="47"/>
  <c r="AI1407" i="47"/>
  <c r="AI1298" i="47"/>
  <c r="AI1330" i="47"/>
  <c r="AI1150" i="47"/>
  <c r="AI1032" i="47"/>
  <c r="AI938" i="47"/>
  <c r="AI1174" i="47"/>
  <c r="AI1076" i="47"/>
  <c r="AI1068" i="47"/>
  <c r="AI999" i="47"/>
  <c r="AI702" i="47"/>
  <c r="AI879" i="47"/>
  <c r="AI871" i="47"/>
  <c r="AI709" i="47"/>
  <c r="AI943" i="47"/>
  <c r="AI1414" i="47"/>
  <c r="AI898" i="47"/>
  <c r="AI881" i="47"/>
  <c r="AI851" i="47"/>
  <c r="AI733" i="47"/>
  <c r="AI834" i="47"/>
  <c r="AI689" i="47"/>
  <c r="AI480" i="47"/>
  <c r="AI366" i="47"/>
  <c r="AI262" i="47"/>
  <c r="AI228" i="47"/>
  <c r="AI403" i="47"/>
  <c r="AI427" i="47"/>
  <c r="AI279" i="47"/>
  <c r="AI378" i="47"/>
  <c r="AI288" i="47"/>
  <c r="AI230" i="47"/>
  <c r="AI439" i="47"/>
  <c r="AI410" i="47"/>
  <c r="AI137" i="47"/>
  <c r="AI96" i="47"/>
  <c r="AI18" i="47"/>
  <c r="AI100" i="47"/>
  <c r="AI56" i="47"/>
  <c r="AI2443" i="47"/>
  <c r="AI2174" i="47"/>
  <c r="AG2569" i="47"/>
  <c r="AI2569" i="47" s="1"/>
  <c r="AH2569" i="47"/>
  <c r="AG1498" i="47"/>
  <c r="AI1498" i="47"/>
  <c r="AI2429" i="47"/>
  <c r="AI2453" i="47"/>
  <c r="AI2413" i="47"/>
  <c r="AI2382" i="47"/>
  <c r="AI2354" i="47"/>
  <c r="AI2390" i="47"/>
  <c r="AI2465" i="47"/>
  <c r="AI2531" i="47"/>
  <c r="AI2286" i="47"/>
  <c r="AI2355" i="47"/>
  <c r="AI2363" i="47"/>
  <c r="AI2306" i="47"/>
  <c r="AI2272" i="47"/>
  <c r="AI2241" i="47"/>
  <c r="AI2325" i="47"/>
  <c r="AI2219" i="47"/>
  <c r="AI2095" i="47"/>
  <c r="AI2203" i="47"/>
  <c r="AI2070" i="47"/>
  <c r="AI2176" i="47"/>
  <c r="AI2296" i="47"/>
  <c r="AI2069" i="47"/>
  <c r="AI1998" i="47"/>
  <c r="AI2042" i="47"/>
  <c r="AI2015" i="47"/>
  <c r="AI2094" i="47"/>
  <c r="AI2026" i="47"/>
  <c r="AI1996" i="47"/>
  <c r="AI1912" i="47"/>
  <c r="AI1716" i="47"/>
  <c r="AI1637" i="47"/>
  <c r="AI1139" i="47"/>
  <c r="AI1364" i="47"/>
  <c r="AI990" i="47"/>
  <c r="AH1806" i="47"/>
  <c r="AG1806" i="47"/>
  <c r="AI1806" i="47" s="1"/>
  <c r="AH1787" i="47"/>
  <c r="AG1787" i="47"/>
  <c r="AI1787" i="47" s="1"/>
  <c r="AI573" i="47"/>
  <c r="AG2116" i="47"/>
  <c r="AI2116" i="47" s="1"/>
  <c r="AI1924" i="47"/>
  <c r="AG1924" i="47"/>
  <c r="AH1849" i="47"/>
  <c r="AG1849" i="47"/>
  <c r="AI1849" i="47" s="1"/>
  <c r="AI1750" i="47"/>
  <c r="AG1853" i="47"/>
  <c r="AI1853" i="47" s="1"/>
  <c r="AH1853" i="47"/>
  <c r="AI1630" i="47"/>
  <c r="AI1923" i="47"/>
  <c r="AI2524" i="47"/>
  <c r="AI2379" i="47"/>
  <c r="AI2275" i="47"/>
  <c r="AI2298" i="47"/>
  <c r="AI2341" i="47"/>
  <c r="AI2407" i="47"/>
  <c r="AI2009" i="47"/>
  <c r="AH2068" i="47"/>
  <c r="AI2048" i="47"/>
  <c r="AI1940" i="47"/>
  <c r="AI2020" i="47"/>
  <c r="AI2066" i="47"/>
  <c r="AI1920" i="47"/>
  <c r="AI1746" i="47"/>
  <c r="AI1652" i="47"/>
  <c r="AI1703" i="47"/>
  <c r="AI1144" i="47"/>
  <c r="AH2353" i="47"/>
  <c r="AG2353" i="47"/>
  <c r="AI2587" i="47"/>
  <c r="AI2437" i="47"/>
  <c r="AI2478" i="47"/>
  <c r="AI2491" i="47"/>
  <c r="AI2259" i="47"/>
  <c r="AI2092" i="47"/>
  <c r="AG1992" i="47"/>
  <c r="AI1992" i="47" s="1"/>
  <c r="AI2368" i="47"/>
  <c r="AI2388" i="47"/>
  <c r="AI2273" i="47"/>
  <c r="AI2080" i="47"/>
  <c r="AI2036" i="47"/>
  <c r="AI2057" i="47"/>
  <c r="AI2090" i="47"/>
  <c r="AG2068" i="47"/>
  <c r="AI2068" i="47" s="1"/>
  <c r="AG2119" i="47"/>
  <c r="AI2021" i="47"/>
  <c r="AI2030" i="47"/>
  <c r="AI1995" i="47"/>
  <c r="AI2018" i="47"/>
  <c r="AI2007" i="47"/>
  <c r="AH1923" i="47"/>
  <c r="AI1935" i="47"/>
  <c r="AI1774" i="47"/>
  <c r="AI1722" i="47"/>
  <c r="AI1586" i="47"/>
  <c r="AI1386" i="47"/>
  <c r="AI1178" i="47"/>
  <c r="AI1034" i="47"/>
  <c r="AI192" i="47"/>
  <c r="AI98" i="47"/>
  <c r="AI2576" i="47"/>
  <c r="AI2477" i="47"/>
  <c r="AI2392" i="47"/>
  <c r="AI2559" i="47"/>
  <c r="AI2408" i="47"/>
  <c r="AI2310" i="47"/>
  <c r="AI2314" i="47"/>
  <c r="AI2357" i="47"/>
  <c r="AI2297" i="47"/>
  <c r="AI2226" i="47"/>
  <c r="AI2278" i="47"/>
  <c r="AI2258" i="47"/>
  <c r="AI2230" i="47"/>
  <c r="AI2106" i="47"/>
  <c r="AH2119" i="47"/>
  <c r="AI2019" i="47"/>
  <c r="AI2130" i="47"/>
  <c r="AI1988" i="47"/>
  <c r="AI1914" i="47"/>
  <c r="AI1731" i="47"/>
  <c r="AI1882" i="47"/>
  <c r="AI1685" i="47"/>
  <c r="AI1549" i="47"/>
  <c r="AI1544" i="47"/>
  <c r="AI1669" i="47"/>
  <c r="AI1631" i="47"/>
  <c r="AI1551" i="47"/>
  <c r="AI1423" i="47"/>
  <c r="AI1449" i="47"/>
  <c r="AI1424" i="47"/>
  <c r="AI1410" i="47"/>
  <c r="AI457" i="47"/>
  <c r="AI229" i="47"/>
  <c r="AI75" i="47"/>
  <c r="AI1615" i="47"/>
  <c r="AI1466" i="47"/>
  <c r="AI2522" i="47"/>
  <c r="AI2503" i="47"/>
  <c r="AI2449" i="47"/>
  <c r="AI2479" i="47"/>
  <c r="AI2555" i="47"/>
  <c r="AI2383" i="47"/>
  <c r="AI2270" i="47"/>
  <c r="AI2246" i="47"/>
  <c r="AI2028" i="47"/>
  <c r="AI2111" i="47"/>
  <c r="AI2199" i="47"/>
  <c r="AI2207" i="47"/>
  <c r="AI2017" i="47"/>
  <c r="AI2052" i="47"/>
  <c r="AI1898" i="47"/>
  <c r="AI1822" i="47"/>
  <c r="AI1734" i="47"/>
  <c r="AI1932" i="47"/>
  <c r="AI1795" i="47"/>
  <c r="AI1741" i="47"/>
  <c r="AI1577" i="47"/>
  <c r="AI1406" i="47"/>
  <c r="AI1436" i="47"/>
  <c r="AI1395" i="47"/>
  <c r="AI1351" i="47"/>
  <c r="AI1489" i="47"/>
  <c r="AI1400" i="47"/>
  <c r="AI755" i="47"/>
  <c r="AI256" i="47"/>
  <c r="AH1807" i="47"/>
  <c r="AG1807" i="47"/>
  <c r="AI1807" i="47" s="1"/>
  <c r="AH459" i="47"/>
  <c r="AG459" i="47"/>
  <c r="AI459" i="47" s="1"/>
  <c r="AI1102" i="47"/>
  <c r="AI1189" i="47"/>
  <c r="AI1056" i="47"/>
  <c r="AI951" i="47"/>
  <c r="AI1022" i="47"/>
  <c r="AI971" i="47"/>
  <c r="AI966" i="47"/>
  <c r="AI1107" i="47"/>
  <c r="AI974" i="47"/>
  <c r="AI947" i="47"/>
  <c r="AI1122" i="47"/>
  <c r="AI777" i="47"/>
  <c r="AI787" i="47"/>
  <c r="AI873" i="47"/>
  <c r="AI770" i="47"/>
  <c r="AI753" i="47"/>
  <c r="AI822" i="47"/>
  <c r="AI696" i="47"/>
  <c r="AG819" i="47"/>
  <c r="AI819" i="47" s="1"/>
  <c r="AI757" i="47"/>
  <c r="AI726" i="47"/>
  <c r="AI637" i="47"/>
  <c r="AI652" i="47"/>
  <c r="AI606" i="47"/>
  <c r="AH570" i="47"/>
  <c r="AI570" i="47" s="1"/>
  <c r="AI516" i="47"/>
  <c r="AI562" i="47"/>
  <c r="AI578" i="47"/>
  <c r="AI444" i="47"/>
  <c r="AI423" i="47"/>
  <c r="AI399" i="47"/>
  <c r="AI236" i="47"/>
  <c r="AI616" i="47"/>
  <c r="AI462" i="47"/>
  <c r="AG401" i="47"/>
  <c r="AI287" i="47"/>
  <c r="AI264" i="47"/>
  <c r="AI231" i="47"/>
  <c r="AI434" i="47"/>
  <c r="AI404" i="47"/>
  <c r="AI312" i="47"/>
  <c r="AI308" i="47"/>
  <c r="AI380" i="47"/>
  <c r="AI335" i="47"/>
  <c r="AI272" i="47"/>
  <c r="AI265" i="47"/>
  <c r="AI155" i="47"/>
  <c r="AI435" i="47"/>
  <c r="AI163" i="47"/>
  <c r="AI379" i="47"/>
  <c r="AI220" i="47"/>
  <c r="AI458" i="47"/>
  <c r="AI415" i="47"/>
  <c r="AI246" i="47"/>
  <c r="AI200" i="47"/>
  <c r="AI239" i="47"/>
  <c r="AI360" i="47"/>
  <c r="AI336" i="47"/>
  <c r="AI430" i="47"/>
  <c r="AI311" i="47"/>
  <c r="AI28" i="47"/>
  <c r="AI134" i="47"/>
  <c r="AI109" i="47"/>
  <c r="AI89" i="47"/>
  <c r="AI29" i="47"/>
  <c r="AI58" i="47"/>
  <c r="AI14" i="47"/>
  <c r="AI43" i="47"/>
  <c r="AI2525" i="47"/>
  <c r="AG2431" i="47"/>
  <c r="AH2431" i="47"/>
  <c r="AI2451" i="47"/>
  <c r="AI2118" i="47"/>
  <c r="AI2110" i="47"/>
  <c r="AH1752" i="47"/>
  <c r="AG1752" i="47"/>
  <c r="AI1752" i="47" s="1"/>
  <c r="AG217" i="47"/>
  <c r="AI217" i="47"/>
  <c r="AG177" i="47"/>
  <c r="AH177" i="47"/>
  <c r="AI663" i="47"/>
  <c r="AI401" i="47"/>
  <c r="AI392" i="47"/>
  <c r="AG295" i="47"/>
  <c r="AI295" i="47" s="1"/>
  <c r="AG283" i="47"/>
  <c r="AI283" i="47" s="1"/>
  <c r="AG12" i="47"/>
  <c r="AH2389" i="47"/>
  <c r="AG2389" i="47"/>
  <c r="AI2389" i="47" s="1"/>
  <c r="AH2509" i="47"/>
  <c r="AG2509" i="47"/>
  <c r="AI2509" i="47" s="1"/>
  <c r="AH2505" i="47"/>
  <c r="AG2505" i="47"/>
  <c r="AH2029" i="47"/>
  <c r="AG2029" i="47"/>
  <c r="AI1109" i="47"/>
  <c r="AH1109" i="47"/>
  <c r="AG957" i="47"/>
  <c r="AH957" i="47"/>
  <c r="AG173" i="47"/>
  <c r="AI173" i="47"/>
  <c r="AG201" i="47"/>
  <c r="AI201" i="47"/>
  <c r="AI1835" i="47"/>
  <c r="AI1966" i="47"/>
  <c r="AI1803" i="47"/>
  <c r="AI1725" i="47"/>
  <c r="AI1771" i="47"/>
  <c r="AI1793" i="47"/>
  <c r="AI1759" i="47"/>
  <c r="AI1802" i="47"/>
  <c r="AI1751" i="47"/>
  <c r="AI1564" i="47"/>
  <c r="AI1778" i="47"/>
  <c r="AI1679" i="47"/>
  <c r="AI1662" i="47"/>
  <c r="AI1593" i="47"/>
  <c r="AI1620" i="47"/>
  <c r="AI1848" i="47"/>
  <c r="AG1563" i="47"/>
  <c r="AI1563" i="47" s="1"/>
  <c r="AI1659" i="47"/>
  <c r="AI1618" i="47"/>
  <c r="AI1459" i="47"/>
  <c r="AG1327" i="47"/>
  <c r="AI1327" i="47" s="1"/>
  <c r="AH1329" i="47"/>
  <c r="AI1458" i="47"/>
  <c r="AI1462" i="47"/>
  <c r="AI1404" i="47"/>
  <c r="AI1451" i="47"/>
  <c r="AG1426" i="47"/>
  <c r="AI1426" i="47" s="1"/>
  <c r="AI1254" i="47"/>
  <c r="AH1156" i="47"/>
  <c r="AI1054" i="47"/>
  <c r="AG940" i="47"/>
  <c r="AI940" i="47" s="1"/>
  <c r="AI1085" i="47"/>
  <c r="AI1118" i="47"/>
  <c r="AG597" i="47"/>
  <c r="AG498" i="47"/>
  <c r="AI498" i="47" s="1"/>
  <c r="AG474" i="47"/>
  <c r="AI474" i="47" s="1"/>
  <c r="AI590" i="47"/>
  <c r="AI584" i="47"/>
  <c r="AG421" i="47"/>
  <c r="AI421" i="47" s="1"/>
  <c r="AG392" i="47"/>
  <c r="AI566" i="47"/>
  <c r="AI409" i="47"/>
  <c r="AI273" i="47"/>
  <c r="AI167" i="47"/>
  <c r="AI334" i="47"/>
  <c r="AI257" i="47"/>
  <c r="AH121" i="47"/>
  <c r="AI92" i="47"/>
  <c r="AI74" i="47"/>
  <c r="AI23" i="47"/>
  <c r="AH12" i="47"/>
  <c r="AG80" i="47"/>
  <c r="AI2190" i="47"/>
  <c r="AI1889" i="47"/>
  <c r="AH1889" i="47"/>
  <c r="AG1889" i="47"/>
  <c r="AH1893" i="47"/>
  <c r="AG1893" i="47"/>
  <c r="AH1970" i="47"/>
  <c r="AG1970" i="47"/>
  <c r="AI1970" i="47" s="1"/>
  <c r="AG1490" i="47"/>
  <c r="AH1490" i="47"/>
  <c r="AH1320" i="47"/>
  <c r="AG1320" i="47"/>
  <c r="AI2102" i="47"/>
  <c r="AI2170" i="47"/>
  <c r="AH1496" i="47"/>
  <c r="AG1496" i="47"/>
  <c r="AI1496" i="47" s="1"/>
  <c r="AG1105" i="47"/>
  <c r="AH1105" i="47"/>
  <c r="AI1962" i="47"/>
  <c r="AI1671" i="47"/>
  <c r="AI1643" i="47"/>
  <c r="AI1559" i="47"/>
  <c r="AG1560" i="47"/>
  <c r="AI1560" i="47" s="1"/>
  <c r="AI1329" i="47"/>
  <c r="AI1288" i="47"/>
  <c r="AI1415" i="47"/>
  <c r="AG1397" i="47"/>
  <c r="AI1397" i="47" s="1"/>
  <c r="AI1258" i="47"/>
  <c r="AI1387" i="47"/>
  <c r="AI1262" i="47"/>
  <c r="AI1020" i="47"/>
  <c r="AI910" i="47"/>
  <c r="AI1113" i="47"/>
  <c r="AI878" i="47"/>
  <c r="AI861" i="47"/>
  <c r="AI835" i="47"/>
  <c r="AG802" i="47"/>
  <c r="AI877" i="47"/>
  <c r="AI705" i="47"/>
  <c r="AI854" i="47"/>
  <c r="AI797" i="47"/>
  <c r="AI774" i="47"/>
  <c r="AI671" i="47"/>
  <c r="AH597" i="47"/>
  <c r="AG561" i="47"/>
  <c r="AI561" i="47" s="1"/>
  <c r="AI537" i="47"/>
  <c r="AH679" i="47"/>
  <c r="AI542" i="47"/>
  <c r="AG475" i="47"/>
  <c r="AI475" i="47" s="1"/>
  <c r="AI234" i="47"/>
  <c r="AI372" i="47"/>
  <c r="AI255" i="47"/>
  <c r="AG396" i="47"/>
  <c r="AI396" i="47" s="1"/>
  <c r="AI445" i="47"/>
  <c r="AG113" i="47"/>
  <c r="AI113" i="47" s="1"/>
  <c r="AI121" i="47"/>
  <c r="AI114" i="47"/>
  <c r="AH80" i="47"/>
  <c r="AH2377" i="47"/>
  <c r="AG2377" i="47"/>
  <c r="AG2223" i="47"/>
  <c r="AH2223" i="47"/>
  <c r="AG1873" i="47"/>
  <c r="AH1873" i="47"/>
  <c r="AG1482" i="47"/>
  <c r="AI1482" i="47"/>
  <c r="AH1519" i="47"/>
  <c r="AG1519" i="47"/>
  <c r="AH1112" i="47"/>
  <c r="AG1112" i="47"/>
  <c r="AG197" i="47"/>
  <c r="AH197" i="47"/>
  <c r="AI1656" i="47"/>
  <c r="AI1821" i="47"/>
  <c r="AI1767" i="47"/>
  <c r="AI1754" i="47"/>
  <c r="AI1755" i="47"/>
  <c r="AI1614" i="47"/>
  <c r="AI1617" i="47"/>
  <c r="AI1644" i="47"/>
  <c r="AI1646" i="47"/>
  <c r="AI1411" i="47"/>
  <c r="AG1384" i="47"/>
  <c r="AI1384" i="47" s="1"/>
  <c r="AI1316" i="47"/>
  <c r="AI1467" i="47"/>
  <c r="AI1284" i="47"/>
  <c r="AI1338" i="47"/>
  <c r="AH1401" i="47"/>
  <c r="AI1360" i="47"/>
  <c r="AG1137" i="47"/>
  <c r="AI1137" i="47" s="1"/>
  <c r="AI1380" i="47"/>
  <c r="AI1214" i="47"/>
  <c r="AI1168" i="47"/>
  <c r="AI1405" i="47"/>
  <c r="AI1242" i="47"/>
  <c r="AG1045" i="47"/>
  <c r="AI1045" i="47" s="1"/>
  <c r="AG948" i="47"/>
  <c r="AG927" i="47"/>
  <c r="AI927" i="47" s="1"/>
  <c r="AI1133" i="47"/>
  <c r="AI746" i="47"/>
  <c r="AG827" i="47"/>
  <c r="AI827" i="47" s="1"/>
  <c r="AI773" i="47"/>
  <c r="AI728" i="47"/>
  <c r="AH802" i="47"/>
  <c r="AI704" i="47"/>
  <c r="AI700" i="47"/>
  <c r="AG904" i="47"/>
  <c r="AI730" i="47"/>
  <c r="AG671" i="47"/>
  <c r="AI602" i="47"/>
  <c r="AI557" i="47"/>
  <c r="AI513" i="47"/>
  <c r="AI530" i="47"/>
  <c r="AI586" i="47"/>
  <c r="AI679" i="47"/>
  <c r="AI608" i="47"/>
  <c r="AI414" i="47"/>
  <c r="AG387" i="47"/>
  <c r="AI387" i="47" s="1"/>
  <c r="AH237" i="47"/>
  <c r="AI237" i="47" s="1"/>
  <c r="AI343" i="47"/>
  <c r="AI285" i="47"/>
  <c r="AI269" i="47"/>
  <c r="AI302" i="47"/>
  <c r="AI367" i="47"/>
  <c r="AI94" i="47"/>
  <c r="AG59" i="47"/>
  <c r="AH2481" i="47"/>
  <c r="AG2481" i="47"/>
  <c r="AI2481" i="47" s="1"/>
  <c r="AI2186" i="47"/>
  <c r="AG1965" i="47"/>
  <c r="AH1965" i="47"/>
  <c r="AI1965" i="47" s="1"/>
  <c r="AH1768" i="47"/>
  <c r="AG1768" i="47"/>
  <c r="AI1768" i="47" s="1"/>
  <c r="AG965" i="47"/>
  <c r="AH965" i="47"/>
  <c r="AH1108" i="47"/>
  <c r="AG1108" i="47"/>
  <c r="AI1108" i="47" s="1"/>
  <c r="AH471" i="47"/>
  <c r="AG471" i="47"/>
  <c r="AI471" i="47" s="1"/>
  <c r="AG189" i="47"/>
  <c r="AH189" i="47"/>
  <c r="AI1869" i="47"/>
  <c r="AG1727" i="47"/>
  <c r="AI1727" i="47" s="1"/>
  <c r="AI1444" i="47"/>
  <c r="AI1409" i="47"/>
  <c r="AG1316" i="47"/>
  <c r="AH1160" i="47"/>
  <c r="AI1081" i="47"/>
  <c r="AH1249" i="47"/>
  <c r="AI1249" i="47" s="1"/>
  <c r="AG1289" i="47"/>
  <c r="AI1289" i="47" s="1"/>
  <c r="AI1182" i="47"/>
  <c r="AI1166" i="47"/>
  <c r="AI1154" i="47"/>
  <c r="AI1018" i="47"/>
  <c r="AI1135" i="47"/>
  <c r="AH948" i="47"/>
  <c r="AI1080" i="47"/>
  <c r="AG1003" i="47"/>
  <c r="AI1003" i="47" s="1"/>
  <c r="AH1078" i="47"/>
  <c r="AI1078" i="47" s="1"/>
  <c r="AI766" i="47"/>
  <c r="AI699" i="47"/>
  <c r="AH904" i="47"/>
  <c r="AI538" i="47"/>
  <c r="AH387" i="47"/>
  <c r="AI554" i="47"/>
  <c r="AG180" i="47"/>
  <c r="AI180" i="47" s="1"/>
  <c r="AG223" i="47"/>
  <c r="AI317" i="47"/>
  <c r="AI103" i="47"/>
  <c r="AH59" i="47"/>
  <c r="AH2493" i="47"/>
  <c r="AG2493" i="47"/>
  <c r="AG2034" i="47"/>
  <c r="AI2034" i="47"/>
  <c r="AH2034" i="47"/>
  <c r="AG2435" i="47"/>
  <c r="AH2435" i="47"/>
  <c r="AH2373" i="47"/>
  <c r="AG2373" i="47"/>
  <c r="AI2373" i="47" s="1"/>
  <c r="AH2166" i="47"/>
  <c r="AG2166" i="47"/>
  <c r="AI2166" i="47" s="1"/>
  <c r="AI1827" i="47"/>
  <c r="AG1827" i="47"/>
  <c r="AH1319" i="47"/>
  <c r="AG1319" i="47"/>
  <c r="AI1129" i="47"/>
  <c r="AG1129" i="47"/>
  <c r="AH900" i="47"/>
  <c r="AG900" i="47"/>
  <c r="AI900" i="47" s="1"/>
  <c r="AH1104" i="47"/>
  <c r="AG1104" i="47"/>
  <c r="AG181" i="47"/>
  <c r="AH181" i="47"/>
  <c r="AI447" i="47"/>
  <c r="AH447" i="47"/>
  <c r="AG447" i="47"/>
  <c r="AI2002" i="47"/>
  <c r="AI1900" i="47"/>
  <c r="AI1919" i="47"/>
  <c r="AI2152" i="47"/>
  <c r="AI1899" i="47"/>
  <c r="AI1718" i="47"/>
  <c r="AI1814" i="47"/>
  <c r="AI1765" i="47"/>
  <c r="AI1840" i="47"/>
  <c r="AI1674" i="47"/>
  <c r="AI1726" i="47"/>
  <c r="AI1625" i="47"/>
  <c r="AI1753" i="47"/>
  <c r="AI1550" i="47"/>
  <c r="AI1713" i="47"/>
  <c r="AI1382" i="47"/>
  <c r="AI1306" i="47"/>
  <c r="AI1648" i="47"/>
  <c r="AI1434" i="47"/>
  <c r="AI1616" i="47"/>
  <c r="AH1413" i="47"/>
  <c r="AI1413" i="47" s="1"/>
  <c r="AI1394" i="47"/>
  <c r="AI1431" i="47"/>
  <c r="AI1290" i="47"/>
  <c r="AI1248" i="47"/>
  <c r="AI1225" i="47"/>
  <c r="AG1160" i="47"/>
  <c r="AG1117" i="47"/>
  <c r="AI1117" i="47" s="1"/>
  <c r="AI1164" i="47"/>
  <c r="AH1074" i="47"/>
  <c r="AI1074" i="47" s="1"/>
  <c r="AI1361" i="47"/>
  <c r="AI1429" i="47"/>
  <c r="AI1381" i="47"/>
  <c r="AI1226" i="47"/>
  <c r="AG1041" i="47"/>
  <c r="AI1041" i="47" s="1"/>
  <c r="AI1028" i="47"/>
  <c r="AI967" i="47"/>
  <c r="AI982" i="47"/>
  <c r="AI1066" i="47"/>
  <c r="AI968" i="47"/>
  <c r="AI919" i="47"/>
  <c r="AI1123" i="47"/>
  <c r="AI976" i="47"/>
  <c r="AG836" i="47"/>
  <c r="AI836" i="47" s="1"/>
  <c r="AI1053" i="47"/>
  <c r="AI825" i="47"/>
  <c r="AI798" i="47"/>
  <c r="AI779" i="47"/>
  <c r="AI1059" i="47"/>
  <c r="AI793" i="47"/>
  <c r="AI685" i="47"/>
  <c r="AI781" i="47"/>
  <c r="AI841" i="47"/>
  <c r="AI697" i="47"/>
  <c r="AI1350" i="47"/>
  <c r="AI1084" i="47"/>
  <c r="AI826" i="47"/>
  <c r="AI614" i="47"/>
  <c r="AI473" i="47"/>
  <c r="AI618" i="47"/>
  <c r="AI624" i="47"/>
  <c r="AI657" i="47"/>
  <c r="AI407" i="47"/>
  <c r="AG293" i="47"/>
  <c r="AI512" i="47"/>
  <c r="AI419" i="47"/>
  <c r="AI290" i="47"/>
  <c r="AI486" i="47"/>
  <c r="AI224" i="47"/>
  <c r="AI304" i="47"/>
  <c r="AI354" i="47"/>
  <c r="AI32" i="47"/>
  <c r="AI105" i="47"/>
  <c r="AG2557" i="47"/>
  <c r="AH2557" i="47"/>
  <c r="AG2463" i="47"/>
  <c r="AI2463" i="47" s="1"/>
  <c r="AH2463" i="47"/>
  <c r="AG1977" i="47"/>
  <c r="AH1977" i="47"/>
  <c r="AI2126" i="47"/>
  <c r="AH1340" i="47"/>
  <c r="AI1340" i="47"/>
  <c r="AG1340" i="47"/>
  <c r="AG1271" i="47"/>
  <c r="AI1271" i="47" s="1"/>
  <c r="AH1271" i="47"/>
  <c r="AG949" i="47"/>
  <c r="AI949" i="47" s="1"/>
  <c r="AH949" i="47"/>
  <c r="AH650" i="47"/>
  <c r="AG650" i="47"/>
  <c r="AG185" i="47"/>
  <c r="AI185" i="47" s="1"/>
  <c r="AH185" i="47"/>
  <c r="AH1456" i="47"/>
  <c r="AG1456" i="47"/>
  <c r="AI1456" i="47" s="1"/>
  <c r="AH1294" i="47"/>
  <c r="AG1294" i="47"/>
  <c r="AH1179" i="47"/>
  <c r="AG1179" i="47"/>
  <c r="AI1179" i="47" s="1"/>
  <c r="AH549" i="47"/>
  <c r="AG549" i="47"/>
  <c r="AI549" i="47" s="1"/>
  <c r="AH2592" i="47"/>
  <c r="AG2592" i="47"/>
  <c r="AI2592" i="47" s="1"/>
  <c r="AH2528" i="47"/>
  <c r="AG2528" i="47"/>
  <c r="AG2488" i="47"/>
  <c r="AI2488" i="47"/>
  <c r="AH2488" i="47"/>
  <c r="AH2567" i="47"/>
  <c r="AI2567" i="47" s="1"/>
  <c r="AG2567" i="47"/>
  <c r="AH2572" i="47"/>
  <c r="AI2572" i="47" s="1"/>
  <c r="AG2572" i="47"/>
  <c r="AG2398" i="47"/>
  <c r="AH2398" i="47"/>
  <c r="AH2367" i="47"/>
  <c r="AG2367" i="47"/>
  <c r="AI2367" i="47" s="1"/>
  <c r="AH2343" i="47"/>
  <c r="AG2343" i="47"/>
  <c r="AI2343" i="47" s="1"/>
  <c r="AH2371" i="47"/>
  <c r="AG2371" i="47"/>
  <c r="AG2229" i="47"/>
  <c r="AI2229" i="47"/>
  <c r="AH2229" i="47"/>
  <c r="AH2200" i="47"/>
  <c r="AI2200" i="47" s="1"/>
  <c r="AG2200" i="47"/>
  <c r="AG2096" i="47"/>
  <c r="AI2096" i="47" s="1"/>
  <c r="AH2096" i="47"/>
  <c r="AH2213" i="47"/>
  <c r="AG2213" i="47"/>
  <c r="AI2213" i="47" s="1"/>
  <c r="AH2197" i="47"/>
  <c r="AG2197" i="47"/>
  <c r="AH2169" i="47"/>
  <c r="AG2169" i="47"/>
  <c r="AI2140" i="47"/>
  <c r="AG2140" i="47"/>
  <c r="AH2140" i="47"/>
  <c r="AH2189" i="47"/>
  <c r="AG2189" i="47"/>
  <c r="AH1928" i="47"/>
  <c r="AI1928" i="47"/>
  <c r="AG1928" i="47"/>
  <c r="AH1968" i="47"/>
  <c r="AG1968" i="47"/>
  <c r="AH1956" i="47"/>
  <c r="AG1956" i="47"/>
  <c r="AI1956" i="47"/>
  <c r="AH1915" i="47"/>
  <c r="AG1915" i="47"/>
  <c r="AI1915" i="47" s="1"/>
  <c r="AH1883" i="47"/>
  <c r="AG1883" i="47"/>
  <c r="AI1908" i="47"/>
  <c r="AH1831" i="47"/>
  <c r="AG1831" i="47"/>
  <c r="AH1710" i="47"/>
  <c r="AG1710" i="47"/>
  <c r="AH1493" i="47"/>
  <c r="AG1493" i="47"/>
  <c r="AI1493" i="47" s="1"/>
  <c r="AG1502" i="47"/>
  <c r="AH1502" i="47"/>
  <c r="AH1537" i="47"/>
  <c r="AG1537" i="47"/>
  <c r="AI1537" i="47" s="1"/>
  <c r="AH1321" i="47"/>
  <c r="AG1321" i="47"/>
  <c r="AI1321" i="47" s="1"/>
  <c r="AH1292" i="47"/>
  <c r="AI1292" i="47" s="1"/>
  <c r="AG1292" i="47"/>
  <c r="AH1308" i="47"/>
  <c r="AG1308" i="47"/>
  <c r="AH1358" i="47"/>
  <c r="AG1358" i="47"/>
  <c r="AH1318" i="47"/>
  <c r="AG1318" i="47"/>
  <c r="AI1236" i="47"/>
  <c r="AI1188" i="47"/>
  <c r="AH1251" i="47"/>
  <c r="AG1251" i="47"/>
  <c r="AH1163" i="47"/>
  <c r="AI1163" i="47" s="1"/>
  <c r="AG1163" i="47"/>
  <c r="AH1255" i="47"/>
  <c r="AI1255" i="47" s="1"/>
  <c r="AG1255" i="47"/>
  <c r="AI1101" i="47"/>
  <c r="AH1101" i="47"/>
  <c r="AG1101" i="47"/>
  <c r="AH1239" i="47"/>
  <c r="AG1239" i="47"/>
  <c r="AI1239" i="47" s="1"/>
  <c r="AH643" i="47"/>
  <c r="AG643" i="47"/>
  <c r="AI643" i="47" s="1"/>
  <c r="AH662" i="47"/>
  <c r="AG662" i="47"/>
  <c r="AH635" i="47"/>
  <c r="AG635" i="47"/>
  <c r="AI492" i="47"/>
  <c r="AH492" i="47"/>
  <c r="AG492" i="47"/>
  <c r="AI548" i="47"/>
  <c r="AH548" i="47"/>
  <c r="AG548" i="47"/>
  <c r="AH593" i="47"/>
  <c r="AI593" i="47" s="1"/>
  <c r="AG593" i="47"/>
  <c r="AH470" i="47"/>
  <c r="AG470" i="47"/>
  <c r="AH215" i="47"/>
  <c r="AG215" i="47"/>
  <c r="AI215" i="47" s="1"/>
  <c r="AH148" i="47"/>
  <c r="AG148" i="47"/>
  <c r="AI148" i="47" s="1"/>
  <c r="AG2492" i="47"/>
  <c r="AH2492" i="47"/>
  <c r="AG2422" i="47"/>
  <c r="AH2422" i="47"/>
  <c r="AH2319" i="47"/>
  <c r="AG2319" i="47"/>
  <c r="AI2319" i="47" s="1"/>
  <c r="AH2301" i="47"/>
  <c r="AG2301" i="47"/>
  <c r="AH2143" i="47"/>
  <c r="AG2143" i="47"/>
  <c r="AH1964" i="47"/>
  <c r="AG1964" i="47"/>
  <c r="AI1964" i="47"/>
  <c r="AH1443" i="47"/>
  <c r="AG1443" i="47"/>
  <c r="AI1183" i="47"/>
  <c r="AH1183" i="47"/>
  <c r="AG1183" i="47"/>
  <c r="AG485" i="47"/>
  <c r="AH485" i="47"/>
  <c r="AI159" i="47"/>
  <c r="AH159" i="47"/>
  <c r="AG159" i="47"/>
  <c r="AH150" i="47"/>
  <c r="AI150" i="47" s="1"/>
  <c r="AG150" i="47"/>
  <c r="AH2568" i="47"/>
  <c r="AG2568" i="47"/>
  <c r="AH2520" i="47"/>
  <c r="AG2520" i="47"/>
  <c r="AH2560" i="47"/>
  <c r="AG2560" i="47"/>
  <c r="AI2560" i="47" s="1"/>
  <c r="AH2523" i="47"/>
  <c r="AG2523" i="47"/>
  <c r="AI2523" i="47" s="1"/>
  <c r="AH2552" i="47"/>
  <c r="AG2552" i="47"/>
  <c r="AI2552" i="47" s="1"/>
  <c r="AG2484" i="47"/>
  <c r="AH2484" i="47"/>
  <c r="AH2397" i="47"/>
  <c r="AG2397" i="47"/>
  <c r="AH2425" i="47"/>
  <c r="AG2425" i="47"/>
  <c r="AI2425" i="47" s="1"/>
  <c r="AH2196" i="47"/>
  <c r="AG2196" i="47"/>
  <c r="AH2147" i="47"/>
  <c r="AG2147" i="47"/>
  <c r="AH2173" i="47"/>
  <c r="AG2173" i="47"/>
  <c r="AH2160" i="47"/>
  <c r="AG2160" i="47"/>
  <c r="AI2160" i="47" s="1"/>
  <c r="AG2043" i="47"/>
  <c r="AI2043" i="47" s="1"/>
  <c r="AH2043" i="47"/>
  <c r="AH2161" i="47"/>
  <c r="AG2161" i="47"/>
  <c r="AI2132" i="47"/>
  <c r="AG2132" i="47"/>
  <c r="AH2132" i="47"/>
  <c r="AG2228" i="47"/>
  <c r="AH2228" i="47"/>
  <c r="AG2136" i="47"/>
  <c r="AH2136" i="47"/>
  <c r="AH2085" i="47"/>
  <c r="AI2085" i="47" s="1"/>
  <c r="AG2085" i="47"/>
  <c r="AH1952" i="47"/>
  <c r="AG1952" i="47"/>
  <c r="AH1931" i="47"/>
  <c r="AG1931" i="47"/>
  <c r="AH1879" i="47"/>
  <c r="AG1879" i="47"/>
  <c r="AI1879" i="47" s="1"/>
  <c r="AH1829" i="47"/>
  <c r="AG1829" i="47"/>
  <c r="AH1887" i="47"/>
  <c r="AG1887" i="47"/>
  <c r="AH1830" i="47"/>
  <c r="AG1830" i="47"/>
  <c r="AI1830" i="47" s="1"/>
  <c r="AH1461" i="47"/>
  <c r="AG1461" i="47"/>
  <c r="AH1481" i="47"/>
  <c r="AG1481" i="47"/>
  <c r="AI1481" i="47" s="1"/>
  <c r="AH1541" i="47"/>
  <c r="AG1541" i="47"/>
  <c r="AH1500" i="47"/>
  <c r="AG1500" i="47"/>
  <c r="AI1500" i="47"/>
  <c r="AI1396" i="47"/>
  <c r="AH1354" i="47"/>
  <c r="AG1354" i="47"/>
  <c r="AH1313" i="47"/>
  <c r="AI1313" i="47" s="1"/>
  <c r="AG1313" i="47"/>
  <c r="AH1243" i="47"/>
  <c r="AI1243" i="47" s="1"/>
  <c r="AG1243" i="47"/>
  <c r="AH1175" i="47"/>
  <c r="AI1175" i="47" s="1"/>
  <c r="AG1175" i="47"/>
  <c r="AI1264" i="47"/>
  <c r="AH895" i="47"/>
  <c r="AI895" i="47" s="1"/>
  <c r="AG895" i="47"/>
  <c r="AH682" i="47"/>
  <c r="AG682" i="47"/>
  <c r="AG659" i="47"/>
  <c r="AH659" i="47"/>
  <c r="AH592" i="47"/>
  <c r="AG592" i="47"/>
  <c r="AH478" i="47"/>
  <c r="AG478" i="47"/>
  <c r="AH629" i="47"/>
  <c r="AG629" i="47"/>
  <c r="AI544" i="47"/>
  <c r="AH544" i="47"/>
  <c r="AG544" i="47"/>
  <c r="AG481" i="47"/>
  <c r="AH481" i="47"/>
  <c r="AI481" i="47" s="1"/>
  <c r="AI203" i="47"/>
  <c r="AH203" i="47"/>
  <c r="AG203" i="47"/>
  <c r="AH147" i="47"/>
  <c r="AG147" i="47"/>
  <c r="AH140" i="47"/>
  <c r="AG140" i="47"/>
  <c r="AI183" i="47"/>
  <c r="AH183" i="47"/>
  <c r="AG183" i="47"/>
  <c r="AH151" i="47"/>
  <c r="AI151" i="47"/>
  <c r="AG151" i="47"/>
  <c r="AH2547" i="47"/>
  <c r="AG2547" i="47"/>
  <c r="AG2316" i="47"/>
  <c r="AI2316" i="47" s="1"/>
  <c r="AH2316" i="47"/>
  <c r="AG2097" i="47"/>
  <c r="AI2097" i="47" s="1"/>
  <c r="AH2097" i="47"/>
  <c r="AH1503" i="47"/>
  <c r="AG1503" i="47"/>
  <c r="AH1324" i="47"/>
  <c r="AG1324" i="47"/>
  <c r="AH645" i="47"/>
  <c r="AI645" i="47" s="1"/>
  <c r="AG645" i="47"/>
  <c r="AH601" i="47"/>
  <c r="AI601" i="47" s="1"/>
  <c r="AG601" i="47"/>
  <c r="AH613" i="47"/>
  <c r="AI613" i="47" s="1"/>
  <c r="AG613" i="47"/>
  <c r="AH156" i="47"/>
  <c r="AG156" i="47"/>
  <c r="AI156" i="47"/>
  <c r="AH2512" i="47"/>
  <c r="AG2512" i="47"/>
  <c r="AI2512" i="47" s="1"/>
  <c r="AH2532" i="47"/>
  <c r="AG2532" i="47"/>
  <c r="AI2532" i="47" s="1"/>
  <c r="AH2588" i="47"/>
  <c r="AG2588" i="47"/>
  <c r="AI2588" i="47" s="1"/>
  <c r="AG2480" i="47"/>
  <c r="AI2480" i="47" s="1"/>
  <c r="AH2480" i="47"/>
  <c r="AI2417" i="47"/>
  <c r="AH2417" i="47"/>
  <c r="AG2417" i="47"/>
  <c r="AH2441" i="47"/>
  <c r="AG2441" i="47"/>
  <c r="AH2359" i="47"/>
  <c r="AG2359" i="47"/>
  <c r="AH2333" i="47"/>
  <c r="AG2333" i="47"/>
  <c r="AI2333" i="47" s="1"/>
  <c r="AH2337" i="47"/>
  <c r="AG2337" i="47"/>
  <c r="AH2321" i="47"/>
  <c r="AG2321" i="47"/>
  <c r="AH2087" i="47"/>
  <c r="AG2087" i="47"/>
  <c r="AI2087" i="47" s="1"/>
  <c r="AG2260" i="47"/>
  <c r="AH2260" i="47"/>
  <c r="AH2209" i="47"/>
  <c r="AG2209" i="47"/>
  <c r="AG2125" i="47"/>
  <c r="AI2125" i="47" s="1"/>
  <c r="AH2125" i="47"/>
  <c r="AG2079" i="47"/>
  <c r="AI2079" i="47" s="1"/>
  <c r="AH2079" i="47"/>
  <c r="AH2181" i="47"/>
  <c r="AG2181" i="47"/>
  <c r="AI2181" i="47"/>
  <c r="AG2084" i="47"/>
  <c r="AH2084" i="47"/>
  <c r="AH2040" i="47"/>
  <c r="AG2040" i="47"/>
  <c r="AG2000" i="47"/>
  <c r="AH2000" i="47"/>
  <c r="AI2000" i="47" s="1"/>
  <c r="AG2016" i="47"/>
  <c r="AH2016" i="47"/>
  <c r="AI2016" i="47" s="1"/>
  <c r="AH1993" i="47"/>
  <c r="AG1993" i="47"/>
  <c r="AI2010" i="47"/>
  <c r="AG1872" i="47"/>
  <c r="AI1872" i="47" s="1"/>
  <c r="AH1872" i="47"/>
  <c r="AH1863" i="47"/>
  <c r="AG1863" i="47"/>
  <c r="AH1714" i="47"/>
  <c r="AG1714" i="47"/>
  <c r="AI1477" i="47"/>
  <c r="AH1477" i="47"/>
  <c r="AG1477" i="47"/>
  <c r="AH1533" i="47"/>
  <c r="AG1533" i="47"/>
  <c r="AH1497" i="47"/>
  <c r="AI1497" i="47"/>
  <c r="AG1497" i="47"/>
  <c r="AG1526" i="47"/>
  <c r="AH1526" i="47"/>
  <c r="AH1488" i="47"/>
  <c r="AI1488" i="47"/>
  <c r="AG1488" i="47"/>
  <c r="AH1312" i="47"/>
  <c r="AG1312" i="47"/>
  <c r="AH1363" i="47"/>
  <c r="AI1363" i="47" s="1"/>
  <c r="AG1363" i="47"/>
  <c r="AH1334" i="47"/>
  <c r="AG1334" i="47"/>
  <c r="AH1231" i="47"/>
  <c r="AG1231" i="47"/>
  <c r="AG1110" i="47"/>
  <c r="AH1110" i="47"/>
  <c r="AI1184" i="47"/>
  <c r="AH1247" i="47"/>
  <c r="AG1247" i="47"/>
  <c r="AI1247" i="47" s="1"/>
  <c r="AG655" i="47"/>
  <c r="AH655" i="47"/>
  <c r="AI678" i="47"/>
  <c r="AH678" i="47"/>
  <c r="AG678" i="47"/>
  <c r="AI588" i="47"/>
  <c r="AH588" i="47"/>
  <c r="AG588" i="47"/>
  <c r="AH649" i="47"/>
  <c r="AG649" i="47"/>
  <c r="AH540" i="47"/>
  <c r="AG540" i="47"/>
  <c r="AH476" i="47"/>
  <c r="AG476" i="47"/>
  <c r="AH168" i="47"/>
  <c r="AG168" i="47"/>
  <c r="AI168" i="47" s="1"/>
  <c r="AI131" i="47"/>
  <c r="AH131" i="47"/>
  <c r="AG131" i="47"/>
  <c r="AH124" i="47"/>
  <c r="AG124" i="47"/>
  <c r="AI124" i="47" s="1"/>
  <c r="AH179" i="47"/>
  <c r="AG179" i="47"/>
  <c r="AH136" i="47"/>
  <c r="AG136" i="47"/>
  <c r="AH2507" i="47"/>
  <c r="AG2507" i="47"/>
  <c r="AG2153" i="47"/>
  <c r="AH2153" i="47"/>
  <c r="AG2256" i="47"/>
  <c r="AH2256" i="47"/>
  <c r="AH1484" i="47"/>
  <c r="AG1484" i="47"/>
  <c r="AI1484" i="47"/>
  <c r="AG1534" i="47"/>
  <c r="AI1534" i="47" s="1"/>
  <c r="AH1534" i="47"/>
  <c r="AH1274" i="47"/>
  <c r="AG1274" i="47"/>
  <c r="AH443" i="47"/>
  <c r="AG443" i="47"/>
  <c r="AI443" i="47" s="1"/>
  <c r="AG127" i="47"/>
  <c r="AH127" i="47"/>
  <c r="AI127" i="47"/>
  <c r="AH2504" i="47"/>
  <c r="AG2504" i="47"/>
  <c r="AH2579" i="47"/>
  <c r="AG2579" i="47"/>
  <c r="AH2539" i="47"/>
  <c r="AI2539" i="47" s="1"/>
  <c r="AG2539" i="47"/>
  <c r="AH2584" i="47"/>
  <c r="AG2584" i="47"/>
  <c r="AH2544" i="47"/>
  <c r="AG2544" i="47"/>
  <c r="AI2544" i="47" s="1"/>
  <c r="AH2409" i="47"/>
  <c r="AG2409" i="47"/>
  <c r="AI2409" i="47" s="1"/>
  <c r="AH2317" i="47"/>
  <c r="AG2317" i="47"/>
  <c r="AH2220" i="47"/>
  <c r="AG2220" i="47"/>
  <c r="AI2220" i="47" s="1"/>
  <c r="AH2177" i="47"/>
  <c r="AG2177" i="47"/>
  <c r="AH2071" i="47"/>
  <c r="AG2071" i="47"/>
  <c r="AH2179" i="47"/>
  <c r="AI2179" i="47" s="1"/>
  <c r="AG2179" i="47"/>
  <c r="AG2117" i="47"/>
  <c r="AH2117" i="47"/>
  <c r="AH2172" i="47"/>
  <c r="AG2172" i="47"/>
  <c r="AI2172" i="47" s="1"/>
  <c r="AG2129" i="47"/>
  <c r="AH2129" i="47"/>
  <c r="AH2062" i="47"/>
  <c r="AG2062" i="47"/>
  <c r="AH2005" i="47"/>
  <c r="AG2005" i="47"/>
  <c r="AI2005" i="47" s="1"/>
  <c r="AH1867" i="47"/>
  <c r="AG1867" i="47"/>
  <c r="AG1860" i="47"/>
  <c r="AH1860" i="47"/>
  <c r="AG1868" i="47"/>
  <c r="AH1868" i="47"/>
  <c r="AH1842" i="47"/>
  <c r="AG1842" i="47"/>
  <c r="AI1842" i="47" s="1"/>
  <c r="AG1518" i="47"/>
  <c r="AH1518" i="47"/>
  <c r="AH1476" i="47"/>
  <c r="AG1476" i="47"/>
  <c r="AI1476" i="47" s="1"/>
  <c r="AH1529" i="47"/>
  <c r="AG1529" i="47"/>
  <c r="AH1479" i="47"/>
  <c r="AG1479" i="47"/>
  <c r="AH1359" i="47"/>
  <c r="AG1359" i="47"/>
  <c r="AH1328" i="47"/>
  <c r="AG1328" i="47"/>
  <c r="AI1328" i="47"/>
  <c r="AH1301" i="47"/>
  <c r="AG1301" i="47"/>
  <c r="AH1227" i="47"/>
  <c r="AG1227" i="47"/>
  <c r="AI1227" i="47" s="1"/>
  <c r="AH1199" i="47"/>
  <c r="AI1199" i="47" s="1"/>
  <c r="AG1199" i="47"/>
  <c r="AH1155" i="47"/>
  <c r="AG1155" i="47"/>
  <c r="AI1155" i="47" s="1"/>
  <c r="AH1097" i="47"/>
  <c r="AG1097" i="47"/>
  <c r="AI1097" i="47" s="1"/>
  <c r="AH1127" i="47"/>
  <c r="AG1127" i="47"/>
  <c r="AI1127" i="47" s="1"/>
  <c r="AH647" i="47"/>
  <c r="AG647" i="47"/>
  <c r="AH670" i="47"/>
  <c r="AG670" i="47"/>
  <c r="AG469" i="47"/>
  <c r="AH469" i="47"/>
  <c r="AI580" i="47"/>
  <c r="AH580" i="47"/>
  <c r="AG580" i="47"/>
  <c r="AH633" i="47"/>
  <c r="AG633" i="47"/>
  <c r="AI633" i="47" s="1"/>
  <c r="AH553" i="47"/>
  <c r="AI553" i="47" s="1"/>
  <c r="AG553" i="47"/>
  <c r="AH525" i="47"/>
  <c r="AG525" i="47"/>
  <c r="AH585" i="47"/>
  <c r="AG585" i="47"/>
  <c r="AI585" i="47" s="1"/>
  <c r="AH500" i="47"/>
  <c r="AG500" i="47"/>
  <c r="AH135" i="47"/>
  <c r="AI135" i="47" s="1"/>
  <c r="AG135" i="47"/>
  <c r="AH175" i="47"/>
  <c r="AG175" i="47"/>
  <c r="AI175" i="47" s="1"/>
  <c r="AH139" i="47"/>
  <c r="AG139" i="47"/>
  <c r="AH2300" i="47"/>
  <c r="AG2300" i="47"/>
  <c r="AH2175" i="47"/>
  <c r="AG2175" i="47"/>
  <c r="AI2175" i="47" s="1"/>
  <c r="AH1073" i="47"/>
  <c r="AG1073" i="47"/>
  <c r="AI1073" i="47" s="1"/>
  <c r="AG683" i="47"/>
  <c r="AH683" i="47"/>
  <c r="AI683" i="47" s="1"/>
  <c r="AH600" i="47"/>
  <c r="AG600" i="47"/>
  <c r="AH2556" i="47"/>
  <c r="AI2556" i="47" s="1"/>
  <c r="AG2556" i="47"/>
  <c r="AH2515" i="47"/>
  <c r="AG2515" i="47"/>
  <c r="AH2535" i="47"/>
  <c r="AG2535" i="47"/>
  <c r="AI2535" i="47" s="1"/>
  <c r="AH2466" i="47"/>
  <c r="AG2466" i="47"/>
  <c r="AH2406" i="47"/>
  <c r="AG2406" i="47"/>
  <c r="AH2394" i="47"/>
  <c r="AG2394" i="47"/>
  <c r="AH2458" i="47"/>
  <c r="AG2458" i="47"/>
  <c r="AH2339" i="47"/>
  <c r="AG2339" i="47"/>
  <c r="AH2305" i="47"/>
  <c r="AI2305" i="47" s="1"/>
  <c r="AG2305" i="47"/>
  <c r="AI2216" i="47"/>
  <c r="AH2216" i="47"/>
  <c r="AG2216" i="47"/>
  <c r="AH2168" i="47"/>
  <c r="AG2168" i="47"/>
  <c r="AG2128" i="47"/>
  <c r="AH2128" i="47"/>
  <c r="AH2051" i="47"/>
  <c r="AI2051" i="47" s="1"/>
  <c r="AG2051" i="47"/>
  <c r="AG2245" i="47"/>
  <c r="AH2245" i="47"/>
  <c r="AI2245" i="47" s="1"/>
  <c r="AH2221" i="47"/>
  <c r="AG2221" i="47"/>
  <c r="AI2221" i="47" s="1"/>
  <c r="AH2205" i="47"/>
  <c r="AG2205" i="47"/>
  <c r="AG2148" i="47"/>
  <c r="AI2148" i="47" s="1"/>
  <c r="AH2148" i="47"/>
  <c r="AG2109" i="47"/>
  <c r="AH2109" i="47"/>
  <c r="AG2276" i="47"/>
  <c r="AH2276" i="47"/>
  <c r="AI2276" i="47" s="1"/>
  <c r="AG2067" i="47"/>
  <c r="AH2067" i="47"/>
  <c r="AG2277" i="47"/>
  <c r="AI2277" i="47" s="1"/>
  <c r="AH2277" i="47"/>
  <c r="AI2163" i="47"/>
  <c r="AH2163" i="47"/>
  <c r="AG2163" i="47"/>
  <c r="AG2121" i="47"/>
  <c r="AH2121" i="47"/>
  <c r="AH2185" i="47"/>
  <c r="AG2185" i="47"/>
  <c r="AH2157" i="47"/>
  <c r="AG2157" i="47"/>
  <c r="AI2157" i="47" s="1"/>
  <c r="AG1864" i="47"/>
  <c r="AH1864" i="47"/>
  <c r="AG1706" i="47"/>
  <c r="AH1706" i="47"/>
  <c r="AI1706" i="47" s="1"/>
  <c r="AH1517" i="47"/>
  <c r="AG1517" i="47"/>
  <c r="AH1473" i="47"/>
  <c r="AG1473" i="47"/>
  <c r="AI1473" i="47" s="1"/>
  <c r="AH1513" i="47"/>
  <c r="AI1513" i="47"/>
  <c r="AG1513" i="47"/>
  <c r="AH1471" i="47"/>
  <c r="AG1471" i="47"/>
  <c r="AH1322" i="47"/>
  <c r="AG1322" i="47"/>
  <c r="AH1378" i="47"/>
  <c r="AG1378" i="47"/>
  <c r="AH1299" i="47"/>
  <c r="AG1299" i="47"/>
  <c r="AH1259" i="47"/>
  <c r="AG1259" i="47"/>
  <c r="AI1259" i="47" s="1"/>
  <c r="AH1151" i="47"/>
  <c r="AG1151" i="47"/>
  <c r="AH1235" i="47"/>
  <c r="AG1235" i="47"/>
  <c r="AI1235" i="47" s="1"/>
  <c r="AH1159" i="47"/>
  <c r="AG1159" i="47"/>
  <c r="AI1159" i="47" s="1"/>
  <c r="AH1207" i="47"/>
  <c r="AG1207" i="47"/>
  <c r="AI1093" i="47"/>
  <c r="AH1093" i="47"/>
  <c r="AG1093" i="47"/>
  <c r="AH1147" i="47"/>
  <c r="AI1147" i="47" s="1"/>
  <c r="AG1147" i="47"/>
  <c r="AH899" i="47"/>
  <c r="AG899" i="47"/>
  <c r="AI899" i="47" s="1"/>
  <c r="AH903" i="47"/>
  <c r="AG903" i="47"/>
  <c r="AI903" i="47" s="1"/>
  <c r="AG675" i="47"/>
  <c r="AH675" i="47"/>
  <c r="AG639" i="47"/>
  <c r="AI639" i="47" s="1"/>
  <c r="AH639" i="47"/>
  <c r="AH612" i="47"/>
  <c r="AG612" i="47"/>
  <c r="AI612" i="47" s="1"/>
  <c r="AI576" i="47"/>
  <c r="AH576" i="47"/>
  <c r="AG576" i="47"/>
  <c r="AI524" i="47"/>
  <c r="AH524" i="47"/>
  <c r="AG524" i="47"/>
  <c r="AH484" i="47"/>
  <c r="AG484" i="47"/>
  <c r="AH509" i="47"/>
  <c r="AG509" i="47"/>
  <c r="AI509" i="47" s="1"/>
  <c r="AH532" i="47"/>
  <c r="AG532" i="47"/>
  <c r="AI532" i="47" s="1"/>
  <c r="AI199" i="47"/>
  <c r="AH199" i="47"/>
  <c r="AG199" i="47"/>
  <c r="AH120" i="47"/>
  <c r="AG120" i="47"/>
  <c r="AH212" i="47"/>
  <c r="AI212" i="47" s="1"/>
  <c r="AG212" i="47"/>
  <c r="AH171" i="47"/>
  <c r="AG171" i="47"/>
  <c r="AH2536" i="47"/>
  <c r="AG2536" i="47"/>
  <c r="AH2457" i="47"/>
  <c r="AI2457" i="47" s="1"/>
  <c r="AG2457" i="47"/>
  <c r="AH2204" i="47"/>
  <c r="AG2204" i="47"/>
  <c r="AI2204" i="47" s="1"/>
  <c r="AH2255" i="47"/>
  <c r="AG2255" i="47"/>
  <c r="AH1963" i="47"/>
  <c r="AG1963" i="47"/>
  <c r="AI1963" i="47" s="1"/>
  <c r="AH1891" i="47"/>
  <c r="AG1891" i="47"/>
  <c r="AH1521" i="47"/>
  <c r="AG1521" i="47"/>
  <c r="AH1296" i="47"/>
  <c r="AG1296" i="47"/>
  <c r="AI1296" i="47" s="1"/>
  <c r="AH658" i="47"/>
  <c r="AI658" i="47" s="1"/>
  <c r="AG658" i="47"/>
  <c r="AI187" i="47"/>
  <c r="AH187" i="47"/>
  <c r="AG187" i="47"/>
  <c r="AH2543" i="47"/>
  <c r="AG2543" i="47"/>
  <c r="AI2543" i="47" s="1"/>
  <c r="AH2580" i="47"/>
  <c r="AG2580" i="47"/>
  <c r="AI2450" i="47"/>
  <c r="AH2450" i="47"/>
  <c r="AG2450" i="47"/>
  <c r="AH2402" i="47"/>
  <c r="AG2402" i="47"/>
  <c r="AH2393" i="47"/>
  <c r="AG2393" i="47"/>
  <c r="AI2393" i="47" s="1"/>
  <c r="AH2442" i="47"/>
  <c r="AG2442" i="47"/>
  <c r="AH2311" i="47"/>
  <c r="AG2311" i="47"/>
  <c r="AH2454" i="47"/>
  <c r="AG2454" i="47"/>
  <c r="AG2332" i="47"/>
  <c r="AH2332" i="47"/>
  <c r="AH2335" i="47"/>
  <c r="AG2335" i="47"/>
  <c r="AH2323" i="47"/>
  <c r="AG2323" i="47"/>
  <c r="AI2323" i="47" s="1"/>
  <c r="AH2212" i="47"/>
  <c r="AG2212" i="47"/>
  <c r="AI2212" i="47" s="1"/>
  <c r="AI2159" i="47"/>
  <c r="AH2159" i="47"/>
  <c r="AG2159" i="47"/>
  <c r="AG2120" i="47"/>
  <c r="AH2120" i="47"/>
  <c r="AH2139" i="47"/>
  <c r="AI2139" i="47" s="1"/>
  <c r="AG2139" i="47"/>
  <c r="AH2165" i="47"/>
  <c r="AG2165" i="47"/>
  <c r="AG2101" i="47"/>
  <c r="AI2101" i="47" s="1"/>
  <c r="AH2101" i="47"/>
  <c r="AH2151" i="47"/>
  <c r="AG2151" i="47"/>
  <c r="AI2151" i="47" s="1"/>
  <c r="AG2113" i="47"/>
  <c r="AI2113" i="47" s="1"/>
  <c r="AH2113" i="47"/>
  <c r="AG2089" i="47"/>
  <c r="AH2089" i="47"/>
  <c r="AG2065" i="47"/>
  <c r="AI2065" i="47" s="1"/>
  <c r="AH2065" i="47"/>
  <c r="AG1973" i="47"/>
  <c r="AH1973" i="47"/>
  <c r="AI1973" i="47" s="1"/>
  <c r="AH1903" i="47"/>
  <c r="AI1903" i="47" s="1"/>
  <c r="AG1903" i="47"/>
  <c r="AG1837" i="47"/>
  <c r="AH1837" i="47"/>
  <c r="AH1895" i="47"/>
  <c r="AG1895" i="47"/>
  <c r="AG1847" i="47"/>
  <c r="AH1847" i="47"/>
  <c r="AI1843" i="47"/>
  <c r="AH1843" i="47"/>
  <c r="AG1843" i="47"/>
  <c r="AG1506" i="47"/>
  <c r="AI1506" i="47" s="1"/>
  <c r="AH1506" i="47"/>
  <c r="AH1468" i="47"/>
  <c r="AG1468" i="47"/>
  <c r="AG1510" i="47"/>
  <c r="AI1510" i="47"/>
  <c r="AH1510" i="47"/>
  <c r="AH1452" i="47"/>
  <c r="AG1452" i="47"/>
  <c r="AH1512" i="47"/>
  <c r="AI1512" i="47"/>
  <c r="AG1512" i="47"/>
  <c r="AH1300" i="47"/>
  <c r="AG1300" i="47"/>
  <c r="AH1279" i="47"/>
  <c r="AG1279" i="47"/>
  <c r="AI1279" i="47" s="1"/>
  <c r="AI1335" i="47"/>
  <c r="AH1355" i="47"/>
  <c r="AG1355" i="47"/>
  <c r="AI1355" i="47" s="1"/>
  <c r="AH1291" i="47"/>
  <c r="AG1291" i="47"/>
  <c r="AI1291" i="47" s="1"/>
  <c r="AH1191" i="47"/>
  <c r="AG1191" i="47"/>
  <c r="AI1077" i="47"/>
  <c r="AH1077" i="47"/>
  <c r="AG1077" i="47"/>
  <c r="AH1089" i="47"/>
  <c r="AG1089" i="47"/>
  <c r="AI1156" i="47"/>
  <c r="AH1103" i="47"/>
  <c r="AG1103" i="47"/>
  <c r="AG667" i="47"/>
  <c r="AH667" i="47"/>
  <c r="AH894" i="47"/>
  <c r="AI894" i="47" s="1"/>
  <c r="AG894" i="47"/>
  <c r="AG497" i="47"/>
  <c r="AI497" i="47" s="1"/>
  <c r="AH497" i="47"/>
  <c r="AH472" i="47"/>
  <c r="AG472" i="47"/>
  <c r="AH490" i="47"/>
  <c r="AG490" i="47"/>
  <c r="AH521" i="47"/>
  <c r="AG521" i="47"/>
  <c r="AG648" i="47"/>
  <c r="AH648" i="47"/>
  <c r="AH620" i="47"/>
  <c r="AG620" i="47"/>
  <c r="AI620" i="47" s="1"/>
  <c r="AH195" i="47"/>
  <c r="AI195" i="47" s="1"/>
  <c r="AG195" i="47"/>
  <c r="AH164" i="47"/>
  <c r="AG164" i="47"/>
  <c r="AG2104" i="47"/>
  <c r="AI2104" i="47" s="1"/>
  <c r="AH2104" i="47"/>
  <c r="AI2055" i="47"/>
  <c r="AG2055" i="47"/>
  <c r="AH2055" i="47"/>
  <c r="AI2583" i="47"/>
  <c r="AH2583" i="47"/>
  <c r="AG2583" i="47"/>
  <c r="AH2575" i="47"/>
  <c r="AG2575" i="47"/>
  <c r="AH2496" i="47"/>
  <c r="AG2496" i="47"/>
  <c r="AI2496" i="47" s="1"/>
  <c r="AH2571" i="47"/>
  <c r="AG2571" i="47"/>
  <c r="AH2434" i="47"/>
  <c r="AG2434" i="47"/>
  <c r="AG2395" i="47"/>
  <c r="AI2395" i="47" s="1"/>
  <c r="AH2395" i="47"/>
  <c r="AG2418" i="47"/>
  <c r="AH2418" i="47"/>
  <c r="AH2375" i="47"/>
  <c r="AG2375" i="47"/>
  <c r="AH2307" i="47"/>
  <c r="AG2307" i="47"/>
  <c r="AI2307" i="47" s="1"/>
  <c r="AH2208" i="47"/>
  <c r="AG2208" i="47"/>
  <c r="AG2112" i="47"/>
  <c r="AH2112" i="47"/>
  <c r="AH2217" i="47"/>
  <c r="AG2217" i="47"/>
  <c r="AI2217" i="47" s="1"/>
  <c r="AH2201" i="47"/>
  <c r="AG2201" i="47"/>
  <c r="AG2133" i="47"/>
  <c r="AI2133" i="47" s="1"/>
  <c r="AH2133" i="47"/>
  <c r="AG2261" i="47"/>
  <c r="AI2261" i="47" s="1"/>
  <c r="AH2261" i="47"/>
  <c r="AG2244" i="47"/>
  <c r="AH2244" i="47"/>
  <c r="AG2105" i="47"/>
  <c r="AH2105" i="47"/>
  <c r="AH2041" i="47"/>
  <c r="AG2041" i="47"/>
  <c r="AH2063" i="47"/>
  <c r="AG2063" i="47"/>
  <c r="AH2053" i="47"/>
  <c r="AG2053" i="47"/>
  <c r="AI2058" i="47"/>
  <c r="AH1972" i="47"/>
  <c r="AG1972" i="47"/>
  <c r="AH2027" i="47"/>
  <c r="AG2027" i="47"/>
  <c r="AI2027" i="47" s="1"/>
  <c r="AH1845" i="47"/>
  <c r="AG1845" i="47"/>
  <c r="AI1841" i="47"/>
  <c r="AH1841" i="47"/>
  <c r="AG1841" i="47"/>
  <c r="AG1825" i="47"/>
  <c r="AI1825" i="47"/>
  <c r="AH1825" i="47"/>
  <c r="AH1911" i="47"/>
  <c r="AG1911" i="47"/>
  <c r="AH1844" i="47"/>
  <c r="AI1844" i="47"/>
  <c r="AG1844" i="47"/>
  <c r="AH1505" i="47"/>
  <c r="AG1505" i="47"/>
  <c r="AH1465" i="47"/>
  <c r="AG1465" i="47"/>
  <c r="AI1465" i="47" s="1"/>
  <c r="AI1647" i="47"/>
  <c r="AH1509" i="47"/>
  <c r="AI1509" i="47"/>
  <c r="AG1509" i="47"/>
  <c r="AH1485" i="47"/>
  <c r="AI1485" i="47"/>
  <c r="AG1485" i="47"/>
  <c r="AH1463" i="47"/>
  <c r="AI1463" i="47" s="1"/>
  <c r="AG1463" i="47"/>
  <c r="AH1366" i="47"/>
  <c r="AI1366" i="47" s="1"/>
  <c r="AG1366" i="47"/>
  <c r="AH1267" i="47"/>
  <c r="AG1267" i="47"/>
  <c r="AI1267" i="47" s="1"/>
  <c r="AH1379" i="47"/>
  <c r="AG1379" i="47"/>
  <c r="AH1315" i="47"/>
  <c r="AG1315" i="47"/>
  <c r="AI1315" i="47" s="1"/>
  <c r="AH1305" i="47"/>
  <c r="AG1305" i="47"/>
  <c r="AH1171" i="47"/>
  <c r="AG1171" i="47"/>
  <c r="AI1171" i="47" s="1"/>
  <c r="AH1263" i="47"/>
  <c r="AI1263" i="47" s="1"/>
  <c r="AG1263" i="47"/>
  <c r="AH1203" i="47"/>
  <c r="AG1203" i="47"/>
  <c r="AH1219" i="47"/>
  <c r="AI1219" i="47" s="1"/>
  <c r="AG1219" i="47"/>
  <c r="AH1167" i="47"/>
  <c r="AG1167" i="47"/>
  <c r="AI1167" i="47" s="1"/>
  <c r="AH907" i="47"/>
  <c r="AG907" i="47"/>
  <c r="AI536" i="47"/>
  <c r="AH536" i="47"/>
  <c r="AG536" i="47"/>
  <c r="AI455" i="47"/>
  <c r="AH455" i="47"/>
  <c r="AG455" i="47"/>
  <c r="AG461" i="47"/>
  <c r="AH461" i="47"/>
  <c r="AH564" i="47"/>
  <c r="AG564" i="47"/>
  <c r="AI514" i="47"/>
  <c r="AH569" i="47"/>
  <c r="AG569" i="47"/>
  <c r="AI569" i="47" s="1"/>
  <c r="AH560" i="47"/>
  <c r="AG560" i="47"/>
  <c r="AI560" i="47" s="1"/>
  <c r="AI119" i="47"/>
  <c r="AH119" i="47"/>
  <c r="AG119" i="47"/>
  <c r="AH191" i="47"/>
  <c r="AG191" i="47"/>
  <c r="AG143" i="47"/>
  <c r="AH143" i="47"/>
  <c r="AH207" i="47"/>
  <c r="AG207" i="47"/>
  <c r="AI123" i="47"/>
  <c r="AH123" i="47"/>
  <c r="AG123" i="47"/>
  <c r="C116" i="12"/>
  <c r="E115" i="12"/>
  <c r="F115" i="12" s="1"/>
  <c r="J9" i="36"/>
  <c r="AI143" i="47" l="1"/>
  <c r="AI1505" i="47"/>
  <c r="AI191" i="47"/>
  <c r="AI1305" i="47"/>
  <c r="AI2208" i="47"/>
  <c r="AI2575" i="47"/>
  <c r="AI1103" i="47"/>
  <c r="AI2402" i="47"/>
  <c r="AI171" i="47"/>
  <c r="AI1299" i="47"/>
  <c r="AI2168" i="47"/>
  <c r="AI2339" i="47"/>
  <c r="AI2466" i="47"/>
  <c r="AI600" i="47"/>
  <c r="AI1529" i="47"/>
  <c r="AI2062" i="47"/>
  <c r="AI2507" i="47"/>
  <c r="AI655" i="47"/>
  <c r="AI478" i="47"/>
  <c r="AI2228" i="47"/>
  <c r="AI2520" i="47"/>
  <c r="AI1710" i="47"/>
  <c r="AI2197" i="47"/>
  <c r="AI1104" i="47"/>
  <c r="AI197" i="47"/>
  <c r="AI1873" i="47"/>
  <c r="AI957" i="47"/>
  <c r="AI207" i="47"/>
  <c r="AI2105" i="47"/>
  <c r="AI2311" i="47"/>
  <c r="AI1521" i="47"/>
  <c r="AI1378" i="47"/>
  <c r="AI2300" i="47"/>
  <c r="AI2568" i="47"/>
  <c r="AI485" i="47"/>
  <c r="AI2223" i="47"/>
  <c r="AI1845" i="47"/>
  <c r="AI2053" i="47"/>
  <c r="AI2244" i="47"/>
  <c r="AI2434" i="47"/>
  <c r="AI521" i="47"/>
  <c r="AI1468" i="47"/>
  <c r="AI1847" i="47"/>
  <c r="AI2120" i="47"/>
  <c r="AI2335" i="47"/>
  <c r="AI2442" i="47"/>
  <c r="AI1891" i="47"/>
  <c r="AI675" i="47"/>
  <c r="AI1151" i="47"/>
  <c r="AI2394" i="47"/>
  <c r="AI2515" i="47"/>
  <c r="AI139" i="47"/>
  <c r="AI500" i="47"/>
  <c r="AI2071" i="47"/>
  <c r="AI2579" i="47"/>
  <c r="AI1274" i="47"/>
  <c r="AI179" i="47"/>
  <c r="AI2321" i="47"/>
  <c r="AI140" i="47"/>
  <c r="AI1829" i="47"/>
  <c r="AI2173" i="47"/>
  <c r="AI2397" i="47"/>
  <c r="AI2371" i="47"/>
  <c r="AI2528" i="47"/>
  <c r="AI1294" i="47"/>
  <c r="AI2493" i="47"/>
  <c r="AI1320" i="47"/>
  <c r="AI12" i="47"/>
  <c r="AI2513" i="47"/>
  <c r="AI907" i="47"/>
  <c r="AI1895" i="47"/>
  <c r="AI1714" i="47"/>
  <c r="AI1883" i="47"/>
  <c r="AI904" i="47"/>
  <c r="AI1379" i="47"/>
  <c r="AI120" i="47"/>
  <c r="AI1471" i="47"/>
  <c r="AI2185" i="47"/>
  <c r="AI2406" i="47"/>
  <c r="AI2153" i="47"/>
  <c r="AI1110" i="47"/>
  <c r="AI1863" i="47"/>
  <c r="AI2337" i="47"/>
  <c r="AI629" i="47"/>
  <c r="AI682" i="47"/>
  <c r="AI2136" i="47"/>
  <c r="AI2505" i="47"/>
  <c r="AI2418" i="47"/>
  <c r="AI667" i="47"/>
  <c r="AI1837" i="47"/>
  <c r="AI2121" i="47"/>
  <c r="AI2128" i="47"/>
  <c r="AI2117" i="47"/>
  <c r="AI2435" i="47"/>
  <c r="AI80" i="47"/>
  <c r="AI1756" i="47"/>
  <c r="AI1788" i="47"/>
  <c r="AI564" i="47"/>
  <c r="AI1972" i="47"/>
  <c r="AI2041" i="47"/>
  <c r="AI2112" i="47"/>
  <c r="AI2571" i="47"/>
  <c r="AI164" i="47"/>
  <c r="AI1191" i="47"/>
  <c r="AI2089" i="47"/>
  <c r="AI2165" i="47"/>
  <c r="AI2255" i="47"/>
  <c r="AI2536" i="47"/>
  <c r="AI2067" i="47"/>
  <c r="AI2205" i="47"/>
  <c r="AI1359" i="47"/>
  <c r="AI1860" i="47"/>
  <c r="AI2129" i="47"/>
  <c r="AI476" i="47"/>
  <c r="AI1526" i="47"/>
  <c r="AI2040" i="47"/>
  <c r="AI659" i="47"/>
  <c r="AI1952" i="47"/>
  <c r="AI2196" i="47"/>
  <c r="AI1443" i="47"/>
  <c r="AI2301" i="47"/>
  <c r="AI662" i="47"/>
  <c r="AI1831" i="47"/>
  <c r="AI2189" i="47"/>
  <c r="AI189" i="47"/>
  <c r="AI1112" i="47"/>
  <c r="AI461" i="47"/>
  <c r="AI1203" i="47"/>
  <c r="AI1089" i="47"/>
  <c r="AI1300" i="47"/>
  <c r="AI2332" i="47"/>
  <c r="AI2580" i="47"/>
  <c r="AI484" i="47"/>
  <c r="AI1207" i="47"/>
  <c r="AI1322" i="47"/>
  <c r="AI1864" i="47"/>
  <c r="AI469" i="47"/>
  <c r="AI1479" i="47"/>
  <c r="AI1518" i="47"/>
  <c r="AI1867" i="47"/>
  <c r="AI2177" i="47"/>
  <c r="AI136" i="47"/>
  <c r="AI540" i="47"/>
  <c r="AI1312" i="47"/>
  <c r="AI1993" i="47"/>
  <c r="AI2084" i="47"/>
  <c r="AI2359" i="47"/>
  <c r="AI1461" i="47"/>
  <c r="AI1318" i="47"/>
  <c r="AI1502" i="47"/>
  <c r="AI2398" i="47"/>
  <c r="AI2557" i="47"/>
  <c r="AI181" i="47"/>
  <c r="AI1519" i="47"/>
  <c r="AI2377" i="47"/>
  <c r="AI1893" i="47"/>
  <c r="AI1911" i="47"/>
  <c r="AI2201" i="47"/>
  <c r="AI490" i="47"/>
  <c r="AI2454" i="47"/>
  <c r="AI2109" i="47"/>
  <c r="AI2458" i="47"/>
  <c r="AI670" i="47"/>
  <c r="AI1301" i="47"/>
  <c r="AI2256" i="47"/>
  <c r="AI649" i="47"/>
  <c r="AI1231" i="47"/>
  <c r="AI1533" i="47"/>
  <c r="AI2209" i="47"/>
  <c r="AI2441" i="47"/>
  <c r="AI1324" i="47"/>
  <c r="AI2547" i="47"/>
  <c r="AI1541" i="47"/>
  <c r="AI2161" i="47"/>
  <c r="AI2422" i="47"/>
  <c r="AI470" i="47"/>
  <c r="AI1358" i="47"/>
  <c r="AI1968" i="47"/>
  <c r="AI650" i="47"/>
  <c r="AI2029" i="47"/>
  <c r="AI177" i="47"/>
  <c r="AI472" i="47"/>
  <c r="AI1517" i="47"/>
  <c r="AI2504" i="47"/>
  <c r="AI2063" i="47"/>
  <c r="AI2375" i="47"/>
  <c r="AI648" i="47"/>
  <c r="AI1452" i="47"/>
  <c r="AI525" i="47"/>
  <c r="AI647" i="47"/>
  <c r="AI1868" i="47"/>
  <c r="AI2317" i="47"/>
  <c r="AI2584" i="47"/>
  <c r="AI1334" i="47"/>
  <c r="AI2260" i="47"/>
  <c r="AI1503" i="47"/>
  <c r="AI147" i="47"/>
  <c r="AI592" i="47"/>
  <c r="AI1354" i="47"/>
  <c r="AI1887" i="47"/>
  <c r="AI1931" i="47"/>
  <c r="AI2147" i="47"/>
  <c r="AI2484" i="47"/>
  <c r="AI2143" i="47"/>
  <c r="AI2492" i="47"/>
  <c r="AI635" i="47"/>
  <c r="AI1251" i="47"/>
  <c r="AI1308" i="47"/>
  <c r="AI2169" i="47"/>
  <c r="AI1977" i="47"/>
  <c r="AI965" i="47"/>
  <c r="AI1105" i="47"/>
  <c r="AI2431" i="47"/>
  <c r="AI2353" i="47"/>
  <c r="E116" i="12"/>
  <c r="F116" i="12" s="1"/>
  <c r="C117" i="12"/>
  <c r="G9" i="36"/>
  <c r="C118" i="12" l="1"/>
  <c r="E117" i="12"/>
  <c r="F117" i="12" s="1"/>
  <c r="B153" i="36"/>
  <c r="I8" i="15"/>
  <c r="I9" i="15" s="1"/>
  <c r="C119" i="12" l="1"/>
  <c r="E118" i="12"/>
  <c r="F118" i="12" s="1"/>
  <c r="D153" i="36"/>
  <c r="E153" i="36"/>
  <c r="Z152" i="36" s="1"/>
  <c r="I6" i="15"/>
  <c r="I7" i="15" s="1"/>
  <c r="C120" i="12" l="1"/>
  <c r="E119" i="12"/>
  <c r="F119" i="12" s="1"/>
  <c r="B152" i="36"/>
  <c r="E152" i="36" s="1"/>
  <c r="C151" i="36"/>
  <c r="G153" i="36"/>
  <c r="H153" i="36"/>
  <c r="Q153" i="36"/>
  <c r="J153" i="36"/>
  <c r="N153" i="36"/>
  <c r="C121" i="12" l="1"/>
  <c r="E120" i="12"/>
  <c r="F120" i="12" s="1"/>
  <c r="Y153" i="36"/>
  <c r="Z153" i="36" s="1"/>
  <c r="Z151" i="36"/>
  <c r="C150" i="36"/>
  <c r="B151" i="36"/>
  <c r="D152" i="36"/>
  <c r="N152" i="36"/>
  <c r="R153" i="36"/>
  <c r="K153" i="36"/>
  <c r="J152" i="36"/>
  <c r="G152" i="36"/>
  <c r="Q152" i="36"/>
  <c r="O153" i="36"/>
  <c r="T153" i="36"/>
  <c r="S153" i="36"/>
  <c r="H152" i="36"/>
  <c r="C122" i="12" l="1"/>
  <c r="E121" i="12"/>
  <c r="F121" i="12" s="1"/>
  <c r="B150" i="36"/>
  <c r="E150" i="36" s="1"/>
  <c r="Z149" i="36" s="1"/>
  <c r="Y152" i="36"/>
  <c r="E151" i="36"/>
  <c r="Z150" i="36" s="1"/>
  <c r="C149" i="36"/>
  <c r="D151" i="36"/>
  <c r="K152" i="36"/>
  <c r="R152" i="36"/>
  <c r="S152" i="36"/>
  <c r="O152" i="36"/>
  <c r="T152" i="36"/>
  <c r="L153" i="36" l="1"/>
  <c r="D150" i="36"/>
  <c r="C123" i="12"/>
  <c r="E122" i="12"/>
  <c r="F122" i="12" s="1"/>
  <c r="C148" i="36"/>
  <c r="B149" i="36"/>
  <c r="D149" i="36" s="1"/>
  <c r="N151" i="36"/>
  <c r="Q151" i="36"/>
  <c r="H151" i="36"/>
  <c r="G150" i="36"/>
  <c r="G151" i="36"/>
  <c r="J151" i="36"/>
  <c r="N150" i="36"/>
  <c r="H150" i="36"/>
  <c r="Q150" i="36"/>
  <c r="J150" i="36"/>
  <c r="Y150" i="36" l="1"/>
  <c r="C124" i="12"/>
  <c r="E123" i="12"/>
  <c r="F123" i="12" s="1"/>
  <c r="B148" i="36"/>
  <c r="E148" i="36" s="1"/>
  <c r="Z147" i="36" s="1"/>
  <c r="E149" i="36"/>
  <c r="Z148" i="36" s="1"/>
  <c r="Y151" i="36"/>
  <c r="AB153" i="36" s="1"/>
  <c r="AH153" i="36"/>
  <c r="C147" i="36"/>
  <c r="K151" i="36"/>
  <c r="R151" i="36"/>
  <c r="S150" i="36"/>
  <c r="O151" i="36"/>
  <c r="T150" i="36"/>
  <c r="O150" i="36"/>
  <c r="J149" i="36"/>
  <c r="T151" i="36"/>
  <c r="S151" i="36"/>
  <c r="K150" i="36"/>
  <c r="R150" i="36"/>
  <c r="N149" i="36"/>
  <c r="L152" i="36" l="1"/>
  <c r="D148" i="36"/>
  <c r="AD153" i="36"/>
  <c r="AA153" i="36"/>
  <c r="AD152" i="36"/>
  <c r="L151" i="36"/>
  <c r="E124" i="12"/>
  <c r="F124" i="12" s="1"/>
  <c r="C125" i="12"/>
  <c r="B147" i="36"/>
  <c r="D147" i="36" s="1"/>
  <c r="AB152" i="36"/>
  <c r="C146" i="36"/>
  <c r="J148" i="36"/>
  <c r="G149" i="36"/>
  <c r="O149" i="36"/>
  <c r="N148" i="36"/>
  <c r="Q149" i="36"/>
  <c r="G148" i="36"/>
  <c r="Q148" i="36"/>
  <c r="H148" i="36"/>
  <c r="H149" i="36"/>
  <c r="K149" i="36"/>
  <c r="L150" i="36" l="1"/>
  <c r="Y149" i="36"/>
  <c r="AD151" i="36" s="1"/>
  <c r="AE153" i="36" s="1"/>
  <c r="AH152" i="36"/>
  <c r="C126" i="12"/>
  <c r="E125" i="12"/>
  <c r="F125" i="12" s="1"/>
  <c r="E147" i="36"/>
  <c r="B146" i="36"/>
  <c r="D146" i="36" s="1"/>
  <c r="AH151" i="36"/>
  <c r="C145" i="36"/>
  <c r="Y148" i="36"/>
  <c r="E113" i="12"/>
  <c r="F113" i="12" s="1"/>
  <c r="T148" i="36"/>
  <c r="O148" i="36"/>
  <c r="T149" i="36"/>
  <c r="R148" i="36"/>
  <c r="N147" i="36"/>
  <c r="H147" i="36"/>
  <c r="G147" i="36"/>
  <c r="K148" i="36"/>
  <c r="S148" i="36"/>
  <c r="R149" i="36"/>
  <c r="J147" i="36"/>
  <c r="S149" i="36"/>
  <c r="AA151" i="36" l="1"/>
  <c r="L149" i="36"/>
  <c r="E146" i="36"/>
  <c r="Z145" i="36" s="1"/>
  <c r="AA152" i="36"/>
  <c r="AB151" i="36"/>
  <c r="AC153" i="36" s="1"/>
  <c r="AF153" i="36" s="1"/>
  <c r="C127" i="12"/>
  <c r="E126" i="12"/>
  <c r="F126" i="12" s="1"/>
  <c r="Z146" i="36"/>
  <c r="AH150" i="36"/>
  <c r="C144" i="36"/>
  <c r="B145" i="36"/>
  <c r="D145" i="36" s="1"/>
  <c r="Y147" i="36"/>
  <c r="AB149" i="36" s="1"/>
  <c r="AD150" i="36"/>
  <c r="AE152" i="36" s="1"/>
  <c r="AB150" i="36"/>
  <c r="E112" i="12"/>
  <c r="F112" i="12" s="1"/>
  <c r="O147" i="36"/>
  <c r="Q147" i="36"/>
  <c r="K147" i="36"/>
  <c r="Q146" i="36"/>
  <c r="G146" i="36"/>
  <c r="N146" i="36"/>
  <c r="H146" i="36"/>
  <c r="J146" i="36"/>
  <c r="L148" i="36" l="1"/>
  <c r="B144" i="36"/>
  <c r="E144" i="36" s="1"/>
  <c r="Z143" i="36" s="1"/>
  <c r="AC152" i="36"/>
  <c r="AF152" i="36" s="1"/>
  <c r="C128" i="12"/>
  <c r="E127" i="12"/>
  <c r="F127" i="12" s="1"/>
  <c r="AH149" i="36"/>
  <c r="Y146" i="36"/>
  <c r="AA149" i="36" s="1"/>
  <c r="E145" i="36"/>
  <c r="C143" i="36"/>
  <c r="AA150" i="36"/>
  <c r="AD149" i="36"/>
  <c r="AE151" i="36" s="1"/>
  <c r="E111" i="12"/>
  <c r="F111" i="12" s="1"/>
  <c r="AC151" i="36"/>
  <c r="T147" i="36"/>
  <c r="S147" i="36"/>
  <c r="R146" i="36"/>
  <c r="T146" i="36"/>
  <c r="R147" i="36"/>
  <c r="K146" i="36"/>
  <c r="O146" i="36"/>
  <c r="S146" i="36"/>
  <c r="H145" i="36"/>
  <c r="D144" i="36" l="1"/>
  <c r="L147" i="36"/>
  <c r="C129" i="12"/>
  <c r="E128" i="12"/>
  <c r="F128" i="12" s="1"/>
  <c r="C142" i="36"/>
  <c r="Z144" i="36"/>
  <c r="B143" i="36"/>
  <c r="D143" i="36" s="1"/>
  <c r="AD148" i="36"/>
  <c r="AE150" i="36" s="1"/>
  <c r="AB148" i="36"/>
  <c r="AC150" i="36" s="1"/>
  <c r="Y145" i="36"/>
  <c r="AA148" i="36" s="1"/>
  <c r="E110" i="12"/>
  <c r="F110" i="12" s="1"/>
  <c r="AF151" i="36"/>
  <c r="G144" i="36"/>
  <c r="J145" i="36"/>
  <c r="Q145" i="36"/>
  <c r="N144" i="36"/>
  <c r="H144" i="36"/>
  <c r="J144" i="36"/>
  <c r="N145" i="36"/>
  <c r="G145" i="36"/>
  <c r="Q144" i="36"/>
  <c r="E143" i="36" l="1"/>
  <c r="Z142" i="36" s="1"/>
  <c r="C130" i="12"/>
  <c r="E129" i="12"/>
  <c r="F129" i="12" s="1"/>
  <c r="B142" i="36"/>
  <c r="D142" i="36" s="1"/>
  <c r="AH148" i="36"/>
  <c r="C141" i="36"/>
  <c r="AD147" i="36"/>
  <c r="AE149" i="36" s="1"/>
  <c r="AB147" i="36"/>
  <c r="AC149" i="36" s="1"/>
  <c r="Y144" i="36"/>
  <c r="AA147" i="36" s="1"/>
  <c r="AH147" i="36"/>
  <c r="E109" i="12"/>
  <c r="F109" i="12" s="1"/>
  <c r="AF150" i="36"/>
  <c r="S145" i="36"/>
  <c r="O145" i="36"/>
  <c r="K144" i="36"/>
  <c r="T144" i="36"/>
  <c r="S144" i="36"/>
  <c r="K145" i="36"/>
  <c r="N143" i="36"/>
  <c r="T145" i="36"/>
  <c r="O144" i="36"/>
  <c r="R144" i="36"/>
  <c r="J143" i="36"/>
  <c r="R145" i="36"/>
  <c r="L146" i="36" l="1"/>
  <c r="B141" i="36"/>
  <c r="E141" i="36" s="1"/>
  <c r="Z140" i="36" s="1"/>
  <c r="E142" i="36"/>
  <c r="Z141" i="36" s="1"/>
  <c r="C131" i="12"/>
  <c r="E130" i="12"/>
  <c r="F130" i="12" s="1"/>
  <c r="L145" i="36"/>
  <c r="C140" i="36"/>
  <c r="AD146" i="36"/>
  <c r="AE148" i="36" s="1"/>
  <c r="AB146" i="36"/>
  <c r="AC148" i="36" s="1"/>
  <c r="E108" i="12"/>
  <c r="F108" i="12" s="1"/>
  <c r="AF149" i="36"/>
  <c r="G143" i="36"/>
  <c r="Q142" i="36"/>
  <c r="K143" i="36"/>
  <c r="H143" i="36"/>
  <c r="G142" i="36"/>
  <c r="N142" i="36"/>
  <c r="J142" i="36"/>
  <c r="O143" i="36"/>
  <c r="Q143" i="36"/>
  <c r="L144" i="36" l="1"/>
  <c r="B140" i="36"/>
  <c r="D140" i="36" s="1"/>
  <c r="D141" i="36"/>
  <c r="Y143" i="36"/>
  <c r="AD145" i="36" s="1"/>
  <c r="AE147" i="36" s="1"/>
  <c r="AH146" i="36"/>
  <c r="C132" i="12"/>
  <c r="E131" i="12"/>
  <c r="F131" i="12" s="1"/>
  <c r="C139" i="36"/>
  <c r="AH145" i="36"/>
  <c r="E107" i="12"/>
  <c r="F107" i="12" s="1"/>
  <c r="AF148" i="36"/>
  <c r="O142" i="36"/>
  <c r="R142" i="36"/>
  <c r="T142" i="36"/>
  <c r="H141" i="36"/>
  <c r="Q141" i="36"/>
  <c r="H142" i="36"/>
  <c r="S143" i="36"/>
  <c r="S142" i="36"/>
  <c r="G141" i="36"/>
  <c r="N141" i="36"/>
  <c r="J141" i="36"/>
  <c r="T143" i="36"/>
  <c r="K142" i="36"/>
  <c r="R143" i="36"/>
  <c r="B139" i="36" l="1"/>
  <c r="L143" i="36"/>
  <c r="E140" i="36"/>
  <c r="Z139" i="36" s="1"/>
  <c r="AA146" i="36"/>
  <c r="Y142" i="36"/>
  <c r="AD144" i="36" s="1"/>
  <c r="AE146" i="36" s="1"/>
  <c r="AB145" i="36"/>
  <c r="AC147" i="36" s="1"/>
  <c r="AF147" i="36" s="1"/>
  <c r="E132" i="12"/>
  <c r="F132" i="12" s="1"/>
  <c r="C133" i="12"/>
  <c r="C138" i="36"/>
  <c r="B138" i="36" s="1"/>
  <c r="D139" i="36"/>
  <c r="AH144" i="36"/>
  <c r="E106" i="12"/>
  <c r="F106" i="12" s="1"/>
  <c r="Y141" i="36"/>
  <c r="E139" i="36"/>
  <c r="Z138" i="36" s="1"/>
  <c r="S141" i="36"/>
  <c r="J140" i="36"/>
  <c r="N140" i="36"/>
  <c r="R141" i="36"/>
  <c r="T141" i="36"/>
  <c r="Q140" i="36"/>
  <c r="H140" i="36"/>
  <c r="G140" i="36"/>
  <c r="K141" i="36"/>
  <c r="O141" i="36"/>
  <c r="AD143" i="36" l="1"/>
  <c r="AE145" i="36" s="1"/>
  <c r="L142" i="36"/>
  <c r="AA145" i="36"/>
  <c r="AB144" i="36"/>
  <c r="AC146" i="36" s="1"/>
  <c r="AF146" i="36" s="1"/>
  <c r="C134" i="12"/>
  <c r="E133" i="12"/>
  <c r="F133" i="12" s="1"/>
  <c r="C137" i="36"/>
  <c r="D138" i="36"/>
  <c r="E105" i="12"/>
  <c r="F105" i="12" s="1"/>
  <c r="AA144" i="36"/>
  <c r="AB143" i="36"/>
  <c r="Y140" i="36"/>
  <c r="AH143" i="36"/>
  <c r="E138" i="36"/>
  <c r="Z137" i="36" s="1"/>
  <c r="G139" i="36"/>
  <c r="H139" i="36"/>
  <c r="N139" i="36"/>
  <c r="O140" i="36"/>
  <c r="Q139" i="36"/>
  <c r="R140" i="36"/>
  <c r="S140" i="36"/>
  <c r="K140" i="36"/>
  <c r="T140" i="36"/>
  <c r="J139" i="36"/>
  <c r="L141" i="36" l="1"/>
  <c r="AC145" i="36"/>
  <c r="AF145" i="36" s="1"/>
  <c r="C135" i="12"/>
  <c r="E134" i="12"/>
  <c r="F134" i="12" s="1"/>
  <c r="C136" i="36"/>
  <c r="B137" i="36"/>
  <c r="E137" i="36" s="1"/>
  <c r="E104" i="12"/>
  <c r="F104" i="12" s="1"/>
  <c r="AH142" i="36"/>
  <c r="Y139" i="36"/>
  <c r="AA143" i="36"/>
  <c r="AB142" i="36"/>
  <c r="AD142" i="36"/>
  <c r="R139" i="36"/>
  <c r="N138" i="36"/>
  <c r="J138" i="36"/>
  <c r="G138" i="36"/>
  <c r="T139" i="36"/>
  <c r="Q138" i="36"/>
  <c r="H138" i="36"/>
  <c r="K139" i="36"/>
  <c r="O139" i="36"/>
  <c r="S139" i="36"/>
  <c r="L140" i="36" l="1"/>
  <c r="C136" i="12"/>
  <c r="E135" i="12"/>
  <c r="F135" i="12" s="1"/>
  <c r="Z136" i="36"/>
  <c r="D137" i="36"/>
  <c r="C135" i="36"/>
  <c r="B136" i="36"/>
  <c r="Y138" i="36"/>
  <c r="AD140" i="36" s="1"/>
  <c r="E103" i="12"/>
  <c r="F103" i="12" s="1"/>
  <c r="AE144" i="36"/>
  <c r="AC144" i="36"/>
  <c r="AH141" i="36"/>
  <c r="AA142" i="36"/>
  <c r="AB141" i="36"/>
  <c r="AD141" i="36"/>
  <c r="N137" i="36"/>
  <c r="H137" i="36"/>
  <c r="Q137" i="36"/>
  <c r="G137" i="36"/>
  <c r="J137" i="36"/>
  <c r="R138" i="36"/>
  <c r="S138" i="36"/>
  <c r="T138" i="36"/>
  <c r="O138" i="36"/>
  <c r="K138" i="36"/>
  <c r="B135" i="36" l="1"/>
  <c r="L139" i="36"/>
  <c r="C137" i="12"/>
  <c r="E136" i="12"/>
  <c r="F136" i="12" s="1"/>
  <c r="Y137" i="36"/>
  <c r="AB139" i="36" s="1"/>
  <c r="E136" i="36"/>
  <c r="Z135" i="36" s="1"/>
  <c r="D136" i="36"/>
  <c r="C134" i="36"/>
  <c r="D135" i="36"/>
  <c r="AB140" i="36"/>
  <c r="AC142" i="36" s="1"/>
  <c r="AA141" i="36"/>
  <c r="E102" i="12"/>
  <c r="F102" i="12" s="1"/>
  <c r="AE142" i="36"/>
  <c r="AE143" i="36"/>
  <c r="AC143" i="36"/>
  <c r="AF144" i="36"/>
  <c r="AH140" i="36"/>
  <c r="E135" i="36"/>
  <c r="Z134" i="36" s="1"/>
  <c r="T137" i="36"/>
  <c r="S137" i="36"/>
  <c r="K137" i="36"/>
  <c r="O137" i="36"/>
  <c r="R137" i="36"/>
  <c r="B134" i="36" l="1"/>
  <c r="D134" i="36" s="1"/>
  <c r="L138" i="36"/>
  <c r="AA140" i="36"/>
  <c r="AD139" i="36"/>
  <c r="AE141" i="36" s="1"/>
  <c r="C138" i="12"/>
  <c r="E137" i="12"/>
  <c r="F137" i="12" s="1"/>
  <c r="C133" i="36"/>
  <c r="E101" i="12"/>
  <c r="F101" i="12" s="1"/>
  <c r="AC141" i="36"/>
  <c r="AF143" i="36"/>
  <c r="AF142" i="36"/>
  <c r="G136" i="36"/>
  <c r="J135" i="36"/>
  <c r="G135" i="36"/>
  <c r="H136" i="36"/>
  <c r="J136" i="36"/>
  <c r="N135" i="36"/>
  <c r="Q136" i="36"/>
  <c r="H135" i="36"/>
  <c r="Q135" i="36"/>
  <c r="N136" i="36"/>
  <c r="B133" i="36" l="1"/>
  <c r="E133" i="36" s="1"/>
  <c r="Z132" i="36" s="1"/>
  <c r="E134" i="36"/>
  <c r="Z133" i="36" s="1"/>
  <c r="AH139" i="36"/>
  <c r="C139" i="12"/>
  <c r="E138" i="12"/>
  <c r="F138" i="12" s="1"/>
  <c r="Y136" i="36"/>
  <c r="AD138" i="36" s="1"/>
  <c r="AH138" i="36"/>
  <c r="C132" i="36"/>
  <c r="D133" i="36"/>
  <c r="E100" i="12"/>
  <c r="F100" i="12" s="1"/>
  <c r="AF141" i="36"/>
  <c r="Y135" i="36"/>
  <c r="O135" i="36"/>
  <c r="R136" i="36"/>
  <c r="K136" i="36"/>
  <c r="H134" i="36"/>
  <c r="N134" i="36"/>
  <c r="G134" i="36"/>
  <c r="S135" i="36"/>
  <c r="T135" i="36"/>
  <c r="O136" i="36"/>
  <c r="T136" i="36"/>
  <c r="Q134" i="36"/>
  <c r="J134" i="36"/>
  <c r="S136" i="36"/>
  <c r="R135" i="36"/>
  <c r="K135" i="36"/>
  <c r="B132" i="36" l="1"/>
  <c r="L137" i="36"/>
  <c r="L136" i="36"/>
  <c r="AA139" i="36"/>
  <c r="C140" i="12"/>
  <c r="E139" i="12"/>
  <c r="F139" i="12" s="1"/>
  <c r="AB138" i="36"/>
  <c r="AC140" i="36" s="1"/>
  <c r="C131" i="36"/>
  <c r="D132" i="36"/>
  <c r="E99" i="12"/>
  <c r="F99" i="12" s="1"/>
  <c r="Y134" i="36"/>
  <c r="AA137" i="36" s="1"/>
  <c r="AH137" i="36"/>
  <c r="AE140" i="36"/>
  <c r="AD137" i="36"/>
  <c r="AA138" i="36"/>
  <c r="AB137" i="36"/>
  <c r="E132" i="36"/>
  <c r="Z131" i="36" s="1"/>
  <c r="K134" i="36"/>
  <c r="J133" i="36"/>
  <c r="N133" i="36"/>
  <c r="R134" i="36"/>
  <c r="T134" i="36"/>
  <c r="H133" i="36"/>
  <c r="S134" i="36"/>
  <c r="O134" i="36"/>
  <c r="Q133" i="36"/>
  <c r="G133" i="36"/>
  <c r="B131" i="36" l="1"/>
  <c r="D131" i="36" s="1"/>
  <c r="L135" i="36"/>
  <c r="C141" i="12"/>
  <c r="E140" i="12"/>
  <c r="F140" i="12" s="1"/>
  <c r="C130" i="36"/>
  <c r="E98" i="12"/>
  <c r="F98" i="12" s="1"/>
  <c r="AB136" i="36"/>
  <c r="AC138" i="36" s="1"/>
  <c r="AD136" i="36"/>
  <c r="AE138" i="36" s="1"/>
  <c r="AH136" i="36"/>
  <c r="Y133" i="36"/>
  <c r="AD135" i="36" s="1"/>
  <c r="AC139" i="36"/>
  <c r="AE139" i="36"/>
  <c r="AF140" i="36"/>
  <c r="J132" i="36"/>
  <c r="N132" i="36"/>
  <c r="O133" i="36"/>
  <c r="Q132" i="36"/>
  <c r="K133" i="36"/>
  <c r="S133" i="36"/>
  <c r="G132" i="36"/>
  <c r="R133" i="36"/>
  <c r="H132" i="36"/>
  <c r="T133" i="36"/>
  <c r="E131" i="36" l="1"/>
  <c r="Z130" i="36" s="1"/>
  <c r="B130" i="36"/>
  <c r="D130" i="36" s="1"/>
  <c r="L134" i="36"/>
  <c r="C142" i="12"/>
  <c r="E141" i="12"/>
  <c r="F141" i="12" s="1"/>
  <c r="C129" i="36"/>
  <c r="Y132" i="36"/>
  <c r="AD134" i="36" s="1"/>
  <c r="E97" i="12"/>
  <c r="F97" i="12" s="1"/>
  <c r="AA136" i="36"/>
  <c r="AB135" i="36"/>
  <c r="AC137" i="36" s="1"/>
  <c r="AH135" i="36"/>
  <c r="AF139" i="36"/>
  <c r="AF138" i="36"/>
  <c r="AE137" i="36"/>
  <c r="Q131" i="36"/>
  <c r="O132" i="36"/>
  <c r="G131" i="36"/>
  <c r="S132" i="36"/>
  <c r="T132" i="36"/>
  <c r="K132" i="36"/>
  <c r="J131" i="36"/>
  <c r="H131" i="36"/>
  <c r="R132" i="36"/>
  <c r="N131" i="36"/>
  <c r="E130" i="36" l="1"/>
  <c r="Z129" i="36" s="1"/>
  <c r="L133" i="36"/>
  <c r="C143" i="12"/>
  <c r="E142" i="12"/>
  <c r="F142" i="12" s="1"/>
  <c r="C128" i="36"/>
  <c r="B129" i="36"/>
  <c r="E129" i="36" s="1"/>
  <c r="Z128" i="36" s="1"/>
  <c r="AB134" i="36"/>
  <c r="AC136" i="36" s="1"/>
  <c r="AA135" i="36"/>
  <c r="E96" i="12"/>
  <c r="F96" i="12" s="1"/>
  <c r="AF137" i="36"/>
  <c r="AE136" i="36"/>
  <c r="Y131" i="36"/>
  <c r="AH134" i="36"/>
  <c r="G130" i="36"/>
  <c r="S131" i="36"/>
  <c r="O131" i="36"/>
  <c r="Q130" i="36"/>
  <c r="H130" i="36"/>
  <c r="J130" i="36"/>
  <c r="N130" i="36"/>
  <c r="K131" i="36"/>
  <c r="R131" i="36"/>
  <c r="T131" i="36"/>
  <c r="L132" i="36" l="1"/>
  <c r="C144" i="12"/>
  <c r="E143" i="12"/>
  <c r="F143" i="12" s="1"/>
  <c r="D129" i="36"/>
  <c r="C127" i="36"/>
  <c r="B128" i="36"/>
  <c r="D128" i="36" s="1"/>
  <c r="AH133" i="36"/>
  <c r="E95" i="12"/>
  <c r="F95" i="12" s="1"/>
  <c r="Y130" i="36"/>
  <c r="AD132" i="36" s="1"/>
  <c r="AF136" i="36"/>
  <c r="AA134" i="36"/>
  <c r="AB133" i="36"/>
  <c r="AD133" i="36"/>
  <c r="J129" i="36"/>
  <c r="R130" i="36"/>
  <c r="N129" i="36"/>
  <c r="K130" i="36"/>
  <c r="Q129" i="36"/>
  <c r="S130" i="36"/>
  <c r="O130" i="36"/>
  <c r="H129" i="36"/>
  <c r="G129" i="36"/>
  <c r="T130" i="36"/>
  <c r="L131" i="36" l="1"/>
  <c r="E128" i="36"/>
  <c r="Z127" i="36" s="1"/>
  <c r="C145" i="12"/>
  <c r="E144" i="12"/>
  <c r="F144" i="12" s="1"/>
  <c r="C126" i="36"/>
  <c r="B127" i="36"/>
  <c r="E127" i="36" s="1"/>
  <c r="Z126" i="36" s="1"/>
  <c r="E94" i="12"/>
  <c r="F94" i="12" s="1"/>
  <c r="AB132" i="36"/>
  <c r="AC134" i="36" s="1"/>
  <c r="AA133" i="36"/>
  <c r="Y129" i="36"/>
  <c r="AD131" i="36" s="1"/>
  <c r="AC135" i="36"/>
  <c r="AE135" i="36"/>
  <c r="AE134" i="36"/>
  <c r="AH132" i="36"/>
  <c r="Q128" i="36"/>
  <c r="O129" i="36"/>
  <c r="R129" i="36"/>
  <c r="J128" i="36"/>
  <c r="G128" i="36"/>
  <c r="N128" i="36"/>
  <c r="H128" i="36"/>
  <c r="T129" i="36"/>
  <c r="K129" i="36"/>
  <c r="S129" i="36"/>
  <c r="L130" i="36" l="1"/>
  <c r="B126" i="36"/>
  <c r="D126" i="36" s="1"/>
  <c r="C146" i="12"/>
  <c r="E145" i="12"/>
  <c r="F145" i="12" s="1"/>
  <c r="D127" i="36"/>
  <c r="C125" i="36"/>
  <c r="E93" i="12"/>
  <c r="F93" i="12" s="1"/>
  <c r="AH131" i="36"/>
  <c r="Y128" i="36"/>
  <c r="AA131" i="36" s="1"/>
  <c r="AB131" i="36"/>
  <c r="AC133" i="36" s="1"/>
  <c r="AA132" i="36"/>
  <c r="AF135" i="36"/>
  <c r="AE133" i="36"/>
  <c r="AF134" i="36"/>
  <c r="H127" i="36"/>
  <c r="T128" i="36"/>
  <c r="Q127" i="36"/>
  <c r="N127" i="36"/>
  <c r="J127" i="36"/>
  <c r="R128" i="36"/>
  <c r="S128" i="36"/>
  <c r="K128" i="36"/>
  <c r="G127" i="36"/>
  <c r="O128" i="36"/>
  <c r="L129" i="36" l="1"/>
  <c r="E126" i="36"/>
  <c r="Z125" i="36" s="1"/>
  <c r="C147" i="12"/>
  <c r="E146" i="12"/>
  <c r="F146" i="12" s="1"/>
  <c r="C124" i="36"/>
  <c r="B125" i="36"/>
  <c r="D125" i="36" s="1"/>
  <c r="E92" i="12"/>
  <c r="F92" i="12" s="1"/>
  <c r="AB130" i="36"/>
  <c r="AC132" i="36" s="1"/>
  <c r="AD130" i="36"/>
  <c r="AE132" i="36" s="1"/>
  <c r="AF133" i="36"/>
  <c r="Y127" i="36"/>
  <c r="AH130" i="36"/>
  <c r="S127" i="36"/>
  <c r="K127" i="36"/>
  <c r="N126" i="36"/>
  <c r="R127" i="36"/>
  <c r="Q126" i="36"/>
  <c r="H126" i="36"/>
  <c r="O127" i="36"/>
  <c r="T127" i="36"/>
  <c r="L128" i="36" l="1"/>
  <c r="C148" i="12"/>
  <c r="E147" i="12"/>
  <c r="F147" i="12" s="1"/>
  <c r="B124" i="36"/>
  <c r="E124" i="36" s="1"/>
  <c r="Z123" i="36" s="1"/>
  <c r="E125" i="36"/>
  <c r="Z124" i="36" s="1"/>
  <c r="C123" i="36"/>
  <c r="E91" i="12"/>
  <c r="F91" i="12" s="1"/>
  <c r="Y126" i="36"/>
  <c r="AB128" i="36" s="1"/>
  <c r="AF132" i="36"/>
  <c r="AD129" i="36"/>
  <c r="AA130" i="36"/>
  <c r="AB129" i="36"/>
  <c r="J126" i="36"/>
  <c r="R126" i="36"/>
  <c r="S126" i="36"/>
  <c r="O126" i="36"/>
  <c r="T126" i="36"/>
  <c r="G126" i="36"/>
  <c r="B123" i="36" l="1"/>
  <c r="E123" i="36" s="1"/>
  <c r="Z122" i="36" s="1"/>
  <c r="AH129" i="36"/>
  <c r="D124" i="36"/>
  <c r="E148" i="12"/>
  <c r="F148" i="12" s="1"/>
  <c r="C149" i="12"/>
  <c r="C122" i="36"/>
  <c r="E90" i="12"/>
  <c r="F90" i="12" s="1"/>
  <c r="AA129" i="36"/>
  <c r="AD128" i="36"/>
  <c r="AE130" i="36" s="1"/>
  <c r="AC131" i="36"/>
  <c r="AE131" i="36"/>
  <c r="AC130" i="36"/>
  <c r="Q124" i="36"/>
  <c r="K126" i="36"/>
  <c r="J124" i="36"/>
  <c r="Q125" i="36"/>
  <c r="N124" i="36"/>
  <c r="G124" i="36"/>
  <c r="H124" i="36"/>
  <c r="N125" i="36"/>
  <c r="G125" i="36"/>
  <c r="H125" i="36"/>
  <c r="J125" i="36"/>
  <c r="L127" i="36" l="1"/>
  <c r="D123" i="36"/>
  <c r="B122" i="36"/>
  <c r="E122" i="36" s="1"/>
  <c r="Z121" i="36" s="1"/>
  <c r="AH128" i="36"/>
  <c r="Y125" i="36"/>
  <c r="AD127" i="36" s="1"/>
  <c r="AE129" i="36" s="1"/>
  <c r="C150" i="12"/>
  <c r="E149" i="12"/>
  <c r="F149" i="12" s="1"/>
  <c r="C121" i="36"/>
  <c r="E89" i="12"/>
  <c r="F89" i="12" s="1"/>
  <c r="AF131" i="36"/>
  <c r="AF130" i="36"/>
  <c r="AH127" i="36"/>
  <c r="Y124" i="36"/>
  <c r="N123" i="36"/>
  <c r="O124" i="36"/>
  <c r="Q123" i="36"/>
  <c r="G123" i="36"/>
  <c r="K125" i="36"/>
  <c r="T124" i="36"/>
  <c r="O125" i="36"/>
  <c r="S124" i="36"/>
  <c r="T125" i="36"/>
  <c r="S125" i="36"/>
  <c r="H123" i="36"/>
  <c r="R124" i="36"/>
  <c r="R125" i="36"/>
  <c r="K124" i="36"/>
  <c r="J123" i="36"/>
  <c r="L126" i="36" l="1"/>
  <c r="D122" i="36"/>
  <c r="B121" i="36"/>
  <c r="D121" i="36" s="1"/>
  <c r="AB127" i="36"/>
  <c r="AC129" i="36" s="1"/>
  <c r="AF129" i="36" s="1"/>
  <c r="AA128" i="36"/>
  <c r="L125" i="36"/>
  <c r="C151" i="12"/>
  <c r="E150" i="12"/>
  <c r="F150" i="12" s="1"/>
  <c r="C120" i="36"/>
  <c r="E88" i="12"/>
  <c r="F88" i="12" s="1"/>
  <c r="AH126" i="36"/>
  <c r="Y123" i="36"/>
  <c r="AA127" i="36"/>
  <c r="AB126" i="36"/>
  <c r="AD126" i="36"/>
  <c r="N122" i="36"/>
  <c r="O123" i="36"/>
  <c r="Q122" i="36"/>
  <c r="J122" i="36"/>
  <c r="K123" i="36"/>
  <c r="S123" i="36"/>
  <c r="R123" i="36"/>
  <c r="H122" i="36"/>
  <c r="G122" i="36"/>
  <c r="T123" i="36"/>
  <c r="L124" i="36" l="1"/>
  <c r="E121" i="36"/>
  <c r="Z120" i="36" s="1"/>
  <c r="B120" i="36"/>
  <c r="D120" i="36" s="1"/>
  <c r="C152" i="12"/>
  <c r="E151" i="12"/>
  <c r="F151" i="12" s="1"/>
  <c r="AH125" i="36"/>
  <c r="C119" i="36"/>
  <c r="E87" i="12"/>
  <c r="F87" i="12" s="1"/>
  <c r="AE128" i="36"/>
  <c r="AC128" i="36"/>
  <c r="Y122" i="36"/>
  <c r="AA126" i="36"/>
  <c r="AB125" i="36"/>
  <c r="AD125" i="36"/>
  <c r="N121" i="36"/>
  <c r="K122" i="36"/>
  <c r="J121" i="36"/>
  <c r="R122" i="36"/>
  <c r="G121" i="36"/>
  <c r="S122" i="36"/>
  <c r="T122" i="36"/>
  <c r="Q121" i="36"/>
  <c r="O122" i="36"/>
  <c r="H121" i="36"/>
  <c r="E120" i="36" l="1"/>
  <c r="Z119" i="36" s="1"/>
  <c r="B119" i="36"/>
  <c r="E119" i="36" s="1"/>
  <c r="Z118" i="36" s="1"/>
  <c r="L123" i="36"/>
  <c r="C153" i="12"/>
  <c r="E152" i="12"/>
  <c r="F152" i="12" s="1"/>
  <c r="Y121" i="36"/>
  <c r="AA124" i="36" s="1"/>
  <c r="C118" i="36"/>
  <c r="E86" i="12"/>
  <c r="F86" i="12" s="1"/>
  <c r="AE127" i="36"/>
  <c r="AF128" i="36"/>
  <c r="AC127" i="36"/>
  <c r="AH124" i="36"/>
  <c r="AD124" i="36"/>
  <c r="AA125" i="36"/>
  <c r="AB124" i="36"/>
  <c r="T121" i="36"/>
  <c r="Q120" i="36"/>
  <c r="K121" i="36"/>
  <c r="G120" i="36"/>
  <c r="O121" i="36"/>
  <c r="R121" i="36"/>
  <c r="H120" i="36"/>
  <c r="S121" i="36"/>
  <c r="J120" i="36"/>
  <c r="N120" i="36"/>
  <c r="D119" i="36" l="1"/>
  <c r="B118" i="36"/>
  <c r="D118" i="36" s="1"/>
  <c r="L122" i="36"/>
  <c r="AD123" i="36"/>
  <c r="AE125" i="36" s="1"/>
  <c r="C154" i="12"/>
  <c r="E153" i="12"/>
  <c r="F153" i="12" s="1"/>
  <c r="C117" i="36"/>
  <c r="AB123" i="36"/>
  <c r="AC125" i="36" s="1"/>
  <c r="E85" i="12"/>
  <c r="F85" i="12" s="1"/>
  <c r="AH123" i="36"/>
  <c r="AF127" i="36"/>
  <c r="AC126" i="36"/>
  <c r="AE126" i="36"/>
  <c r="Y120" i="36"/>
  <c r="N119" i="36"/>
  <c r="S120" i="36"/>
  <c r="G119" i="36"/>
  <c r="J119" i="36"/>
  <c r="R120" i="36"/>
  <c r="K120" i="36"/>
  <c r="H119" i="36"/>
  <c r="T120" i="36"/>
  <c r="O120" i="36"/>
  <c r="Q119" i="36"/>
  <c r="E118" i="36" l="1"/>
  <c r="Z117" i="36" s="1"/>
  <c r="B117" i="36"/>
  <c r="E117" i="36" s="1"/>
  <c r="Z116" i="36" s="1"/>
  <c r="L121" i="36"/>
  <c r="C155" i="12"/>
  <c r="E154" i="12"/>
  <c r="F154" i="12" s="1"/>
  <c r="C116" i="36"/>
  <c r="AH122" i="36"/>
  <c r="E84" i="12"/>
  <c r="F84" i="12" s="1"/>
  <c r="AF126" i="36"/>
  <c r="AF125" i="36"/>
  <c r="Y119" i="36"/>
  <c r="AD122" i="36"/>
  <c r="AA123" i="36"/>
  <c r="AB122" i="36"/>
  <c r="N118" i="36"/>
  <c r="T119" i="36"/>
  <c r="K119" i="36"/>
  <c r="G118" i="36"/>
  <c r="S119" i="36"/>
  <c r="H118" i="36"/>
  <c r="R119" i="36"/>
  <c r="J118" i="36"/>
  <c r="Q118" i="36"/>
  <c r="O119" i="36"/>
  <c r="D117" i="36" l="1"/>
  <c r="B116" i="36"/>
  <c r="D116" i="36" s="1"/>
  <c r="L120" i="36"/>
  <c r="C156" i="12"/>
  <c r="E155" i="12"/>
  <c r="F155" i="12" s="1"/>
  <c r="C115" i="36"/>
  <c r="E83" i="12"/>
  <c r="F83" i="12" s="1"/>
  <c r="Y118" i="36"/>
  <c r="AB120" i="36" s="1"/>
  <c r="AC124" i="36"/>
  <c r="AE124" i="36"/>
  <c r="AH121" i="36"/>
  <c r="AD121" i="36"/>
  <c r="AA122" i="36"/>
  <c r="AB121" i="36"/>
  <c r="R118" i="36"/>
  <c r="H117" i="36"/>
  <c r="T118" i="36"/>
  <c r="S118" i="36"/>
  <c r="O118" i="36"/>
  <c r="N117" i="36"/>
  <c r="J117" i="36"/>
  <c r="Q117" i="36"/>
  <c r="K118" i="36"/>
  <c r="G117" i="36"/>
  <c r="E116" i="36" l="1"/>
  <c r="Z115" i="36" s="1"/>
  <c r="B115" i="36"/>
  <c r="E115" i="36" s="1"/>
  <c r="Z114" i="36" s="1"/>
  <c r="L119" i="36"/>
  <c r="E156" i="12"/>
  <c r="F156" i="12" s="1"/>
  <c r="C157" i="12"/>
  <c r="C114" i="36"/>
  <c r="E82" i="12"/>
  <c r="F82" i="12" s="1"/>
  <c r="AA121" i="36"/>
  <c r="AD120" i="36"/>
  <c r="AE122" i="36" s="1"/>
  <c r="Y117" i="36"/>
  <c r="AA120" i="36" s="1"/>
  <c r="AC123" i="36"/>
  <c r="AE123" i="36"/>
  <c r="AF124" i="36"/>
  <c r="AH120" i="36"/>
  <c r="AC122" i="36"/>
  <c r="K117" i="36"/>
  <c r="R117" i="36"/>
  <c r="Q116" i="36"/>
  <c r="N116" i="36"/>
  <c r="G116" i="36"/>
  <c r="J116" i="36"/>
  <c r="O117" i="36"/>
  <c r="S117" i="36"/>
  <c r="H116" i="36"/>
  <c r="T117" i="36"/>
  <c r="D115" i="36" l="1"/>
  <c r="L118" i="36"/>
  <c r="C158" i="12"/>
  <c r="E157" i="12"/>
  <c r="F157" i="12" s="1"/>
  <c r="C113" i="36"/>
  <c r="B114" i="36"/>
  <c r="D114" i="36" s="1"/>
  <c r="E81" i="12"/>
  <c r="F81" i="12" s="1"/>
  <c r="AD119" i="36"/>
  <c r="AE121" i="36" s="1"/>
  <c r="AB119" i="36"/>
  <c r="AC121" i="36" s="1"/>
  <c r="Y116" i="36"/>
  <c r="AB118" i="36" s="1"/>
  <c r="AF123" i="36"/>
  <c r="AH119" i="36"/>
  <c r="AF122" i="36"/>
  <c r="S116" i="36"/>
  <c r="K116" i="36"/>
  <c r="O116" i="36"/>
  <c r="Q115" i="36"/>
  <c r="H115" i="36"/>
  <c r="N115" i="36"/>
  <c r="J115" i="36"/>
  <c r="T116" i="36"/>
  <c r="G115" i="36"/>
  <c r="R116" i="36"/>
  <c r="L117" i="36" l="1"/>
  <c r="E114" i="36"/>
  <c r="Z113" i="36" s="1"/>
  <c r="C159" i="12"/>
  <c r="E158" i="12"/>
  <c r="F158" i="12" s="1"/>
  <c r="B113" i="36"/>
  <c r="D113" i="36" s="1"/>
  <c r="C112" i="36"/>
  <c r="Y115" i="36"/>
  <c r="AA118" i="36" s="1"/>
  <c r="AH118" i="36"/>
  <c r="E80" i="12"/>
  <c r="F80" i="12" s="1"/>
  <c r="AA119" i="36"/>
  <c r="AD118" i="36"/>
  <c r="AE120" i="36" s="1"/>
  <c r="AF121" i="36"/>
  <c r="AC120" i="36"/>
  <c r="N114" i="36"/>
  <c r="T115" i="36"/>
  <c r="G114" i="36"/>
  <c r="H114" i="36"/>
  <c r="S115" i="36"/>
  <c r="O115" i="36"/>
  <c r="Q114" i="36"/>
  <c r="J114" i="36"/>
  <c r="R115" i="36"/>
  <c r="K115" i="36"/>
  <c r="L116" i="36" l="1"/>
  <c r="E113" i="36"/>
  <c r="Z112" i="36" s="1"/>
  <c r="C160" i="12"/>
  <c r="E159" i="12"/>
  <c r="F159" i="12" s="1"/>
  <c r="C111" i="36"/>
  <c r="B112" i="36"/>
  <c r="D112" i="36" s="1"/>
  <c r="AD117" i="36"/>
  <c r="AE119" i="36" s="1"/>
  <c r="AB117" i="36"/>
  <c r="AC119" i="36" s="1"/>
  <c r="E79" i="12"/>
  <c r="F79" i="12" s="1"/>
  <c r="Y114" i="36"/>
  <c r="AA117" i="36" s="1"/>
  <c r="AF120" i="36"/>
  <c r="AH117" i="36"/>
  <c r="S114" i="36"/>
  <c r="H113" i="36"/>
  <c r="R114" i="36"/>
  <c r="T114" i="36"/>
  <c r="Q113" i="36"/>
  <c r="J113" i="36"/>
  <c r="G113" i="36"/>
  <c r="O114" i="36"/>
  <c r="N113" i="36"/>
  <c r="K114" i="36"/>
  <c r="L115" i="36" l="1"/>
  <c r="C161" i="12"/>
  <c r="E160" i="12"/>
  <c r="F160" i="12" s="1"/>
  <c r="B111" i="36"/>
  <c r="D111" i="36" s="1"/>
  <c r="E112" i="36"/>
  <c r="Z111" i="36" s="1"/>
  <c r="AH116" i="36"/>
  <c r="C110" i="36"/>
  <c r="E78" i="12"/>
  <c r="F78" i="12" s="1"/>
  <c r="AD116" i="36"/>
  <c r="AE118" i="36" s="1"/>
  <c r="AB116" i="36"/>
  <c r="AC118" i="36" s="1"/>
  <c r="Y113" i="36"/>
  <c r="AD115" i="36" s="1"/>
  <c r="AF119" i="36"/>
  <c r="O113" i="36"/>
  <c r="K113" i="36"/>
  <c r="T113" i="36"/>
  <c r="S113" i="36"/>
  <c r="R113" i="36"/>
  <c r="L114" i="36" l="1"/>
  <c r="E111" i="36"/>
  <c r="Z110" i="36" s="1"/>
  <c r="C162" i="12"/>
  <c r="E161" i="12"/>
  <c r="F161" i="12" s="1"/>
  <c r="B110" i="36"/>
  <c r="C109" i="36"/>
  <c r="E77" i="12"/>
  <c r="F77" i="12" s="1"/>
  <c r="AB115" i="36"/>
  <c r="AC117" i="36" s="1"/>
  <c r="AA116" i="36"/>
  <c r="AE117" i="36"/>
  <c r="AF118" i="36"/>
  <c r="G112" i="36"/>
  <c r="N111" i="36"/>
  <c r="Q111" i="36"/>
  <c r="H112" i="36"/>
  <c r="G111" i="36"/>
  <c r="J111" i="36"/>
  <c r="H111" i="36"/>
  <c r="N112" i="36"/>
  <c r="Q112" i="36"/>
  <c r="J112" i="36"/>
  <c r="B109" i="36" l="1"/>
  <c r="E109" i="36" s="1"/>
  <c r="Z108" i="36" s="1"/>
  <c r="Y112" i="36"/>
  <c r="AA115" i="36" s="1"/>
  <c r="AH115" i="36"/>
  <c r="D110" i="36"/>
  <c r="C163" i="12"/>
  <c r="E162" i="12"/>
  <c r="F162" i="12" s="1"/>
  <c r="E110" i="36"/>
  <c r="Z109" i="36" s="1"/>
  <c r="C108" i="36"/>
  <c r="Y111" i="36"/>
  <c r="AH114" i="36"/>
  <c r="E76" i="12"/>
  <c r="F76" i="12" s="1"/>
  <c r="AF117" i="36"/>
  <c r="K111" i="36"/>
  <c r="R111" i="36"/>
  <c r="K112" i="36"/>
  <c r="O111" i="36"/>
  <c r="O112" i="36"/>
  <c r="R112" i="36"/>
  <c r="S112" i="36"/>
  <c r="T111" i="36"/>
  <c r="S111" i="36"/>
  <c r="T112" i="36"/>
  <c r="L113" i="36" l="1"/>
  <c r="AB113" i="36"/>
  <c r="D109" i="36"/>
  <c r="B108" i="36"/>
  <c r="E108" i="36" s="1"/>
  <c r="Z107" i="36" s="1"/>
  <c r="AB114" i="36"/>
  <c r="AC116" i="36" s="1"/>
  <c r="L112" i="36"/>
  <c r="AD114" i="36"/>
  <c r="AE116" i="36" s="1"/>
  <c r="C164" i="12"/>
  <c r="E163" i="12"/>
  <c r="F163" i="12" s="1"/>
  <c r="C107" i="36"/>
  <c r="AD113" i="36"/>
  <c r="AA114" i="36"/>
  <c r="E75" i="12"/>
  <c r="F75" i="12" s="1"/>
  <c r="J109" i="36"/>
  <c r="Q109" i="36"/>
  <c r="G110" i="36"/>
  <c r="N110" i="36"/>
  <c r="J110" i="36"/>
  <c r="H110" i="36"/>
  <c r="G109" i="36"/>
  <c r="H109" i="36"/>
  <c r="Q110" i="36"/>
  <c r="N109" i="36"/>
  <c r="B107" i="36" l="1"/>
  <c r="D107" i="36" s="1"/>
  <c r="D108" i="36"/>
  <c r="AH113" i="36"/>
  <c r="Y110" i="36"/>
  <c r="AA113" i="36" s="1"/>
  <c r="AC115" i="36"/>
  <c r="AE115" i="36"/>
  <c r="C165" i="12"/>
  <c r="E164" i="12"/>
  <c r="F164" i="12" s="1"/>
  <c r="C106" i="36"/>
  <c r="E74" i="12"/>
  <c r="F74" i="12" s="1"/>
  <c r="AF116" i="36"/>
  <c r="Y109" i="36"/>
  <c r="AH112" i="36"/>
  <c r="R109" i="36"/>
  <c r="K109" i="36"/>
  <c r="J108" i="36"/>
  <c r="S109" i="36"/>
  <c r="R110" i="36"/>
  <c r="K110" i="36"/>
  <c r="T110" i="36"/>
  <c r="G108" i="36"/>
  <c r="H108" i="36"/>
  <c r="N108" i="36"/>
  <c r="S110" i="36"/>
  <c r="T109" i="36"/>
  <c r="Q108" i="36"/>
  <c r="O110" i="36"/>
  <c r="O109" i="36"/>
  <c r="E107" i="36" l="1"/>
  <c r="Z106" i="36" s="1"/>
  <c r="L111" i="36"/>
  <c r="B106" i="36"/>
  <c r="D106" i="36" s="1"/>
  <c r="L110" i="36"/>
  <c r="AB112" i="36"/>
  <c r="AC114" i="36" s="1"/>
  <c r="AD112" i="36"/>
  <c r="AE114" i="36" s="1"/>
  <c r="AF115" i="36"/>
  <c r="C166" i="12"/>
  <c r="E165" i="12"/>
  <c r="F165" i="12" s="1"/>
  <c r="AH111" i="36"/>
  <c r="C105" i="36"/>
  <c r="Y108" i="36"/>
  <c r="AB110" i="36" s="1"/>
  <c r="E73" i="12"/>
  <c r="F73" i="12" s="1"/>
  <c r="AD111" i="36"/>
  <c r="AA112" i="36"/>
  <c r="AB111" i="36"/>
  <c r="R108" i="36"/>
  <c r="N107" i="36"/>
  <c r="T108" i="36"/>
  <c r="Q107" i="36"/>
  <c r="J107" i="36"/>
  <c r="O108" i="36"/>
  <c r="S108" i="36"/>
  <c r="K108" i="36"/>
  <c r="H107" i="36"/>
  <c r="G107" i="36"/>
  <c r="B105" i="36" l="1"/>
  <c r="D105" i="36" s="1"/>
  <c r="L109" i="36"/>
  <c r="E106" i="36"/>
  <c r="Z105" i="36" s="1"/>
  <c r="AF114" i="36"/>
  <c r="C167" i="12"/>
  <c r="E166" i="12"/>
  <c r="F166" i="12" s="1"/>
  <c r="C104" i="36"/>
  <c r="AD110" i="36"/>
  <c r="AE112" i="36" s="1"/>
  <c r="AA111" i="36"/>
  <c r="E72" i="12"/>
  <c r="F72" i="12" s="1"/>
  <c r="AC113" i="36"/>
  <c r="AE113" i="36"/>
  <c r="AC112" i="36"/>
  <c r="Y107" i="36"/>
  <c r="AH110" i="36"/>
  <c r="Q106" i="36"/>
  <c r="K107" i="36"/>
  <c r="O107" i="36"/>
  <c r="G106" i="36"/>
  <c r="S107" i="36"/>
  <c r="H106" i="36"/>
  <c r="N106" i="36"/>
  <c r="T107" i="36"/>
  <c r="J106" i="36"/>
  <c r="R107" i="36"/>
  <c r="E105" i="36" l="1"/>
  <c r="Z104" i="36" s="1"/>
  <c r="B104" i="36"/>
  <c r="D104" i="36" s="1"/>
  <c r="L108" i="36"/>
  <c r="C168" i="12"/>
  <c r="E167" i="12"/>
  <c r="F167" i="12" s="1"/>
  <c r="C103" i="36"/>
  <c r="Y106" i="36"/>
  <c r="AD108" i="36" s="1"/>
  <c r="AH109" i="36"/>
  <c r="E71" i="12"/>
  <c r="F71" i="12" s="1"/>
  <c r="AF113" i="36"/>
  <c r="AF112" i="36"/>
  <c r="AA110" i="36"/>
  <c r="AB109" i="36"/>
  <c r="AD109" i="36"/>
  <c r="O106" i="36"/>
  <c r="T106" i="36"/>
  <c r="R106" i="36"/>
  <c r="J105" i="36"/>
  <c r="H105" i="36"/>
  <c r="G105" i="36"/>
  <c r="S106" i="36"/>
  <c r="N105" i="36"/>
  <c r="Q105" i="36"/>
  <c r="K106" i="36"/>
  <c r="E104" i="36" l="1"/>
  <c r="Z103" i="36" s="1"/>
  <c r="L107" i="36"/>
  <c r="C169" i="12"/>
  <c r="E168" i="12"/>
  <c r="F168" i="12" s="1"/>
  <c r="C102" i="36"/>
  <c r="B103" i="36"/>
  <c r="D103" i="36" s="1"/>
  <c r="AB108" i="36"/>
  <c r="AC110" i="36" s="1"/>
  <c r="AA109" i="36"/>
  <c r="E70" i="12"/>
  <c r="F70" i="12" s="1"/>
  <c r="AH108" i="36"/>
  <c r="AC111" i="36"/>
  <c r="AE111" i="36"/>
  <c r="Y105" i="36"/>
  <c r="AE110" i="36"/>
  <c r="O105" i="36"/>
  <c r="T105" i="36"/>
  <c r="J104" i="36"/>
  <c r="S105" i="36"/>
  <c r="G104" i="36"/>
  <c r="H104" i="36"/>
  <c r="N104" i="36"/>
  <c r="R105" i="36"/>
  <c r="K105" i="36"/>
  <c r="Q104" i="36"/>
  <c r="L106" i="36" l="1"/>
  <c r="C170" i="12"/>
  <c r="E169" i="12"/>
  <c r="F169" i="12" s="1"/>
  <c r="E103" i="36"/>
  <c r="Z102" i="36" s="1"/>
  <c r="C101" i="36"/>
  <c r="B102" i="36"/>
  <c r="D102" i="36" s="1"/>
  <c r="E69" i="12"/>
  <c r="F69" i="12" s="1"/>
  <c r="Y104" i="36"/>
  <c r="AD106" i="36" s="1"/>
  <c r="AH107" i="36"/>
  <c r="AF111" i="36"/>
  <c r="AD107" i="36"/>
  <c r="AA108" i="36"/>
  <c r="AB107" i="36"/>
  <c r="AF110" i="36"/>
  <c r="R104" i="36"/>
  <c r="S104" i="36"/>
  <c r="K104" i="36"/>
  <c r="O104" i="36"/>
  <c r="T104" i="36"/>
  <c r="Q103" i="36"/>
  <c r="L105" i="36" l="1"/>
  <c r="C171" i="12"/>
  <c r="E170" i="12"/>
  <c r="F170" i="12" s="1"/>
  <c r="E102" i="36"/>
  <c r="Z101" i="36" s="1"/>
  <c r="C100" i="36"/>
  <c r="B101" i="36"/>
  <c r="D101" i="36" s="1"/>
  <c r="E68" i="12"/>
  <c r="F68" i="12" s="1"/>
  <c r="AB106" i="36"/>
  <c r="AC108" i="36" s="1"/>
  <c r="AA107" i="36"/>
  <c r="AC109" i="36"/>
  <c r="AE109" i="36"/>
  <c r="AE108" i="36"/>
  <c r="S103" i="36"/>
  <c r="H103" i="36"/>
  <c r="G103" i="36"/>
  <c r="N103" i="36"/>
  <c r="J103" i="36"/>
  <c r="R103" i="36"/>
  <c r="T103" i="36"/>
  <c r="Y103" i="36" l="1"/>
  <c r="AA106" i="36" s="1"/>
  <c r="AH106" i="36"/>
  <c r="C172" i="12"/>
  <c r="E171" i="12"/>
  <c r="F171" i="12" s="1"/>
  <c r="B100" i="36"/>
  <c r="D100" i="36" s="1"/>
  <c r="E101" i="36"/>
  <c r="Z100" i="36" s="1"/>
  <c r="C99" i="36"/>
  <c r="E67" i="12"/>
  <c r="F67" i="12" s="1"/>
  <c r="AF109" i="36"/>
  <c r="AF108" i="36"/>
  <c r="O103" i="36"/>
  <c r="G102" i="36"/>
  <c r="N102" i="36"/>
  <c r="J101" i="36"/>
  <c r="J102" i="36"/>
  <c r="H102" i="36"/>
  <c r="K103" i="36"/>
  <c r="Q102" i="36"/>
  <c r="L104" i="36" l="1"/>
  <c r="E100" i="36"/>
  <c r="Z99" i="36" s="1"/>
  <c r="AD105" i="36"/>
  <c r="AE107" i="36" s="1"/>
  <c r="AB105" i="36"/>
  <c r="AC107" i="36" s="1"/>
  <c r="Y102" i="36"/>
  <c r="AB104" i="36" s="1"/>
  <c r="AH105" i="36"/>
  <c r="E172" i="12"/>
  <c r="F172" i="12" s="1"/>
  <c r="C173" i="12"/>
  <c r="C98" i="36"/>
  <c r="B99" i="36"/>
  <c r="E99" i="36" s="1"/>
  <c r="Z98" i="36" s="1"/>
  <c r="E66" i="12"/>
  <c r="F66" i="12" s="1"/>
  <c r="G100" i="36"/>
  <c r="K102" i="36"/>
  <c r="G101" i="36"/>
  <c r="N100" i="36"/>
  <c r="O102" i="36"/>
  <c r="S102" i="36"/>
  <c r="R102" i="36"/>
  <c r="H101" i="36"/>
  <c r="K101" i="36"/>
  <c r="Q100" i="36"/>
  <c r="T102" i="36"/>
  <c r="Q101" i="36"/>
  <c r="N101" i="36"/>
  <c r="J100" i="36"/>
  <c r="H100" i="36"/>
  <c r="L103" i="36" l="1"/>
  <c r="AD104" i="36"/>
  <c r="AE106" i="36" s="1"/>
  <c r="AA105" i="36"/>
  <c r="AF107" i="36"/>
  <c r="AH104" i="36"/>
  <c r="Y101" i="36"/>
  <c r="AD103" i="36" s="1"/>
  <c r="L102" i="36"/>
  <c r="C174" i="12"/>
  <c r="E173" i="12"/>
  <c r="F173" i="12" s="1"/>
  <c r="B98" i="36"/>
  <c r="D98" i="36" s="1"/>
  <c r="C97" i="36"/>
  <c r="D99" i="36"/>
  <c r="E65" i="12"/>
  <c r="F65" i="12" s="1"/>
  <c r="AC106" i="36"/>
  <c r="Y100" i="36"/>
  <c r="AH103" i="36"/>
  <c r="J99" i="36"/>
  <c r="K100" i="36"/>
  <c r="G99" i="36"/>
  <c r="O100" i="36"/>
  <c r="R101" i="36"/>
  <c r="O101" i="36"/>
  <c r="Q99" i="36"/>
  <c r="S101" i="36"/>
  <c r="N99" i="36"/>
  <c r="T100" i="36"/>
  <c r="S100" i="36"/>
  <c r="H99" i="36"/>
  <c r="T101" i="36"/>
  <c r="R100" i="36"/>
  <c r="B97" i="36" l="1"/>
  <c r="E97" i="36" s="1"/>
  <c r="Z96" i="36" s="1"/>
  <c r="L101" i="36"/>
  <c r="AB103" i="36"/>
  <c r="AC105" i="36" s="1"/>
  <c r="AA104" i="36"/>
  <c r="E98" i="36"/>
  <c r="C175" i="12"/>
  <c r="E174" i="12"/>
  <c r="F174" i="12" s="1"/>
  <c r="C96" i="36"/>
  <c r="Y99" i="36"/>
  <c r="AB101" i="36" s="1"/>
  <c r="E64" i="12"/>
  <c r="F64" i="12" s="1"/>
  <c r="AE105" i="36"/>
  <c r="AF106" i="36"/>
  <c r="AH102" i="36"/>
  <c r="AA103" i="36"/>
  <c r="AB102" i="36"/>
  <c r="AD102" i="36"/>
  <c r="S99" i="36"/>
  <c r="R99" i="36"/>
  <c r="N98" i="36"/>
  <c r="K99" i="36"/>
  <c r="T99" i="36"/>
  <c r="O99" i="36"/>
  <c r="J98" i="36"/>
  <c r="B96" i="36" l="1"/>
  <c r="D96" i="36" s="1"/>
  <c r="D97" i="36"/>
  <c r="L100" i="36"/>
  <c r="Z97" i="36"/>
  <c r="C176" i="12"/>
  <c r="E175" i="12"/>
  <c r="F175" i="12" s="1"/>
  <c r="C95" i="36"/>
  <c r="AA102" i="36"/>
  <c r="AD101" i="36"/>
  <c r="AE103" i="36" s="1"/>
  <c r="E63" i="12"/>
  <c r="F63" i="12" s="1"/>
  <c r="AE104" i="36"/>
  <c r="AC104" i="36"/>
  <c r="AF105" i="36"/>
  <c r="AC103" i="36"/>
  <c r="G97" i="36"/>
  <c r="O98" i="36"/>
  <c r="H97" i="36"/>
  <c r="H98" i="36"/>
  <c r="J97" i="36"/>
  <c r="Q97" i="36"/>
  <c r="N97" i="36"/>
  <c r="G98" i="36"/>
  <c r="K98" i="36"/>
  <c r="Q98" i="36"/>
  <c r="B95" i="36" l="1"/>
  <c r="D95" i="36" s="1"/>
  <c r="E96" i="36"/>
  <c r="Z95" i="36" s="1"/>
  <c r="L99" i="36"/>
  <c r="Y97" i="36"/>
  <c r="Y98" i="36"/>
  <c r="AH101" i="36"/>
  <c r="C177" i="12"/>
  <c r="E176" i="12"/>
  <c r="F176" i="12" s="1"/>
  <c r="C94" i="36"/>
  <c r="E62" i="12"/>
  <c r="F62" i="12" s="1"/>
  <c r="AH100" i="36"/>
  <c r="AF104" i="36"/>
  <c r="AF103" i="36"/>
  <c r="K97" i="36"/>
  <c r="R97" i="36"/>
  <c r="H96" i="36"/>
  <c r="O97" i="36"/>
  <c r="T97" i="36"/>
  <c r="Q96" i="36"/>
  <c r="T98" i="36"/>
  <c r="S97" i="36"/>
  <c r="G96" i="36"/>
  <c r="S98" i="36"/>
  <c r="N96" i="36"/>
  <c r="R98" i="36"/>
  <c r="J96" i="36"/>
  <c r="E95" i="36" l="1"/>
  <c r="Z94" i="36" s="1"/>
  <c r="B94" i="36"/>
  <c r="D94" i="36" s="1"/>
  <c r="L98" i="36"/>
  <c r="AD99" i="36"/>
  <c r="AB99" i="36"/>
  <c r="AA100" i="36"/>
  <c r="AA101" i="36"/>
  <c r="AB100" i="36"/>
  <c r="AC102" i="36" s="1"/>
  <c r="AD100" i="36"/>
  <c r="AE102" i="36" s="1"/>
  <c r="C178" i="12"/>
  <c r="E177" i="12"/>
  <c r="F177" i="12" s="1"/>
  <c r="C93" i="36"/>
  <c r="B93" i="36" s="1"/>
  <c r="E61" i="12"/>
  <c r="F61" i="12" s="1"/>
  <c r="Y96" i="36"/>
  <c r="AH99" i="36"/>
  <c r="T96" i="36"/>
  <c r="S96" i="36"/>
  <c r="O96" i="36"/>
  <c r="K96" i="36"/>
  <c r="R96" i="36"/>
  <c r="J95" i="36"/>
  <c r="H95" i="36"/>
  <c r="N95" i="36"/>
  <c r="G95" i="36"/>
  <c r="Q95" i="36"/>
  <c r="E94" i="36" l="1"/>
  <c r="Z93" i="36" s="1"/>
  <c r="L97" i="36"/>
  <c r="AF102" i="36"/>
  <c r="AC101" i="36"/>
  <c r="AE101" i="36"/>
  <c r="C179" i="12"/>
  <c r="E178" i="12"/>
  <c r="F178" i="12" s="1"/>
  <c r="C92" i="36"/>
  <c r="B92" i="36" s="1"/>
  <c r="D93" i="36"/>
  <c r="Y95" i="36"/>
  <c r="AB97" i="36" s="1"/>
  <c r="E60" i="12"/>
  <c r="F60" i="12" s="1"/>
  <c r="AH98" i="36"/>
  <c r="AD98" i="36"/>
  <c r="AA99" i="36"/>
  <c r="AB98" i="36"/>
  <c r="E93" i="36"/>
  <c r="Z92" i="36" s="1"/>
  <c r="K95" i="36"/>
  <c r="S95" i="36"/>
  <c r="T95" i="36"/>
  <c r="O95" i="36"/>
  <c r="H94" i="36"/>
  <c r="G94" i="36"/>
  <c r="Q94" i="36"/>
  <c r="N94" i="36"/>
  <c r="R95" i="36"/>
  <c r="J94" i="36"/>
  <c r="L96" i="36" l="1"/>
  <c r="AF101" i="36"/>
  <c r="C180" i="12"/>
  <c r="E179" i="12"/>
  <c r="F179" i="12" s="1"/>
  <c r="AD97" i="36"/>
  <c r="AE99" i="36" s="1"/>
  <c r="AH97" i="36"/>
  <c r="C91" i="36"/>
  <c r="B91" i="36" s="1"/>
  <c r="D92" i="36"/>
  <c r="AA98" i="36"/>
  <c r="Y94" i="36"/>
  <c r="AA97" i="36" s="1"/>
  <c r="E59" i="12"/>
  <c r="F59" i="12" s="1"/>
  <c r="AC100" i="36"/>
  <c r="AE100" i="36"/>
  <c r="AC99" i="36"/>
  <c r="E92" i="36"/>
  <c r="Z91" i="36" s="1"/>
  <c r="N93" i="36"/>
  <c r="R94" i="36"/>
  <c r="K94" i="36"/>
  <c r="Q93" i="36"/>
  <c r="J93" i="36"/>
  <c r="O94" i="36"/>
  <c r="G93" i="36"/>
  <c r="H93" i="36"/>
  <c r="S94" i="36"/>
  <c r="T94" i="36"/>
  <c r="L95" i="36" l="1"/>
  <c r="E180" i="12"/>
  <c r="F180" i="12" s="1"/>
  <c r="C181" i="12"/>
  <c r="AD96" i="36"/>
  <c r="AE98" i="36" s="1"/>
  <c r="C90" i="36"/>
  <c r="D91" i="36"/>
  <c r="AB96" i="36"/>
  <c r="AC98" i="36" s="1"/>
  <c r="E58" i="12"/>
  <c r="F58" i="12" s="1"/>
  <c r="AF100" i="36"/>
  <c r="AF99" i="36"/>
  <c r="Y93" i="36"/>
  <c r="AH96" i="36"/>
  <c r="E91" i="36"/>
  <c r="Z90" i="36" s="1"/>
  <c r="N92" i="36"/>
  <c r="S93" i="36"/>
  <c r="R93" i="36"/>
  <c r="O93" i="36"/>
  <c r="T93" i="36"/>
  <c r="G92" i="36"/>
  <c r="J92" i="36"/>
  <c r="Q92" i="36"/>
  <c r="H92" i="36"/>
  <c r="K93" i="36"/>
  <c r="L94" i="36" l="1"/>
  <c r="C182" i="12"/>
  <c r="E181" i="12"/>
  <c r="F181" i="12" s="1"/>
  <c r="C89" i="36"/>
  <c r="B90" i="36"/>
  <c r="D90" i="36" s="1"/>
  <c r="E57" i="12"/>
  <c r="F57" i="12" s="1"/>
  <c r="AF98" i="36"/>
  <c r="AH95" i="36"/>
  <c r="Y92" i="36"/>
  <c r="AD95" i="36"/>
  <c r="AA96" i="36"/>
  <c r="AB95" i="36"/>
  <c r="Q91" i="36"/>
  <c r="R92" i="36"/>
  <c r="O92" i="36"/>
  <c r="K92" i="36"/>
  <c r="J91" i="36"/>
  <c r="H91" i="36"/>
  <c r="S92" i="36"/>
  <c r="N91" i="36"/>
  <c r="T92" i="36"/>
  <c r="G91" i="36"/>
  <c r="L93" i="36" l="1"/>
  <c r="E90" i="36"/>
  <c r="Z89" i="36" s="1"/>
  <c r="C183" i="12"/>
  <c r="E182" i="12"/>
  <c r="F182" i="12" s="1"/>
  <c r="C88" i="36"/>
  <c r="B89" i="36"/>
  <c r="D89" i="36" s="1"/>
  <c r="E56" i="12"/>
  <c r="F56" i="12" s="1"/>
  <c r="AC97" i="36"/>
  <c r="AE97" i="36"/>
  <c r="AH94" i="36"/>
  <c r="Y91" i="36"/>
  <c r="AA95" i="36"/>
  <c r="AB94" i="36"/>
  <c r="AD94" i="36"/>
  <c r="R91" i="36"/>
  <c r="S91" i="36"/>
  <c r="J90" i="36"/>
  <c r="G90" i="36"/>
  <c r="H90" i="36"/>
  <c r="N90" i="36"/>
  <c r="K91" i="36"/>
  <c r="O91" i="36"/>
  <c r="T91" i="36"/>
  <c r="Q90" i="36"/>
  <c r="L92" i="36" l="1"/>
  <c r="E89" i="36"/>
  <c r="Z88" i="36" s="1"/>
  <c r="C184" i="12"/>
  <c r="E183" i="12"/>
  <c r="F183" i="12" s="1"/>
  <c r="C87" i="36"/>
  <c r="B88" i="36"/>
  <c r="D88" i="36" s="1"/>
  <c r="E55" i="12"/>
  <c r="F55" i="12" s="1"/>
  <c r="AE96" i="36"/>
  <c r="AC96" i="36"/>
  <c r="AF97" i="36"/>
  <c r="AH93" i="36"/>
  <c r="Y90" i="36"/>
  <c r="AA94" i="36"/>
  <c r="AB93" i="36"/>
  <c r="AD93" i="36"/>
  <c r="T90" i="36"/>
  <c r="N89" i="36"/>
  <c r="S90" i="36"/>
  <c r="J89" i="36"/>
  <c r="R90" i="36"/>
  <c r="Q89" i="36"/>
  <c r="O90" i="36"/>
  <c r="K90" i="36"/>
  <c r="H89" i="36"/>
  <c r="G89" i="36"/>
  <c r="L91" i="36" l="1"/>
  <c r="C185" i="12"/>
  <c r="E184" i="12"/>
  <c r="F184" i="12" s="1"/>
  <c r="C86" i="36"/>
  <c r="B87" i="36"/>
  <c r="D87" i="36" s="1"/>
  <c r="E88" i="36"/>
  <c r="Z87" i="36" s="1"/>
  <c r="E54" i="12"/>
  <c r="F54" i="12" s="1"/>
  <c r="Y89" i="36"/>
  <c r="AD91" i="36" s="1"/>
  <c r="AH92" i="36"/>
  <c r="AC95" i="36"/>
  <c r="AF96" i="36"/>
  <c r="AE95" i="36"/>
  <c r="AD92" i="36"/>
  <c r="AA93" i="36"/>
  <c r="AB92" i="36"/>
  <c r="K89" i="36"/>
  <c r="R89" i="36"/>
  <c r="T89" i="36"/>
  <c r="O89" i="36"/>
  <c r="S89" i="36"/>
  <c r="L90" i="36" l="1"/>
  <c r="C186" i="12"/>
  <c r="E185" i="12"/>
  <c r="F185" i="12" s="1"/>
  <c r="E87" i="36"/>
  <c r="Z86" i="36" s="1"/>
  <c r="C85" i="36"/>
  <c r="B86" i="36"/>
  <c r="D86" i="36" s="1"/>
  <c r="E53" i="12"/>
  <c r="F53" i="12" s="1"/>
  <c r="AB91" i="36"/>
  <c r="AC93" i="36" s="1"/>
  <c r="AA92" i="36"/>
  <c r="AF95" i="36"/>
  <c r="AC94" i="36"/>
  <c r="AE94" i="36"/>
  <c r="AE93" i="36"/>
  <c r="G88" i="36"/>
  <c r="J87" i="36"/>
  <c r="Q88" i="36"/>
  <c r="N88" i="36"/>
  <c r="Q87" i="36"/>
  <c r="H88" i="36"/>
  <c r="J88" i="36"/>
  <c r="N87" i="36"/>
  <c r="Y88" i="36" l="1"/>
  <c r="AD90" i="36" s="1"/>
  <c r="AE92" i="36" s="1"/>
  <c r="C187" i="12"/>
  <c r="E186" i="12"/>
  <c r="F186" i="12" s="1"/>
  <c r="E86" i="36"/>
  <c r="Z85" i="36" s="1"/>
  <c r="AH91" i="36"/>
  <c r="C84" i="36"/>
  <c r="B85" i="36"/>
  <c r="E52" i="12"/>
  <c r="F52" i="12" s="1"/>
  <c r="AF93" i="36"/>
  <c r="AF94" i="36"/>
  <c r="O87" i="36"/>
  <c r="K87" i="36"/>
  <c r="O88" i="36"/>
  <c r="T87" i="36"/>
  <c r="S87" i="36"/>
  <c r="R87" i="36"/>
  <c r="T88" i="36"/>
  <c r="G87" i="36"/>
  <c r="R88" i="36"/>
  <c r="K88" i="36"/>
  <c r="S88" i="36"/>
  <c r="H86" i="36"/>
  <c r="H87" i="36"/>
  <c r="AB90" i="36" l="1"/>
  <c r="AC92" i="36" s="1"/>
  <c r="AF92" i="36" s="1"/>
  <c r="L89" i="36"/>
  <c r="AA91" i="36"/>
  <c r="AH90" i="36"/>
  <c r="Y87" i="36"/>
  <c r="AD89" i="36" s="1"/>
  <c r="B84" i="36"/>
  <c r="D84" i="36" s="1"/>
  <c r="C188" i="12"/>
  <c r="E187" i="12"/>
  <c r="F187" i="12" s="1"/>
  <c r="L88" i="36"/>
  <c r="D85" i="36"/>
  <c r="C83" i="36"/>
  <c r="E85" i="36"/>
  <c r="Z84" i="36" s="1"/>
  <c r="E51" i="12"/>
  <c r="F51" i="12" s="1"/>
  <c r="Y86" i="36"/>
  <c r="N86" i="36"/>
  <c r="J86" i="36"/>
  <c r="G86" i="36"/>
  <c r="Q86" i="36"/>
  <c r="AA89" i="36" l="1"/>
  <c r="AB89" i="36"/>
  <c r="AC91" i="36" s="1"/>
  <c r="AA90" i="36"/>
  <c r="E84" i="36"/>
  <c r="Z83" i="36" s="1"/>
  <c r="AH89" i="36"/>
  <c r="B83" i="36"/>
  <c r="D83" i="36" s="1"/>
  <c r="E188" i="12"/>
  <c r="F188" i="12" s="1"/>
  <c r="C189" i="12"/>
  <c r="C82" i="36"/>
  <c r="E50" i="12"/>
  <c r="F50" i="12" s="1"/>
  <c r="AB88" i="36"/>
  <c r="AD88" i="36"/>
  <c r="AE90" i="36" s="1"/>
  <c r="AE91" i="36"/>
  <c r="K86" i="36"/>
  <c r="J84" i="36"/>
  <c r="T86" i="36"/>
  <c r="G85" i="36"/>
  <c r="Q85" i="36"/>
  <c r="R86" i="36"/>
  <c r="N84" i="36"/>
  <c r="S86" i="36"/>
  <c r="O86" i="36"/>
  <c r="G84" i="36"/>
  <c r="H85" i="36"/>
  <c r="N85" i="36"/>
  <c r="Q84" i="36"/>
  <c r="H84" i="36"/>
  <c r="J85" i="36"/>
  <c r="E83" i="36" l="1"/>
  <c r="Z82" i="36" s="1"/>
  <c r="AC90" i="36"/>
  <c r="AF90" i="36" s="1"/>
  <c r="L87" i="36"/>
  <c r="C190" i="12"/>
  <c r="E189" i="12"/>
  <c r="F189" i="12" s="1"/>
  <c r="AH88" i="36"/>
  <c r="Y85" i="36"/>
  <c r="AD87" i="36" s="1"/>
  <c r="C81" i="36"/>
  <c r="B82" i="36"/>
  <c r="D82" i="36" s="1"/>
  <c r="E49" i="12"/>
  <c r="F49" i="12" s="1"/>
  <c r="AF91" i="36"/>
  <c r="Y84" i="36"/>
  <c r="AH87" i="36"/>
  <c r="T84" i="36"/>
  <c r="R84" i="36"/>
  <c r="O85" i="36"/>
  <c r="H83" i="36"/>
  <c r="J83" i="36"/>
  <c r="T85" i="36"/>
  <c r="Q83" i="36"/>
  <c r="R85" i="36"/>
  <c r="N83" i="36"/>
  <c r="O84" i="36"/>
  <c r="S84" i="36"/>
  <c r="G83" i="36"/>
  <c r="S85" i="36"/>
  <c r="K85" i="36"/>
  <c r="K84" i="36"/>
  <c r="L86" i="36" l="1"/>
  <c r="AB87" i="36"/>
  <c r="AC89" i="36" s="1"/>
  <c r="E82" i="36"/>
  <c r="Z81" i="36" s="1"/>
  <c r="AA88" i="36"/>
  <c r="B81" i="36"/>
  <c r="D81" i="36" s="1"/>
  <c r="C191" i="12"/>
  <c r="E190" i="12"/>
  <c r="F190" i="12" s="1"/>
  <c r="L85" i="36"/>
  <c r="C80" i="36"/>
  <c r="Y83" i="36"/>
  <c r="AD85" i="36" s="1"/>
  <c r="AH86" i="36"/>
  <c r="E48" i="12"/>
  <c r="F48" i="12" s="1"/>
  <c r="AE89" i="36"/>
  <c r="AA87" i="36"/>
  <c r="AB86" i="36"/>
  <c r="AD86" i="36"/>
  <c r="K83" i="36"/>
  <c r="R83" i="36"/>
  <c r="N82" i="36"/>
  <c r="Q82" i="36"/>
  <c r="S83" i="36"/>
  <c r="O83" i="36"/>
  <c r="G82" i="36"/>
  <c r="T83" i="36"/>
  <c r="J82" i="36"/>
  <c r="H82" i="36"/>
  <c r="L84" i="36" l="1"/>
  <c r="E81" i="36"/>
  <c r="Z80" i="36" s="1"/>
  <c r="B80" i="36"/>
  <c r="E80" i="36" s="1"/>
  <c r="Z79" i="36" s="1"/>
  <c r="C192" i="12"/>
  <c r="E191" i="12"/>
  <c r="F191" i="12" s="1"/>
  <c r="C79" i="36"/>
  <c r="AA86" i="36"/>
  <c r="AB85" i="36"/>
  <c r="AC87" i="36" s="1"/>
  <c r="E47" i="12"/>
  <c r="F47" i="12" s="1"/>
  <c r="AC88" i="36"/>
  <c r="AE87" i="36"/>
  <c r="AE88" i="36"/>
  <c r="AF89" i="36"/>
  <c r="AH85" i="36"/>
  <c r="Y82" i="36"/>
  <c r="L83" i="36"/>
  <c r="G81" i="36"/>
  <c r="H81" i="36"/>
  <c r="T82" i="36"/>
  <c r="N81" i="36"/>
  <c r="Q81" i="36"/>
  <c r="K82" i="36"/>
  <c r="O82" i="36"/>
  <c r="R82" i="36"/>
  <c r="J81" i="36"/>
  <c r="S82" i="36"/>
  <c r="B79" i="36" l="1"/>
  <c r="D79" i="36" s="1"/>
  <c r="D80" i="36"/>
  <c r="C193" i="12"/>
  <c r="E192" i="12"/>
  <c r="F192" i="12" s="1"/>
  <c r="C78" i="36"/>
  <c r="E46" i="12"/>
  <c r="F46" i="12" s="1"/>
  <c r="Y81" i="36"/>
  <c r="AD83" i="36" s="1"/>
  <c r="AH84" i="36"/>
  <c r="AF87" i="36"/>
  <c r="AF88" i="36"/>
  <c r="AD84" i="36"/>
  <c r="AA85" i="36"/>
  <c r="AB84" i="36"/>
  <c r="N80" i="36"/>
  <c r="G80" i="36"/>
  <c r="Q80" i="36"/>
  <c r="T81" i="36"/>
  <c r="J80" i="36"/>
  <c r="R81" i="36"/>
  <c r="K81" i="36"/>
  <c r="O81" i="36"/>
  <c r="S81" i="36"/>
  <c r="H80" i="36"/>
  <c r="E79" i="36" l="1"/>
  <c r="Z78" i="36" s="1"/>
  <c r="B78" i="36"/>
  <c r="D78" i="36" s="1"/>
  <c r="L82" i="36"/>
  <c r="C194" i="12"/>
  <c r="E193" i="12"/>
  <c r="F193" i="12" s="1"/>
  <c r="C77" i="36"/>
  <c r="E45" i="12"/>
  <c r="F45" i="12" s="1"/>
  <c r="AB83" i="36"/>
  <c r="AC85" i="36" s="1"/>
  <c r="AA84" i="36"/>
  <c r="AC86" i="36"/>
  <c r="AE86" i="36"/>
  <c r="Y80" i="36"/>
  <c r="AH83" i="36"/>
  <c r="AE85" i="36"/>
  <c r="H79" i="36"/>
  <c r="O80" i="36"/>
  <c r="N79" i="36"/>
  <c r="K80" i="36"/>
  <c r="T80" i="36"/>
  <c r="Q79" i="36"/>
  <c r="R80" i="36"/>
  <c r="S80" i="36"/>
  <c r="G79" i="36"/>
  <c r="J79" i="36"/>
  <c r="E78" i="36" l="1"/>
  <c r="Z77" i="36" s="1"/>
  <c r="B77" i="36"/>
  <c r="E77" i="36" s="1"/>
  <c r="Z76" i="36" s="1"/>
  <c r="L81" i="36"/>
  <c r="C195" i="12"/>
  <c r="E194" i="12"/>
  <c r="F194" i="12" s="1"/>
  <c r="C76" i="36"/>
  <c r="E44" i="12"/>
  <c r="F44" i="12" s="1"/>
  <c r="AF86" i="36"/>
  <c r="AF85" i="36"/>
  <c r="Y79" i="36"/>
  <c r="AH82" i="36"/>
  <c r="AD82" i="36"/>
  <c r="AA83" i="36"/>
  <c r="AB82" i="36"/>
  <c r="R79" i="36"/>
  <c r="H78" i="36"/>
  <c r="K79" i="36"/>
  <c r="Q78" i="36"/>
  <c r="G78" i="36"/>
  <c r="O79" i="36"/>
  <c r="T79" i="36"/>
  <c r="S79" i="36"/>
  <c r="J78" i="36"/>
  <c r="N78" i="36"/>
  <c r="D77" i="36" l="1"/>
  <c r="L80" i="36"/>
  <c r="C196" i="12"/>
  <c r="E195" i="12"/>
  <c r="F195" i="12" s="1"/>
  <c r="C75" i="36"/>
  <c r="B76" i="36"/>
  <c r="E76" i="36" s="1"/>
  <c r="Z75" i="36" s="1"/>
  <c r="AH81" i="36"/>
  <c r="E43" i="12"/>
  <c r="F43" i="12" s="1"/>
  <c r="Y78" i="36"/>
  <c r="AB80" i="36" s="1"/>
  <c r="AC84" i="36"/>
  <c r="AE84" i="36"/>
  <c r="AD81" i="36"/>
  <c r="AA82" i="36"/>
  <c r="AB81" i="36"/>
  <c r="S78" i="36"/>
  <c r="O78" i="36"/>
  <c r="R78" i="36"/>
  <c r="K78" i="36"/>
  <c r="H77" i="36"/>
  <c r="J77" i="36"/>
  <c r="N77" i="36"/>
  <c r="T78" i="36"/>
  <c r="Q77" i="36"/>
  <c r="G77" i="36"/>
  <c r="L79" i="36" l="1"/>
  <c r="B75" i="36"/>
  <c r="D75" i="36" s="1"/>
  <c r="E196" i="12"/>
  <c r="F196" i="12" s="1"/>
  <c r="C197" i="12"/>
  <c r="D76" i="36"/>
  <c r="C74" i="36"/>
  <c r="E42" i="12"/>
  <c r="F42" i="12" s="1"/>
  <c r="AA81" i="36"/>
  <c r="AD80" i="36"/>
  <c r="AE82" i="36" s="1"/>
  <c r="AF84" i="36"/>
  <c r="AE83" i="36"/>
  <c r="AC83" i="36"/>
  <c r="AC82" i="36"/>
  <c r="AH80" i="36"/>
  <c r="Y77" i="36"/>
  <c r="T77" i="36"/>
  <c r="S77" i="36"/>
  <c r="K77" i="36"/>
  <c r="G76" i="36"/>
  <c r="N76" i="36"/>
  <c r="R77" i="36"/>
  <c r="H76" i="36"/>
  <c r="O77" i="36"/>
  <c r="J76" i="36"/>
  <c r="Q76" i="36"/>
  <c r="L78" i="36" l="1"/>
  <c r="E75" i="36"/>
  <c r="Z74" i="36" s="1"/>
  <c r="C198" i="12"/>
  <c r="E197" i="12"/>
  <c r="F197" i="12" s="1"/>
  <c r="C73" i="36"/>
  <c r="B74" i="36"/>
  <c r="B73" i="36" s="1"/>
  <c r="E41" i="12"/>
  <c r="F41" i="12" s="1"/>
  <c r="AF83" i="36"/>
  <c r="AF82" i="36"/>
  <c r="AH79" i="36"/>
  <c r="Y76" i="36"/>
  <c r="AD79" i="36"/>
  <c r="AB79" i="36"/>
  <c r="AA80" i="36"/>
  <c r="H75" i="36"/>
  <c r="K76" i="36"/>
  <c r="S76" i="36"/>
  <c r="N75" i="36"/>
  <c r="R76" i="36"/>
  <c r="G75" i="36"/>
  <c r="Q75" i="36"/>
  <c r="J75" i="36"/>
  <c r="T76" i="36"/>
  <c r="O76" i="36"/>
  <c r="L77" i="36" l="1"/>
  <c r="C199" i="12"/>
  <c r="E198" i="12"/>
  <c r="F198" i="12" s="1"/>
  <c r="AH78" i="36"/>
  <c r="E74" i="36"/>
  <c r="Z73" i="36" s="1"/>
  <c r="D74" i="36"/>
  <c r="C72" i="36"/>
  <c r="B72" i="36" s="1"/>
  <c r="D73" i="36"/>
  <c r="E40" i="12"/>
  <c r="F40" i="12" s="1"/>
  <c r="Y75" i="36"/>
  <c r="AD77" i="36" s="1"/>
  <c r="AC81" i="36"/>
  <c r="AE81" i="36"/>
  <c r="AA79" i="36"/>
  <c r="AD78" i="36"/>
  <c r="AB78" i="36"/>
  <c r="E73" i="36"/>
  <c r="Z72" i="36" s="1"/>
  <c r="S75" i="36"/>
  <c r="R75" i="36"/>
  <c r="T75" i="36"/>
  <c r="O75" i="36"/>
  <c r="K75" i="36"/>
  <c r="L76" i="36" l="1"/>
  <c r="C200" i="12"/>
  <c r="E199" i="12"/>
  <c r="F199" i="12" s="1"/>
  <c r="C71" i="36"/>
  <c r="B71" i="36" s="1"/>
  <c r="D72" i="36"/>
  <c r="E39" i="12"/>
  <c r="F39" i="12" s="1"/>
  <c r="AB77" i="36"/>
  <c r="AC79" i="36" s="1"/>
  <c r="AA78" i="36"/>
  <c r="AF81" i="36"/>
  <c r="AC80" i="36"/>
  <c r="AE80" i="36"/>
  <c r="AE79" i="36"/>
  <c r="E72" i="36"/>
  <c r="Z71" i="36" s="1"/>
  <c r="G73" i="36"/>
  <c r="J74" i="36"/>
  <c r="J73" i="36"/>
  <c r="G74" i="36"/>
  <c r="N73" i="36"/>
  <c r="H74" i="36"/>
  <c r="Q74" i="36"/>
  <c r="N74" i="36"/>
  <c r="H73" i="36"/>
  <c r="Q73" i="36"/>
  <c r="Y74" i="36" l="1"/>
  <c r="AD76" i="36" s="1"/>
  <c r="AH77" i="36"/>
  <c r="C201" i="12"/>
  <c r="E200" i="12"/>
  <c r="F200" i="12" s="1"/>
  <c r="C70" i="36"/>
  <c r="B70" i="36" s="1"/>
  <c r="D71" i="36"/>
  <c r="E38" i="12"/>
  <c r="F38" i="12" s="1"/>
  <c r="AF80" i="36"/>
  <c r="AF79" i="36"/>
  <c r="Y73" i="36"/>
  <c r="AH76" i="36"/>
  <c r="E71" i="36"/>
  <c r="Z70" i="36" s="1"/>
  <c r="J72" i="36"/>
  <c r="S73" i="36"/>
  <c r="T74" i="36"/>
  <c r="O73" i="36"/>
  <c r="R73" i="36"/>
  <c r="S74" i="36"/>
  <c r="Q72" i="36"/>
  <c r="H72" i="36"/>
  <c r="K73" i="36"/>
  <c r="G72" i="36"/>
  <c r="O74" i="36"/>
  <c r="T73" i="36"/>
  <c r="R74" i="36"/>
  <c r="N72" i="36"/>
  <c r="K74" i="36"/>
  <c r="L75" i="36" l="1"/>
  <c r="AA77" i="36"/>
  <c r="AB76" i="36"/>
  <c r="AC78" i="36" s="1"/>
  <c r="L74" i="36"/>
  <c r="C202" i="12"/>
  <c r="E201" i="12"/>
  <c r="F201" i="12" s="1"/>
  <c r="C69" i="36"/>
  <c r="B69" i="36" s="1"/>
  <c r="D70" i="36"/>
  <c r="AH75" i="36"/>
  <c r="Y72" i="36"/>
  <c r="AD74" i="36" s="1"/>
  <c r="E37" i="12"/>
  <c r="F37" i="12" s="1"/>
  <c r="AE78" i="36"/>
  <c r="AA76" i="36"/>
  <c r="AD75" i="36"/>
  <c r="AB75" i="36"/>
  <c r="E70" i="36"/>
  <c r="Z69" i="36" s="1"/>
  <c r="R72" i="36"/>
  <c r="H71" i="36"/>
  <c r="K72" i="36"/>
  <c r="Q71" i="36"/>
  <c r="N71" i="36"/>
  <c r="O72" i="36"/>
  <c r="J71" i="36"/>
  <c r="G71" i="36"/>
  <c r="S72" i="36"/>
  <c r="T72" i="36"/>
  <c r="L73" i="36" l="1"/>
  <c r="C203" i="12"/>
  <c r="E202" i="12"/>
  <c r="F202" i="12" s="1"/>
  <c r="C68" i="36"/>
  <c r="B68" i="36" s="1"/>
  <c r="D69" i="36"/>
  <c r="AA75" i="36"/>
  <c r="AB74" i="36"/>
  <c r="AC76" i="36" s="1"/>
  <c r="E36" i="12"/>
  <c r="F36" i="12" s="1"/>
  <c r="AF78" i="36"/>
  <c r="AC77" i="36"/>
  <c r="AE77" i="36"/>
  <c r="Y71" i="36"/>
  <c r="AH74" i="36"/>
  <c r="AE76" i="36"/>
  <c r="E69" i="36"/>
  <c r="Z68" i="36" s="1"/>
  <c r="S71" i="36"/>
  <c r="O71" i="36"/>
  <c r="J70" i="36"/>
  <c r="H70" i="36"/>
  <c r="N70" i="36"/>
  <c r="R71" i="36"/>
  <c r="G70" i="36"/>
  <c r="T71" i="36"/>
  <c r="Q70" i="36"/>
  <c r="K71" i="36"/>
  <c r="L72" i="36" l="1"/>
  <c r="C204" i="12"/>
  <c r="E203" i="12"/>
  <c r="F203" i="12" s="1"/>
  <c r="C67" i="36"/>
  <c r="B67" i="36" s="1"/>
  <c r="D68" i="36"/>
  <c r="E35" i="12"/>
  <c r="F35" i="12" s="1"/>
  <c r="AF77" i="36"/>
  <c r="AF76" i="36"/>
  <c r="AH73" i="36"/>
  <c r="Y70" i="36"/>
  <c r="AA74" i="36"/>
  <c r="AB73" i="36"/>
  <c r="AD73" i="36"/>
  <c r="E68" i="36"/>
  <c r="Z67" i="36" s="1"/>
  <c r="Q69" i="36"/>
  <c r="S70" i="36"/>
  <c r="O70" i="36"/>
  <c r="R70" i="36"/>
  <c r="N69" i="36"/>
  <c r="H69" i="36"/>
  <c r="K70" i="36"/>
  <c r="J69" i="36"/>
  <c r="G69" i="36"/>
  <c r="T70" i="36"/>
  <c r="L71" i="36" l="1"/>
  <c r="E204" i="12"/>
  <c r="F204" i="12" s="1"/>
  <c r="C205" i="12"/>
  <c r="C66" i="36"/>
  <c r="B66" i="36" s="1"/>
  <c r="D67" i="36"/>
  <c r="E34" i="12"/>
  <c r="F34" i="12" s="1"/>
  <c r="AE75" i="36"/>
  <c r="AC75" i="36"/>
  <c r="Y69" i="36"/>
  <c r="AH72" i="36"/>
  <c r="AA73" i="36"/>
  <c r="AB72" i="36"/>
  <c r="AD72" i="36"/>
  <c r="E67" i="36"/>
  <c r="Z66" i="36" s="1"/>
  <c r="H68" i="36"/>
  <c r="R69" i="36"/>
  <c r="G68" i="36"/>
  <c r="N68" i="36"/>
  <c r="S69" i="36"/>
  <c r="Q68" i="36"/>
  <c r="T69" i="36"/>
  <c r="J68" i="36"/>
  <c r="K69" i="36"/>
  <c r="O69" i="36"/>
  <c r="L70" i="36" l="1"/>
  <c r="C206" i="12"/>
  <c r="E205" i="12"/>
  <c r="F205" i="12" s="1"/>
  <c r="C65" i="36"/>
  <c r="B65" i="36" s="1"/>
  <c r="D66" i="36"/>
  <c r="E33" i="12"/>
  <c r="F33" i="12" s="1"/>
  <c r="Y68" i="36"/>
  <c r="AA71" i="36" s="1"/>
  <c r="AH71" i="36"/>
  <c r="AF75" i="36"/>
  <c r="AC74" i="36"/>
  <c r="AE74" i="36"/>
  <c r="AD71" i="36"/>
  <c r="AA72" i="36"/>
  <c r="AB71" i="36"/>
  <c r="E66" i="36"/>
  <c r="Z65" i="36" s="1"/>
  <c r="O68" i="36"/>
  <c r="Q67" i="36"/>
  <c r="H67" i="36"/>
  <c r="R68" i="36"/>
  <c r="S68" i="36"/>
  <c r="G67" i="36"/>
  <c r="N67" i="36"/>
  <c r="K68" i="36"/>
  <c r="J67" i="36"/>
  <c r="T68" i="36"/>
  <c r="L69" i="36" l="1"/>
  <c r="C207" i="12"/>
  <c r="E206" i="12"/>
  <c r="F206" i="12" s="1"/>
  <c r="C64" i="36"/>
  <c r="B64" i="36" s="1"/>
  <c r="D65" i="36"/>
  <c r="E32" i="12"/>
  <c r="F32" i="12" s="1"/>
  <c r="AD70" i="36"/>
  <c r="AE72" i="36" s="1"/>
  <c r="AB70" i="36"/>
  <c r="AC72" i="36" s="1"/>
  <c r="AC73" i="36"/>
  <c r="AE73" i="36"/>
  <c r="AF74" i="36"/>
  <c r="Y67" i="36"/>
  <c r="AH70" i="36"/>
  <c r="E65" i="36"/>
  <c r="Z64" i="36" s="1"/>
  <c r="J66" i="36"/>
  <c r="Q66" i="36"/>
  <c r="T67" i="36"/>
  <c r="R67" i="36"/>
  <c r="G66" i="36"/>
  <c r="H66" i="36"/>
  <c r="K67" i="36"/>
  <c r="S67" i="36"/>
  <c r="O67" i="36"/>
  <c r="N66" i="36"/>
  <c r="L68" i="36" l="1"/>
  <c r="C208" i="12"/>
  <c r="E207" i="12"/>
  <c r="F207" i="12" s="1"/>
  <c r="C63" i="36"/>
  <c r="B63" i="36" s="1"/>
  <c r="D64" i="36"/>
  <c r="E31" i="12"/>
  <c r="F31" i="12" s="1"/>
  <c r="AF73" i="36"/>
  <c r="AH69" i="36"/>
  <c r="Y66" i="36"/>
  <c r="AD69" i="36"/>
  <c r="AB69" i="36"/>
  <c r="AA70" i="36"/>
  <c r="AF72" i="36"/>
  <c r="E64" i="36"/>
  <c r="Z63" i="36" s="1"/>
  <c r="G65" i="36"/>
  <c r="S66" i="36"/>
  <c r="Q65" i="36"/>
  <c r="N65" i="36"/>
  <c r="H65" i="36"/>
  <c r="O66" i="36"/>
  <c r="J65" i="36"/>
  <c r="K66" i="36"/>
  <c r="R66" i="36"/>
  <c r="T66" i="36"/>
  <c r="L67" i="36" l="1"/>
  <c r="C209" i="12"/>
  <c r="E208" i="12"/>
  <c r="F208" i="12" s="1"/>
  <c r="C62" i="36"/>
  <c r="B62" i="36" s="1"/>
  <c r="D63" i="36"/>
  <c r="E30" i="12"/>
  <c r="F30" i="12" s="1"/>
  <c r="AC71" i="36"/>
  <c r="AE71" i="36"/>
  <c r="Y65" i="36"/>
  <c r="AH68" i="36"/>
  <c r="AD68" i="36"/>
  <c r="AA69" i="36"/>
  <c r="AB68" i="36"/>
  <c r="E63" i="36"/>
  <c r="Z62" i="36" s="1"/>
  <c r="J64" i="36"/>
  <c r="S65" i="36"/>
  <c r="K65" i="36"/>
  <c r="G64" i="36"/>
  <c r="N64" i="36"/>
  <c r="H64" i="36"/>
  <c r="O65" i="36"/>
  <c r="T65" i="36"/>
  <c r="R65" i="36"/>
  <c r="Q64" i="36"/>
  <c r="L66" i="36" l="1"/>
  <c r="C210" i="12"/>
  <c r="E209" i="12"/>
  <c r="F209" i="12" s="1"/>
  <c r="C61" i="36"/>
  <c r="B61" i="36" s="1"/>
  <c r="D62" i="36"/>
  <c r="E29" i="12"/>
  <c r="F29" i="12" s="1"/>
  <c r="AF71" i="36"/>
  <c r="AC70" i="36"/>
  <c r="AE70" i="36"/>
  <c r="AH67" i="36"/>
  <c r="Y64" i="36"/>
  <c r="AB67" i="36"/>
  <c r="AD67" i="36"/>
  <c r="AA68" i="36"/>
  <c r="E62" i="36"/>
  <c r="Z61" i="36" s="1"/>
  <c r="S64" i="36"/>
  <c r="K64" i="36"/>
  <c r="J63" i="36"/>
  <c r="Q63" i="36"/>
  <c r="R64" i="36"/>
  <c r="H63" i="36"/>
  <c r="G63" i="36"/>
  <c r="N63" i="36"/>
  <c r="O64" i="36"/>
  <c r="T64" i="36"/>
  <c r="L65" i="36" l="1"/>
  <c r="C211" i="12"/>
  <c r="E210" i="12"/>
  <c r="F210" i="12" s="1"/>
  <c r="C60" i="36"/>
  <c r="B60" i="36" s="1"/>
  <c r="D61" i="36"/>
  <c r="E28" i="12"/>
  <c r="F28" i="12" s="1"/>
  <c r="AF70" i="36"/>
  <c r="AC69" i="36"/>
  <c r="AE69" i="36"/>
  <c r="AH66" i="36"/>
  <c r="Y63" i="36"/>
  <c r="AB66" i="36"/>
  <c r="AA67" i="36"/>
  <c r="AD66" i="36"/>
  <c r="E61" i="36"/>
  <c r="Z60" i="36" s="1"/>
  <c r="S63" i="36"/>
  <c r="K63" i="36"/>
  <c r="N62" i="36"/>
  <c r="T63" i="36"/>
  <c r="Q62" i="36"/>
  <c r="H62" i="36"/>
  <c r="R63" i="36"/>
  <c r="J62" i="36"/>
  <c r="G62" i="36"/>
  <c r="O63" i="36"/>
  <c r="L64" i="36" l="1"/>
  <c r="C212" i="12"/>
  <c r="E211" i="12"/>
  <c r="F211" i="12" s="1"/>
  <c r="C59" i="36"/>
  <c r="B59" i="36" s="1"/>
  <c r="D60" i="36"/>
  <c r="E27" i="12"/>
  <c r="F27" i="12" s="1"/>
  <c r="AE68" i="36"/>
  <c r="AC68" i="36"/>
  <c r="AF69" i="36"/>
  <c r="Y62" i="36"/>
  <c r="AH65" i="36"/>
  <c r="AA66" i="36"/>
  <c r="AB65" i="36"/>
  <c r="AD65" i="36"/>
  <c r="E60" i="36"/>
  <c r="Z59" i="36" s="1"/>
  <c r="Q61" i="36"/>
  <c r="G61" i="36"/>
  <c r="J61" i="36"/>
  <c r="O62" i="36"/>
  <c r="N61" i="36"/>
  <c r="H61" i="36"/>
  <c r="S62" i="36"/>
  <c r="T62" i="36"/>
  <c r="K62" i="36"/>
  <c r="R62" i="36"/>
  <c r="L63" i="36" l="1"/>
  <c r="E212" i="12"/>
  <c r="F212" i="12" s="1"/>
  <c r="C213" i="12"/>
  <c r="C58" i="36"/>
  <c r="B58" i="36" s="1"/>
  <c r="D59" i="36"/>
  <c r="E26" i="12"/>
  <c r="F26" i="12" s="1"/>
  <c r="AF68" i="36"/>
  <c r="AE67" i="36"/>
  <c r="AC67" i="36"/>
  <c r="Y61" i="36"/>
  <c r="AH64" i="36"/>
  <c r="AA65" i="36"/>
  <c r="AB64" i="36"/>
  <c r="AD64" i="36"/>
  <c r="E59" i="36"/>
  <c r="Z58" i="36" s="1"/>
  <c r="Q60" i="36"/>
  <c r="J60" i="36"/>
  <c r="H60" i="36"/>
  <c r="R61" i="36"/>
  <c r="K61" i="36"/>
  <c r="G60" i="36"/>
  <c r="N60" i="36"/>
  <c r="O61" i="36"/>
  <c r="S61" i="36"/>
  <c r="T61" i="36"/>
  <c r="L62" i="36" l="1"/>
  <c r="C214" i="12"/>
  <c r="E213" i="12"/>
  <c r="F213" i="12" s="1"/>
  <c r="C57" i="36"/>
  <c r="B57" i="36" s="1"/>
  <c r="D58" i="36"/>
  <c r="E25" i="12"/>
  <c r="F25" i="12" s="1"/>
  <c r="AH63" i="36"/>
  <c r="Y60" i="36"/>
  <c r="AB62" i="36" s="1"/>
  <c r="AC66" i="36"/>
  <c r="AF67" i="36"/>
  <c r="AE66" i="36"/>
  <c r="AD63" i="36"/>
  <c r="AA64" i="36"/>
  <c r="AB63" i="36"/>
  <c r="E58" i="36"/>
  <c r="Z57" i="36" s="1"/>
  <c r="J59" i="36"/>
  <c r="R60" i="36"/>
  <c r="T60" i="36"/>
  <c r="K60" i="36"/>
  <c r="Q59" i="36"/>
  <c r="N59" i="36"/>
  <c r="O60" i="36"/>
  <c r="G59" i="36"/>
  <c r="S60" i="36"/>
  <c r="H59" i="36"/>
  <c r="L61" i="36" l="1"/>
  <c r="C215" i="12"/>
  <c r="E214" i="12"/>
  <c r="F214" i="12" s="1"/>
  <c r="C56" i="36"/>
  <c r="B56" i="36" s="1"/>
  <c r="D57" i="36"/>
  <c r="AH62" i="36"/>
  <c r="Y59" i="36"/>
  <c r="AD61" i="36" s="1"/>
  <c r="E24" i="12"/>
  <c r="F24" i="12" s="1"/>
  <c r="AD62" i="36"/>
  <c r="AE64" i="36" s="1"/>
  <c r="AA63" i="36"/>
  <c r="AF66" i="36"/>
  <c r="AC65" i="36"/>
  <c r="AE65" i="36"/>
  <c r="AC64" i="36"/>
  <c r="E57" i="36"/>
  <c r="Z56" i="36" s="1"/>
  <c r="H58" i="36"/>
  <c r="T59" i="36"/>
  <c r="O59" i="36"/>
  <c r="J58" i="36"/>
  <c r="S59" i="36"/>
  <c r="G58" i="36"/>
  <c r="R59" i="36"/>
  <c r="K59" i="36"/>
  <c r="Q58" i="36"/>
  <c r="N58" i="36"/>
  <c r="L60" i="36" l="1"/>
  <c r="C216" i="12"/>
  <c r="E215" i="12"/>
  <c r="F215" i="12" s="1"/>
  <c r="C55" i="36"/>
  <c r="B55" i="36" s="1"/>
  <c r="D56" i="36"/>
  <c r="AB61" i="36"/>
  <c r="AC63" i="36" s="1"/>
  <c r="AA62" i="36"/>
  <c r="E23" i="12"/>
  <c r="F23" i="12" s="1"/>
  <c r="AF65" i="36"/>
  <c r="AE63" i="36"/>
  <c r="AH61" i="36"/>
  <c r="Y58" i="36"/>
  <c r="AF64" i="36"/>
  <c r="E56" i="36"/>
  <c r="Z55" i="36" s="1"/>
  <c r="R58" i="36"/>
  <c r="H57" i="36"/>
  <c r="O58" i="36"/>
  <c r="T58" i="36"/>
  <c r="K58" i="36"/>
  <c r="Q57" i="36"/>
  <c r="G57" i="36"/>
  <c r="J57" i="36"/>
  <c r="N57" i="36"/>
  <c r="S58" i="36"/>
  <c r="L59" i="36" l="1"/>
  <c r="C217" i="12"/>
  <c r="E216" i="12"/>
  <c r="F216" i="12" s="1"/>
  <c r="C54" i="36"/>
  <c r="B54" i="36" s="1"/>
  <c r="D55" i="36"/>
  <c r="E22" i="12"/>
  <c r="F22" i="12" s="1"/>
  <c r="AF63" i="36"/>
  <c r="AH60" i="36"/>
  <c r="Y57" i="36"/>
  <c r="AD60" i="36"/>
  <c r="AB60" i="36"/>
  <c r="AA61" i="36"/>
  <c r="E55" i="36"/>
  <c r="Z54" i="36" s="1"/>
  <c r="R57" i="36"/>
  <c r="K57" i="36"/>
  <c r="Q56" i="36"/>
  <c r="T57" i="36"/>
  <c r="N56" i="36"/>
  <c r="J56" i="36"/>
  <c r="H56" i="36"/>
  <c r="S57" i="36"/>
  <c r="G56" i="36"/>
  <c r="O57" i="36"/>
  <c r="Y56" i="36" l="1"/>
  <c r="AA59" i="36" s="1"/>
  <c r="AH59" i="36"/>
  <c r="C218" i="12"/>
  <c r="E217" i="12"/>
  <c r="F217" i="12" s="1"/>
  <c r="C53" i="36"/>
  <c r="D54" i="36"/>
  <c r="E21" i="12"/>
  <c r="F21" i="12" s="1"/>
  <c r="L58" i="36"/>
  <c r="AC62" i="36"/>
  <c r="AE62" i="36"/>
  <c r="AA60" i="36"/>
  <c r="AD59" i="36"/>
  <c r="AB59" i="36"/>
  <c r="E54" i="36"/>
  <c r="Z53" i="36" s="1"/>
  <c r="O56" i="36"/>
  <c r="R56" i="36"/>
  <c r="T56" i="36"/>
  <c r="H55" i="36"/>
  <c r="S56" i="36"/>
  <c r="G55" i="36"/>
  <c r="N55" i="36"/>
  <c r="Q55" i="36"/>
  <c r="J55" i="36"/>
  <c r="K56" i="36"/>
  <c r="L57" i="36" l="1"/>
  <c r="AD58" i="36"/>
  <c r="AE60" i="36" s="1"/>
  <c r="AB58" i="36"/>
  <c r="AC60" i="36" s="1"/>
  <c r="C219" i="12"/>
  <c r="E218" i="12"/>
  <c r="F218" i="12" s="1"/>
  <c r="C52" i="36"/>
  <c r="B53" i="36"/>
  <c r="D53" i="36" s="1"/>
  <c r="E20" i="12"/>
  <c r="F20" i="12" s="1"/>
  <c r="Y55" i="36"/>
  <c r="AA58" i="36" s="1"/>
  <c r="AF62" i="36"/>
  <c r="AC61" i="36"/>
  <c r="AE61" i="36"/>
  <c r="AH58" i="36"/>
  <c r="J54" i="36"/>
  <c r="K55" i="36"/>
  <c r="G54" i="36"/>
  <c r="N54" i="36"/>
  <c r="T55" i="36"/>
  <c r="S55" i="36"/>
  <c r="O55" i="36"/>
  <c r="H54" i="36"/>
  <c r="Q54" i="36"/>
  <c r="R55" i="36"/>
  <c r="E53" i="36" l="1"/>
  <c r="Z52" i="36" s="1"/>
  <c r="C220" i="12"/>
  <c r="E219" i="12"/>
  <c r="F219" i="12" s="1"/>
  <c r="B52" i="36"/>
  <c r="E52" i="36" s="1"/>
  <c r="Z51" i="36" s="1"/>
  <c r="C51" i="36"/>
  <c r="E19" i="12"/>
  <c r="F19" i="12" s="1"/>
  <c r="AD57" i="36"/>
  <c r="AE59" i="36" s="1"/>
  <c r="AB57" i="36"/>
  <c r="AC59" i="36" s="1"/>
  <c r="AF61" i="36"/>
  <c r="AF60" i="36"/>
  <c r="AH57" i="36"/>
  <c r="Y54" i="36"/>
  <c r="L56" i="36"/>
  <c r="R54" i="36"/>
  <c r="N53" i="36"/>
  <c r="S54" i="36"/>
  <c r="Q53" i="36"/>
  <c r="H53" i="36"/>
  <c r="G53" i="36"/>
  <c r="J53" i="36"/>
  <c r="O54" i="36"/>
  <c r="K54" i="36"/>
  <c r="T54" i="36"/>
  <c r="D52" i="36" l="1"/>
  <c r="L55" i="36"/>
  <c r="E220" i="12"/>
  <c r="F220" i="12" s="1"/>
  <c r="C221" i="12"/>
  <c r="C50" i="36"/>
  <c r="B51" i="36"/>
  <c r="D51" i="36" s="1"/>
  <c r="E18" i="12"/>
  <c r="F18" i="12" s="1"/>
  <c r="Y53" i="36"/>
  <c r="AD55" i="36" s="1"/>
  <c r="AF59" i="36"/>
  <c r="AH56" i="36"/>
  <c r="AA57" i="36"/>
  <c r="AB56" i="36"/>
  <c r="AD56" i="36"/>
  <c r="G52" i="36"/>
  <c r="K53" i="36"/>
  <c r="Q52" i="36"/>
  <c r="J52" i="36"/>
  <c r="T53" i="36"/>
  <c r="N52" i="36"/>
  <c r="R53" i="36"/>
  <c r="H52" i="36"/>
  <c r="S53" i="36"/>
  <c r="O53" i="36"/>
  <c r="E51" i="36" l="1"/>
  <c r="Z50" i="36" s="1"/>
  <c r="L54" i="36"/>
  <c r="C222" i="12"/>
  <c r="E221" i="12"/>
  <c r="F221" i="12" s="1"/>
  <c r="B50" i="36"/>
  <c r="D50" i="36" s="1"/>
  <c r="C49" i="36"/>
  <c r="E17" i="12"/>
  <c r="F17" i="12" s="1"/>
  <c r="AB55" i="36"/>
  <c r="AC57" i="36" s="1"/>
  <c r="AA56" i="36"/>
  <c r="AH55" i="36"/>
  <c r="AE57" i="36"/>
  <c r="AE58" i="36"/>
  <c r="AC58" i="36"/>
  <c r="Y52" i="36"/>
  <c r="G51" i="36"/>
  <c r="H51" i="36"/>
  <c r="K52" i="36"/>
  <c r="J51" i="36"/>
  <c r="S52" i="36"/>
  <c r="T52" i="36"/>
  <c r="O52" i="36"/>
  <c r="R52" i="36"/>
  <c r="Q51" i="36"/>
  <c r="N51" i="36"/>
  <c r="L53" i="36" l="1"/>
  <c r="B49" i="36"/>
  <c r="D49" i="36" s="1"/>
  <c r="E50" i="36"/>
  <c r="Z49" i="36" s="1"/>
  <c r="C223" i="12"/>
  <c r="E222" i="12"/>
  <c r="F222" i="12" s="1"/>
  <c r="Y51" i="36"/>
  <c r="AD53" i="36" s="1"/>
  <c r="C48" i="36"/>
  <c r="E16" i="12"/>
  <c r="F16" i="12" s="1"/>
  <c r="AH54" i="36"/>
  <c r="AF58" i="36"/>
  <c r="AF57" i="36"/>
  <c r="AD54" i="36"/>
  <c r="AA55" i="36"/>
  <c r="AB54" i="36"/>
  <c r="K51" i="36"/>
  <c r="N50" i="36"/>
  <c r="H50" i="36"/>
  <c r="G50" i="36"/>
  <c r="R51" i="36"/>
  <c r="Q50" i="36"/>
  <c r="J50" i="36"/>
  <c r="T51" i="36"/>
  <c r="O51" i="36"/>
  <c r="S51" i="36"/>
  <c r="B48" i="36" l="1"/>
  <c r="E48" i="36" s="1"/>
  <c r="Z47" i="36" s="1"/>
  <c r="E49" i="36"/>
  <c r="Z48" i="36" s="1"/>
  <c r="L52" i="36"/>
  <c r="AH53" i="36"/>
  <c r="C224" i="12"/>
  <c r="E223" i="12"/>
  <c r="F223" i="12" s="1"/>
  <c r="Y50" i="36"/>
  <c r="AB52" i="36" s="1"/>
  <c r="AA54" i="36"/>
  <c r="AB53" i="36"/>
  <c r="AC55" i="36" s="1"/>
  <c r="C47" i="36"/>
  <c r="E15" i="12"/>
  <c r="F15" i="12" s="1"/>
  <c r="AE56" i="36"/>
  <c r="AC56" i="36"/>
  <c r="AE55" i="36"/>
  <c r="T50" i="36"/>
  <c r="Q49" i="36"/>
  <c r="S50" i="36"/>
  <c r="R50" i="36"/>
  <c r="K50" i="36"/>
  <c r="O50" i="36"/>
  <c r="N49" i="36"/>
  <c r="H49" i="36"/>
  <c r="G49" i="36"/>
  <c r="J49" i="36"/>
  <c r="D48" i="36" l="1"/>
  <c r="B47" i="36"/>
  <c r="E47" i="36" s="1"/>
  <c r="Z46" i="36" s="1"/>
  <c r="L51" i="36"/>
  <c r="AA53" i="36"/>
  <c r="AH52" i="36"/>
  <c r="C225" i="12"/>
  <c r="E224" i="12"/>
  <c r="F224" i="12" s="1"/>
  <c r="AD52" i="36"/>
  <c r="AE54" i="36" s="1"/>
  <c r="C46" i="36"/>
  <c r="E14" i="12"/>
  <c r="F14" i="12" s="1"/>
  <c r="AF56" i="36"/>
  <c r="AF55" i="36"/>
  <c r="AC54" i="36"/>
  <c r="Y49" i="36"/>
  <c r="N48" i="36"/>
  <c r="R49" i="36"/>
  <c r="T49" i="36"/>
  <c r="O49" i="36"/>
  <c r="Q48" i="36"/>
  <c r="S49" i="36"/>
  <c r="J48" i="36"/>
  <c r="G48" i="36"/>
  <c r="K49" i="36"/>
  <c r="H48" i="36"/>
  <c r="D47" i="36" l="1"/>
  <c r="L50" i="36"/>
  <c r="C226" i="12"/>
  <c r="E225" i="12"/>
  <c r="F225" i="12" s="1"/>
  <c r="C45" i="36"/>
  <c r="B46" i="36"/>
  <c r="D46" i="36" s="1"/>
  <c r="E13" i="12"/>
  <c r="F13" i="12" s="1"/>
  <c r="AF54" i="36"/>
  <c r="Y48" i="36"/>
  <c r="AH51" i="36"/>
  <c r="AB51" i="36"/>
  <c r="AD51" i="36"/>
  <c r="AA52" i="36"/>
  <c r="R48" i="36"/>
  <c r="J47" i="36"/>
  <c r="Q47" i="36"/>
  <c r="G47" i="36"/>
  <c r="K48" i="36"/>
  <c r="S48" i="36"/>
  <c r="N47" i="36"/>
  <c r="H47" i="36"/>
  <c r="O48" i="36"/>
  <c r="T48" i="36"/>
  <c r="L49" i="36" l="1"/>
  <c r="B45" i="36"/>
  <c r="E45" i="36" s="1"/>
  <c r="Z44" i="36" s="1"/>
  <c r="E46" i="36"/>
  <c r="Z45" i="36" s="1"/>
  <c r="C227" i="12"/>
  <c r="E226" i="12"/>
  <c r="F226" i="12" s="1"/>
  <c r="C44" i="36"/>
  <c r="E12" i="12"/>
  <c r="F12" i="12" s="1"/>
  <c r="Y47" i="36"/>
  <c r="AB49" i="36" s="1"/>
  <c r="AH50" i="36"/>
  <c r="AE53" i="36"/>
  <c r="AC53" i="36"/>
  <c r="AB50" i="36"/>
  <c r="AA51" i="36"/>
  <c r="AD50" i="36"/>
  <c r="K47" i="36"/>
  <c r="N46" i="36"/>
  <c r="O47" i="36"/>
  <c r="Q46" i="36"/>
  <c r="J46" i="36"/>
  <c r="S47" i="36"/>
  <c r="H46" i="36"/>
  <c r="T47" i="36"/>
  <c r="R47" i="36"/>
  <c r="G46" i="36"/>
  <c r="D45" i="36" l="1"/>
  <c r="L48" i="36"/>
  <c r="B44" i="36"/>
  <c r="D44" i="36" s="1"/>
  <c r="C228" i="12"/>
  <c r="E227" i="12"/>
  <c r="F227" i="12" s="1"/>
  <c r="C43" i="36"/>
  <c r="E11" i="12"/>
  <c r="F11" i="12" s="1"/>
  <c r="AD49" i="36"/>
  <c r="AE51" i="36" s="1"/>
  <c r="AA50" i="36"/>
  <c r="AC52" i="36"/>
  <c r="AE52" i="36"/>
  <c r="AF53" i="36"/>
  <c r="AC51" i="36"/>
  <c r="AH49" i="36"/>
  <c r="Y46" i="36"/>
  <c r="J45" i="36"/>
  <c r="O46" i="36"/>
  <c r="H45" i="36"/>
  <c r="G45" i="36"/>
  <c r="K46" i="36"/>
  <c r="Q45" i="36"/>
  <c r="S46" i="36"/>
  <c r="T46" i="36"/>
  <c r="R46" i="36"/>
  <c r="N45" i="36"/>
  <c r="L47" i="36" l="1"/>
  <c r="E44" i="36"/>
  <c r="Z43" i="36" s="1"/>
  <c r="B43" i="36"/>
  <c r="D43" i="36" s="1"/>
  <c r="C229" i="12"/>
  <c r="E228" i="12"/>
  <c r="F228" i="12" s="1"/>
  <c r="C42" i="36"/>
  <c r="E9" i="12"/>
  <c r="F9" i="12" s="1"/>
  <c r="E10" i="12"/>
  <c r="F10" i="12" s="1"/>
  <c r="AF52" i="36"/>
  <c r="AF51" i="36"/>
  <c r="AH48" i="36"/>
  <c r="Y45" i="36"/>
  <c r="AA49" i="36"/>
  <c r="AB48" i="36"/>
  <c r="AD48" i="36"/>
  <c r="K45" i="36"/>
  <c r="N44" i="36"/>
  <c r="R45" i="36"/>
  <c r="O45" i="36"/>
  <c r="S45" i="36"/>
  <c r="G44" i="36"/>
  <c r="H44" i="36"/>
  <c r="J44" i="36"/>
  <c r="Q44" i="36"/>
  <c r="T45" i="36"/>
  <c r="L46" i="36" l="1"/>
  <c r="E43" i="36"/>
  <c r="Z42" i="36" s="1"/>
  <c r="B42" i="36"/>
  <c r="D42" i="36" s="1"/>
  <c r="C230" i="12"/>
  <c r="E229" i="12"/>
  <c r="F229" i="12" s="1"/>
  <c r="C41" i="36"/>
  <c r="Y44" i="36"/>
  <c r="AD46" i="36" s="1"/>
  <c r="AH47" i="36"/>
  <c r="AE50" i="36"/>
  <c r="AC50" i="36"/>
  <c r="AD47" i="36"/>
  <c r="AA48" i="36"/>
  <c r="AB47" i="36"/>
  <c r="J43" i="36"/>
  <c r="Q43" i="36"/>
  <c r="N43" i="36"/>
  <c r="T44" i="36"/>
  <c r="G43" i="36"/>
  <c r="O44" i="36"/>
  <c r="S44" i="36"/>
  <c r="R44" i="36"/>
  <c r="H43" i="36"/>
  <c r="K44" i="36"/>
  <c r="L45" i="36" l="1"/>
  <c r="B41" i="36"/>
  <c r="D41" i="36" s="1"/>
  <c r="E42" i="36"/>
  <c r="Z41" i="36" s="1"/>
  <c r="C231" i="12"/>
  <c r="E230" i="12"/>
  <c r="F230" i="12" s="1"/>
  <c r="AH46" i="36"/>
  <c r="C40" i="36"/>
  <c r="AB46" i="36"/>
  <c r="AC48" i="36" s="1"/>
  <c r="AA47" i="36"/>
  <c r="AE49" i="36"/>
  <c r="AF50" i="36"/>
  <c r="AC49" i="36"/>
  <c r="Y43" i="36"/>
  <c r="AE48" i="36"/>
  <c r="S43" i="36"/>
  <c r="Q42" i="36"/>
  <c r="G42" i="36"/>
  <c r="R43" i="36"/>
  <c r="H42" i="36"/>
  <c r="K43" i="36"/>
  <c r="T43" i="36"/>
  <c r="O43" i="36"/>
  <c r="N42" i="36"/>
  <c r="J42" i="36"/>
  <c r="L44" i="36" l="1"/>
  <c r="E41" i="36"/>
  <c r="Z40" i="36" s="1"/>
  <c r="B40" i="36"/>
  <c r="D40" i="36" s="1"/>
  <c r="E231" i="12"/>
  <c r="F231" i="12" s="1"/>
  <c r="C232" i="12"/>
  <c r="C39" i="36"/>
  <c r="AH45" i="36"/>
  <c r="AF49" i="36"/>
  <c r="AF48" i="36"/>
  <c r="Y42" i="36"/>
  <c r="AD45" i="36"/>
  <c r="AB45" i="36"/>
  <c r="AA46" i="36"/>
  <c r="R42" i="36"/>
  <c r="K42" i="36"/>
  <c r="T42" i="36"/>
  <c r="O42" i="36"/>
  <c r="Q41" i="36"/>
  <c r="G41" i="36"/>
  <c r="H41" i="36"/>
  <c r="J41" i="36"/>
  <c r="S42" i="36"/>
  <c r="N41" i="36"/>
  <c r="E40" i="36" l="1"/>
  <c r="Z39" i="36" s="1"/>
  <c r="B39" i="36"/>
  <c r="D39" i="36" s="1"/>
  <c r="L43" i="36"/>
  <c r="C233" i="12"/>
  <c r="E232" i="12"/>
  <c r="F232" i="12" s="1"/>
  <c r="C38" i="36"/>
  <c r="Y41" i="36"/>
  <c r="AD43" i="36" s="1"/>
  <c r="AH44" i="36"/>
  <c r="AC47" i="36"/>
  <c r="AE47" i="36"/>
  <c r="AD44" i="36"/>
  <c r="AB44" i="36"/>
  <c r="AA45" i="36"/>
  <c r="S41" i="36"/>
  <c r="K41" i="36"/>
  <c r="T41" i="36"/>
  <c r="R41" i="36"/>
  <c r="N40" i="36"/>
  <c r="Q40" i="36"/>
  <c r="O41" i="36"/>
  <c r="J40" i="36"/>
  <c r="G40" i="36"/>
  <c r="H40" i="36"/>
  <c r="B38" i="36" l="1"/>
  <c r="D38" i="36" s="1"/>
  <c r="E39" i="36"/>
  <c r="Z38" i="36" s="1"/>
  <c r="L42" i="36"/>
  <c r="C234" i="12"/>
  <c r="E233" i="12"/>
  <c r="F233" i="12" s="1"/>
  <c r="C37" i="36"/>
  <c r="AA44" i="36"/>
  <c r="L41" i="36"/>
  <c r="AB43" i="36"/>
  <c r="AC45" i="36" s="1"/>
  <c r="AF47" i="36"/>
  <c r="AC46" i="36"/>
  <c r="AE46" i="36"/>
  <c r="AH43" i="36"/>
  <c r="Y40" i="36"/>
  <c r="AE45" i="36"/>
  <c r="S40" i="36"/>
  <c r="Q39" i="36"/>
  <c r="R40" i="36"/>
  <c r="O40" i="36"/>
  <c r="K40" i="36"/>
  <c r="J39" i="36"/>
  <c r="G39" i="36"/>
  <c r="N39" i="36"/>
  <c r="T40" i="36"/>
  <c r="H39" i="36"/>
  <c r="E38" i="36" l="1"/>
  <c r="Z37" i="36" s="1"/>
  <c r="B37" i="36"/>
  <c r="D37" i="36" s="1"/>
  <c r="C235" i="12"/>
  <c r="E234" i="12"/>
  <c r="F234" i="12" s="1"/>
  <c r="C36" i="36"/>
  <c r="AF46" i="36"/>
  <c r="AH42" i="36"/>
  <c r="Y39" i="36"/>
  <c r="AD42" i="36"/>
  <c r="AA43" i="36"/>
  <c r="AB42" i="36"/>
  <c r="AF45" i="36"/>
  <c r="O39" i="36"/>
  <c r="J38" i="36"/>
  <c r="G38" i="36"/>
  <c r="T39" i="36"/>
  <c r="K39" i="36"/>
  <c r="S39" i="36"/>
  <c r="N38" i="36"/>
  <c r="H38" i="36"/>
  <c r="R39" i="36"/>
  <c r="Q38" i="36"/>
  <c r="B36" i="36" l="1"/>
  <c r="D36" i="36" s="1"/>
  <c r="E37" i="36"/>
  <c r="Z36" i="36" s="1"/>
  <c r="L40" i="36"/>
  <c r="C236" i="12"/>
  <c r="E235" i="12"/>
  <c r="F235" i="12" s="1"/>
  <c r="C35" i="36"/>
  <c r="AC44" i="36"/>
  <c r="AE44" i="36"/>
  <c r="AH41" i="36"/>
  <c r="Y38" i="36"/>
  <c r="AA42" i="36"/>
  <c r="AB41" i="36"/>
  <c r="AD41" i="36"/>
  <c r="Q37" i="36"/>
  <c r="N37" i="36"/>
  <c r="R38" i="36"/>
  <c r="T38" i="36"/>
  <c r="J37" i="36"/>
  <c r="H37" i="36"/>
  <c r="S38" i="36"/>
  <c r="O38" i="36"/>
  <c r="K38" i="36"/>
  <c r="G37" i="36"/>
  <c r="E36" i="36" l="1"/>
  <c r="Z35" i="36" s="1"/>
  <c r="B35" i="36"/>
  <c r="D35" i="36" s="1"/>
  <c r="L39" i="36"/>
  <c r="E236" i="12"/>
  <c r="F236" i="12" s="1"/>
  <c r="C237" i="12"/>
  <c r="C34" i="36"/>
  <c r="Y37" i="36"/>
  <c r="AB39" i="36" s="1"/>
  <c r="AF44" i="36"/>
  <c r="AC43" i="36"/>
  <c r="AE43" i="36"/>
  <c r="AH40" i="36"/>
  <c r="AA41" i="36"/>
  <c r="AB40" i="36"/>
  <c r="AD40" i="36"/>
  <c r="Q36" i="36"/>
  <c r="G36" i="36"/>
  <c r="K37" i="36"/>
  <c r="O37" i="36"/>
  <c r="T37" i="36"/>
  <c r="N36" i="36"/>
  <c r="R37" i="36"/>
  <c r="J36" i="36"/>
  <c r="S37" i="36"/>
  <c r="H36" i="36"/>
  <c r="B34" i="36" l="1"/>
  <c r="D34" i="36" s="1"/>
  <c r="E35" i="36"/>
  <c r="Z34" i="36" s="1"/>
  <c r="L38" i="36"/>
  <c r="AD39" i="36"/>
  <c r="AE41" i="36" s="1"/>
  <c r="C238" i="12"/>
  <c r="E237" i="12"/>
  <c r="F237" i="12" s="1"/>
  <c r="C33" i="36"/>
  <c r="AA40" i="36"/>
  <c r="AF43" i="36"/>
  <c r="AE42" i="36"/>
  <c r="AC42" i="36"/>
  <c r="AC41" i="36"/>
  <c r="Y36" i="36"/>
  <c r="AH39" i="36"/>
  <c r="H35" i="36"/>
  <c r="O36" i="36"/>
  <c r="S36" i="36"/>
  <c r="Q35" i="36"/>
  <c r="J35" i="36"/>
  <c r="G35" i="36"/>
  <c r="R36" i="36"/>
  <c r="N35" i="36"/>
  <c r="K36" i="36"/>
  <c r="T36" i="36"/>
  <c r="E34" i="36" l="1"/>
  <c r="Z33" i="36" s="1"/>
  <c r="B33" i="36"/>
  <c r="L37" i="36"/>
  <c r="C239" i="12"/>
  <c r="E238" i="12"/>
  <c r="F238" i="12" s="1"/>
  <c r="C32" i="36"/>
  <c r="D33" i="36"/>
  <c r="AF42" i="36"/>
  <c r="AF41" i="36"/>
  <c r="AH38" i="36"/>
  <c r="Y35" i="36"/>
  <c r="AD38" i="36"/>
  <c r="AA39" i="36"/>
  <c r="AB38" i="36"/>
  <c r="E33" i="36"/>
  <c r="Z32" i="36" s="1"/>
  <c r="B32" i="36"/>
  <c r="T35" i="36"/>
  <c r="R35" i="36"/>
  <c r="N34" i="36"/>
  <c r="O35" i="36"/>
  <c r="G34" i="36"/>
  <c r="J34" i="36"/>
  <c r="K35" i="36"/>
  <c r="H34" i="36"/>
  <c r="S35" i="36"/>
  <c r="Q34" i="36"/>
  <c r="L36" i="36" l="1"/>
  <c r="C240" i="12"/>
  <c r="E239" i="12"/>
  <c r="F239" i="12" s="1"/>
  <c r="C31" i="36"/>
  <c r="B31" i="36" s="1"/>
  <c r="D32" i="36"/>
  <c r="AH37" i="36"/>
  <c r="AC40" i="36"/>
  <c r="AE40" i="36"/>
  <c r="Y34" i="36"/>
  <c r="AD37" i="36"/>
  <c r="AA38" i="36"/>
  <c r="AB37" i="36"/>
  <c r="E32" i="36"/>
  <c r="Z31" i="36" s="1"/>
  <c r="Q33" i="36"/>
  <c r="G33" i="36"/>
  <c r="K34" i="36"/>
  <c r="H33" i="36"/>
  <c r="T34" i="36"/>
  <c r="N33" i="36"/>
  <c r="R34" i="36"/>
  <c r="J33" i="36"/>
  <c r="O34" i="36"/>
  <c r="S34" i="36"/>
  <c r="L35" i="36" l="1"/>
  <c r="C241" i="12"/>
  <c r="E240" i="12"/>
  <c r="F240" i="12" s="1"/>
  <c r="C30" i="36"/>
  <c r="B30" i="36" s="1"/>
  <c r="D31" i="36"/>
  <c r="Y33" i="36"/>
  <c r="AB35" i="36" s="1"/>
  <c r="AH36" i="36"/>
  <c r="AE39" i="36"/>
  <c r="AC39" i="36"/>
  <c r="AF40" i="36"/>
  <c r="AD36" i="36"/>
  <c r="AA37" i="36"/>
  <c r="AB36" i="36"/>
  <c r="E31" i="36"/>
  <c r="Z30" i="36" s="1"/>
  <c r="R33" i="36"/>
  <c r="N32" i="36"/>
  <c r="Q32" i="36"/>
  <c r="S33" i="36"/>
  <c r="K33" i="36"/>
  <c r="G32" i="36"/>
  <c r="J32" i="36"/>
  <c r="T33" i="36"/>
  <c r="H32" i="36"/>
  <c r="O33" i="36"/>
  <c r="L34" i="36" l="1"/>
  <c r="C242" i="12"/>
  <c r="E241" i="12"/>
  <c r="F241" i="12" s="1"/>
  <c r="C29" i="36"/>
  <c r="B29" i="36" s="1"/>
  <c r="D30" i="36"/>
  <c r="Y32" i="36"/>
  <c r="AB34" i="36" s="1"/>
  <c r="AA36" i="36"/>
  <c r="AD35" i="36"/>
  <c r="AE37" i="36" s="1"/>
  <c r="AH35" i="36"/>
  <c r="AF39" i="36"/>
  <c r="AC38" i="36"/>
  <c r="AE38" i="36"/>
  <c r="AC37" i="36"/>
  <c r="E30" i="36"/>
  <c r="Z29" i="36" s="1"/>
  <c r="Q31" i="36"/>
  <c r="G31" i="36"/>
  <c r="H31" i="36"/>
  <c r="K32" i="36"/>
  <c r="S32" i="36"/>
  <c r="T32" i="36"/>
  <c r="N31" i="36"/>
  <c r="O32" i="36"/>
  <c r="J31" i="36"/>
  <c r="R32" i="36"/>
  <c r="L33" i="36" l="1"/>
  <c r="C243" i="12"/>
  <c r="E242" i="12"/>
  <c r="F242" i="12" s="1"/>
  <c r="C28" i="36"/>
  <c r="B28" i="36" s="1"/>
  <c r="D29" i="36"/>
  <c r="AD34" i="36"/>
  <c r="AE36" i="36" s="1"/>
  <c r="AA35" i="36"/>
  <c r="AH34" i="36"/>
  <c r="L32" i="36"/>
  <c r="Y31" i="36"/>
  <c r="AA34" i="36" s="1"/>
  <c r="AF38" i="36"/>
  <c r="AC36" i="36"/>
  <c r="AF37" i="36"/>
  <c r="E29" i="36"/>
  <c r="Z28" i="36" s="1"/>
  <c r="T31" i="36"/>
  <c r="J30" i="36"/>
  <c r="O31" i="36"/>
  <c r="N30" i="36"/>
  <c r="H30" i="36"/>
  <c r="R31" i="36"/>
  <c r="S31" i="36"/>
  <c r="K31" i="36"/>
  <c r="Q30" i="36"/>
  <c r="G30" i="36"/>
  <c r="C244" i="12" l="1"/>
  <c r="E243" i="12"/>
  <c r="F243" i="12" s="1"/>
  <c r="C27" i="36"/>
  <c r="B27" i="36" s="1"/>
  <c r="D28" i="36"/>
  <c r="AD33" i="36"/>
  <c r="AE35" i="36" s="1"/>
  <c r="AB33" i="36"/>
  <c r="AC35" i="36" s="1"/>
  <c r="AF36" i="36"/>
  <c r="AH33" i="36"/>
  <c r="Y30" i="36"/>
  <c r="E28" i="36"/>
  <c r="Z27" i="36" s="1"/>
  <c r="Q29" i="36"/>
  <c r="S30" i="36"/>
  <c r="J29" i="36"/>
  <c r="H29" i="36"/>
  <c r="O30" i="36"/>
  <c r="G29" i="36"/>
  <c r="T30" i="36"/>
  <c r="R30" i="36"/>
  <c r="N29" i="36"/>
  <c r="K30" i="36"/>
  <c r="L31" i="36" l="1"/>
  <c r="E244" i="12"/>
  <c r="F244" i="12" s="1"/>
  <c r="C245" i="12"/>
  <c r="C26" i="36"/>
  <c r="B26" i="36" s="1"/>
  <c r="D27" i="36"/>
  <c r="AF35" i="36"/>
  <c r="Y29" i="36"/>
  <c r="AH32" i="36"/>
  <c r="AA33" i="36"/>
  <c r="AB32" i="36"/>
  <c r="AD32" i="36"/>
  <c r="E27" i="36"/>
  <c r="Z26" i="36" s="1"/>
  <c r="G28" i="36"/>
  <c r="O29" i="36"/>
  <c r="Q28" i="36"/>
  <c r="N28" i="36"/>
  <c r="K29" i="36"/>
  <c r="T29" i="36"/>
  <c r="H28" i="36"/>
  <c r="J28" i="36"/>
  <c r="S29" i="36"/>
  <c r="R29" i="36"/>
  <c r="L30" i="36" l="1"/>
  <c r="C246" i="12"/>
  <c r="E245" i="12"/>
  <c r="F245" i="12" s="1"/>
  <c r="C25" i="36"/>
  <c r="B25" i="36" s="1"/>
  <c r="D26" i="36"/>
  <c r="AH31" i="36"/>
  <c r="AC34" i="36"/>
  <c r="AE34" i="36"/>
  <c r="Y28" i="36"/>
  <c r="AD31" i="36"/>
  <c r="AA32" i="36"/>
  <c r="AB31" i="36"/>
  <c r="E26" i="36"/>
  <c r="Z25" i="36" s="1"/>
  <c r="R28" i="36"/>
  <c r="G27" i="36"/>
  <c r="O28" i="36"/>
  <c r="Q27" i="36"/>
  <c r="H27" i="36"/>
  <c r="K28" i="36"/>
  <c r="S28" i="36"/>
  <c r="T28" i="36"/>
  <c r="N27" i="36"/>
  <c r="J27" i="36"/>
  <c r="L29" i="36" l="1"/>
  <c r="C247" i="12"/>
  <c r="E246" i="12"/>
  <c r="F246" i="12" s="1"/>
  <c r="C24" i="36"/>
  <c r="D25" i="36"/>
  <c r="Y27" i="36"/>
  <c r="AD29" i="36" s="1"/>
  <c r="AF34" i="36"/>
  <c r="AE33" i="36"/>
  <c r="AC33" i="36"/>
  <c r="AH30" i="36"/>
  <c r="AD30" i="36"/>
  <c r="AA31" i="36"/>
  <c r="AB30" i="36"/>
  <c r="E25" i="36"/>
  <c r="Z24" i="36" s="1"/>
  <c r="B24" i="36"/>
  <c r="O27" i="36"/>
  <c r="S27" i="36"/>
  <c r="J26" i="36"/>
  <c r="K27" i="36"/>
  <c r="R27" i="36"/>
  <c r="Q26" i="36"/>
  <c r="N26" i="36"/>
  <c r="G26" i="36"/>
  <c r="H26" i="36"/>
  <c r="T27" i="36"/>
  <c r="L28" i="36" l="1"/>
  <c r="C248" i="12"/>
  <c r="E247" i="12"/>
  <c r="F247" i="12" s="1"/>
  <c r="C23" i="36"/>
  <c r="B23" i="36" s="1"/>
  <c r="D24" i="36"/>
  <c r="Y26" i="36"/>
  <c r="AD28" i="36" s="1"/>
  <c r="AA30" i="36"/>
  <c r="AB29" i="36"/>
  <c r="AC31" i="36" s="1"/>
  <c r="AE32" i="36"/>
  <c r="AF33" i="36"/>
  <c r="AC32" i="36"/>
  <c r="AH29" i="36"/>
  <c r="AE31" i="36"/>
  <c r="E24" i="36"/>
  <c r="Z23" i="36" s="1"/>
  <c r="G25" i="36"/>
  <c r="R26" i="36"/>
  <c r="H25" i="36"/>
  <c r="T26" i="36"/>
  <c r="N25" i="36"/>
  <c r="O26" i="36"/>
  <c r="S26" i="36"/>
  <c r="K26" i="36"/>
  <c r="J25" i="36"/>
  <c r="Q25" i="36"/>
  <c r="L27" i="36" l="1"/>
  <c r="C249" i="12"/>
  <c r="E248" i="12"/>
  <c r="F248" i="12" s="1"/>
  <c r="C22" i="36"/>
  <c r="B22" i="36" s="1"/>
  <c r="D23" i="36"/>
  <c r="AA29" i="36"/>
  <c r="AB28" i="36"/>
  <c r="AC30" i="36" s="1"/>
  <c r="Y25" i="36"/>
  <c r="AA28" i="36" s="1"/>
  <c r="AH28" i="36"/>
  <c r="AF32" i="36"/>
  <c r="AE30" i="36"/>
  <c r="AF31" i="36"/>
  <c r="E23" i="36"/>
  <c r="Z22" i="36" s="1"/>
  <c r="G24" i="36"/>
  <c r="H24" i="36"/>
  <c r="Q24" i="36"/>
  <c r="T25" i="36"/>
  <c r="R25" i="36"/>
  <c r="O25" i="36"/>
  <c r="K25" i="36"/>
  <c r="J24" i="36"/>
  <c r="S25" i="36"/>
  <c r="N24" i="36"/>
  <c r="L26" i="36" l="1"/>
  <c r="C250" i="12"/>
  <c r="E249" i="12"/>
  <c r="F249" i="12" s="1"/>
  <c r="C21" i="36"/>
  <c r="B21" i="36" s="1"/>
  <c r="D22" i="36"/>
  <c r="AB27" i="36"/>
  <c r="AC29" i="36" s="1"/>
  <c r="AD27" i="36"/>
  <c r="AE29" i="36" s="1"/>
  <c r="Y24" i="36"/>
  <c r="AA27" i="36" s="1"/>
  <c r="AF30" i="36"/>
  <c r="AH27" i="36"/>
  <c r="E22" i="36"/>
  <c r="Z21" i="36" s="1"/>
  <c r="S24" i="36"/>
  <c r="J23" i="36"/>
  <c r="K24" i="36"/>
  <c r="O24" i="36"/>
  <c r="R24" i="36"/>
  <c r="Q23" i="36"/>
  <c r="T24" i="36"/>
  <c r="G23" i="36"/>
  <c r="H23" i="36"/>
  <c r="N23" i="36"/>
  <c r="L25" i="36" l="1"/>
  <c r="C251" i="12"/>
  <c r="E250" i="12"/>
  <c r="F250" i="12" s="1"/>
  <c r="C20" i="36"/>
  <c r="B20" i="36" s="1"/>
  <c r="D21" i="36"/>
  <c r="AB26" i="36"/>
  <c r="AC28" i="36" s="1"/>
  <c r="AD26" i="36"/>
  <c r="AE28" i="36" s="1"/>
  <c r="AH26" i="36"/>
  <c r="AF29" i="36"/>
  <c r="Y23" i="36"/>
  <c r="E21" i="36"/>
  <c r="Z20" i="36" s="1"/>
  <c r="G22" i="36"/>
  <c r="J22" i="36"/>
  <c r="S23" i="36"/>
  <c r="N22" i="36"/>
  <c r="T23" i="36"/>
  <c r="H22" i="36"/>
  <c r="R23" i="36"/>
  <c r="K23" i="36"/>
  <c r="O23" i="36"/>
  <c r="Q22" i="36"/>
  <c r="L24" i="36" l="1"/>
  <c r="C252" i="12"/>
  <c r="E251" i="12"/>
  <c r="F251" i="12" s="1"/>
  <c r="C19" i="36"/>
  <c r="B19" i="36" s="1"/>
  <c r="D20" i="36"/>
  <c r="AF28" i="36"/>
  <c r="AH25" i="36"/>
  <c r="Y22" i="36"/>
  <c r="AA26" i="36"/>
  <c r="AB25" i="36"/>
  <c r="AD25" i="36"/>
  <c r="E20" i="36"/>
  <c r="Z19" i="36" s="1"/>
  <c r="G21" i="36"/>
  <c r="K22" i="36"/>
  <c r="Q21" i="36"/>
  <c r="O22" i="36"/>
  <c r="T22" i="36"/>
  <c r="N21" i="36"/>
  <c r="S22" i="36"/>
  <c r="J21" i="36"/>
  <c r="R22" i="36"/>
  <c r="H21" i="36"/>
  <c r="L23" i="36" l="1"/>
  <c r="E252" i="12"/>
  <c r="F252" i="12" s="1"/>
  <c r="C253" i="12"/>
  <c r="C18" i="36"/>
  <c r="D19" i="36"/>
  <c r="AE27" i="36"/>
  <c r="AC27" i="36"/>
  <c r="AH24" i="36"/>
  <c r="Y21" i="36"/>
  <c r="AA25" i="36"/>
  <c r="AB24" i="36"/>
  <c r="AD24" i="36"/>
  <c r="E19" i="36"/>
  <c r="Z18" i="36" s="1"/>
  <c r="B18" i="36"/>
  <c r="G20" i="36"/>
  <c r="R21" i="36"/>
  <c r="H20" i="36"/>
  <c r="J20" i="36"/>
  <c r="T21" i="36"/>
  <c r="N20" i="36"/>
  <c r="K21" i="36"/>
  <c r="S21" i="36"/>
  <c r="O21" i="36"/>
  <c r="Q20" i="36"/>
  <c r="L22" i="36" l="1"/>
  <c r="C254" i="12"/>
  <c r="E253" i="12"/>
  <c r="F253" i="12" s="1"/>
  <c r="C17" i="36"/>
  <c r="D18" i="36"/>
  <c r="AH23" i="36"/>
  <c r="AF27" i="36"/>
  <c r="AC26" i="36"/>
  <c r="AE26" i="36"/>
  <c r="Y20" i="36"/>
  <c r="AD23" i="36"/>
  <c r="AA24" i="36"/>
  <c r="AB23" i="36"/>
  <c r="E18" i="36"/>
  <c r="Z17" i="36" s="1"/>
  <c r="B17" i="36"/>
  <c r="T20" i="36"/>
  <c r="H19" i="36"/>
  <c r="Q19" i="36"/>
  <c r="R20" i="36"/>
  <c r="S20" i="36"/>
  <c r="N19" i="36"/>
  <c r="J19" i="36"/>
  <c r="O20" i="36"/>
  <c r="G19" i="36"/>
  <c r="K20" i="36"/>
  <c r="L21" i="36" l="1"/>
  <c r="C255" i="12"/>
  <c r="E254" i="12"/>
  <c r="F254" i="12" s="1"/>
  <c r="D17" i="36"/>
  <c r="AH22" i="36"/>
  <c r="Y19" i="36"/>
  <c r="AB21" i="36" s="1"/>
  <c r="AC25" i="36"/>
  <c r="AF26" i="36"/>
  <c r="AE25" i="36"/>
  <c r="AD22" i="36"/>
  <c r="AA23" i="36"/>
  <c r="AB22" i="36"/>
  <c r="E17" i="36"/>
  <c r="T19" i="36"/>
  <c r="K19" i="36"/>
  <c r="O19" i="36"/>
  <c r="H18" i="36"/>
  <c r="S19" i="36"/>
  <c r="Q18" i="36"/>
  <c r="G17" i="36"/>
  <c r="N18" i="36"/>
  <c r="R19" i="36"/>
  <c r="G18" i="36"/>
  <c r="J18" i="36"/>
  <c r="L20" i="36" l="1"/>
  <c r="C256" i="12"/>
  <c r="E255" i="12"/>
  <c r="F255" i="12" s="1"/>
  <c r="Y18" i="36"/>
  <c r="AB20" i="36" s="1"/>
  <c r="AD21" i="36"/>
  <c r="AE23" i="36" s="1"/>
  <c r="AA22" i="36"/>
  <c r="AF25" i="36"/>
  <c r="AC24" i="36"/>
  <c r="AE24" i="36"/>
  <c r="AH20" i="36"/>
  <c r="AH19" i="36"/>
  <c r="AH18" i="36"/>
  <c r="AH21" i="36"/>
  <c r="AC23" i="36"/>
  <c r="AH17" i="36"/>
  <c r="O18" i="36"/>
  <c r="R18" i="36"/>
  <c r="Q17" i="36"/>
  <c r="H17" i="36"/>
  <c r="N17" i="36"/>
  <c r="K18" i="36"/>
  <c r="S18" i="36"/>
  <c r="J17" i="36"/>
  <c r="T18" i="36"/>
  <c r="L19" i="36" l="1"/>
  <c r="C257" i="12"/>
  <c r="E256" i="12"/>
  <c r="F256" i="12" s="1"/>
  <c r="AA21" i="36"/>
  <c r="AD20" i="36"/>
  <c r="AE22" i="36" s="1"/>
  <c r="AC22" i="36"/>
  <c r="AF23" i="36"/>
  <c r="AF24" i="36"/>
  <c r="Y17" i="36"/>
  <c r="S17" i="36"/>
  <c r="O17" i="36"/>
  <c r="K17" i="36"/>
  <c r="R17" i="36"/>
  <c r="T17" i="36"/>
  <c r="L18" i="36" l="1"/>
  <c r="C258" i="12"/>
  <c r="E257" i="12"/>
  <c r="F257" i="12" s="1"/>
  <c r="AF22" i="36"/>
  <c r="AA18" i="36"/>
  <c r="AA20" i="36"/>
  <c r="AB19" i="36"/>
  <c r="AD19" i="36"/>
  <c r="AA19" i="36"/>
  <c r="AD18" i="36"/>
  <c r="AB18" i="36"/>
  <c r="AD17" i="36"/>
  <c r="AA17" i="36"/>
  <c r="AB17" i="36"/>
  <c r="L17" i="36"/>
  <c r="C259" i="12" l="1"/>
  <c r="E258" i="12"/>
  <c r="F258" i="12" s="1"/>
  <c r="AE21" i="36"/>
  <c r="AC21" i="36"/>
  <c r="AC20" i="36"/>
  <c r="AE20" i="36"/>
  <c r="AC18" i="36"/>
  <c r="AC19" i="36"/>
  <c r="AE19" i="36"/>
  <c r="AE18" i="36"/>
  <c r="AE17" i="36"/>
  <c r="AC17" i="36"/>
  <c r="C260" i="12" l="1"/>
  <c r="E259" i="12"/>
  <c r="F259" i="12" s="1"/>
  <c r="AF20" i="36"/>
  <c r="AF21" i="36"/>
  <c r="AF19" i="36"/>
  <c r="AF18" i="36"/>
  <c r="AF17" i="36"/>
  <c r="E260" i="12" l="1"/>
  <c r="C261" i="12"/>
  <c r="F260" i="12" l="1"/>
  <c r="C262" i="12"/>
  <c r="E261" i="12"/>
  <c r="F261" i="12" l="1"/>
  <c r="C263" i="12"/>
  <c r="E262" i="12"/>
  <c r="F262" i="12" l="1"/>
  <c r="C264" i="12"/>
  <c r="E263" i="12"/>
  <c r="F263" i="12" l="1"/>
  <c r="C265" i="12"/>
  <c r="E264" i="12"/>
  <c r="F264" i="12" l="1"/>
  <c r="C266" i="12"/>
  <c r="E265" i="12"/>
  <c r="F265" i="12" l="1"/>
  <c r="C267" i="12"/>
  <c r="E266" i="12"/>
  <c r="F266" i="12" l="1"/>
  <c r="C268" i="12"/>
  <c r="E267" i="12"/>
  <c r="F267" i="12" l="1"/>
  <c r="E268" i="12"/>
  <c r="C269" i="12"/>
  <c r="F268" i="12" l="1"/>
  <c r="C270" i="12"/>
  <c r="E269" i="12"/>
  <c r="F269" i="12" l="1"/>
  <c r="C271" i="12"/>
  <c r="E270" i="12"/>
  <c r="F270" i="12" l="1"/>
  <c r="C272" i="12"/>
  <c r="E271" i="12"/>
  <c r="F271" i="12" l="1"/>
  <c r="E272" i="12"/>
  <c r="C273" i="12"/>
  <c r="F272" i="12" l="1"/>
  <c r="C274" i="12"/>
  <c r="E273" i="12"/>
  <c r="F273" i="12" l="1"/>
  <c r="C275" i="12"/>
  <c r="E274" i="12"/>
  <c r="F274" i="12" l="1"/>
  <c r="C276" i="12"/>
  <c r="E275" i="12"/>
  <c r="F275" i="12" l="1"/>
  <c r="C277" i="12"/>
  <c r="E276" i="12"/>
  <c r="F276" i="12" l="1"/>
  <c r="C278" i="12"/>
  <c r="E277" i="12"/>
  <c r="F277" i="12" l="1"/>
  <c r="C279" i="12"/>
  <c r="E278" i="12"/>
  <c r="F278" i="12" l="1"/>
  <c r="E279" i="12"/>
  <c r="C280" i="12"/>
  <c r="F279" i="12" l="1"/>
  <c r="E280" i="12"/>
  <c r="C281" i="12"/>
  <c r="F280" i="12" l="1"/>
  <c r="C282" i="12"/>
  <c r="E281" i="12"/>
  <c r="F281" i="12" l="1"/>
  <c r="C283" i="12"/>
  <c r="E282" i="12"/>
  <c r="F282" i="12" l="1"/>
  <c r="C284" i="12"/>
  <c r="E283" i="12"/>
  <c r="F283" i="12" l="1"/>
  <c r="C285" i="12"/>
  <c r="E284" i="12"/>
  <c r="F284" i="12" l="1"/>
  <c r="C286" i="12"/>
  <c r="E285" i="12"/>
  <c r="F285" i="12" l="1"/>
  <c r="C287" i="12"/>
  <c r="E286" i="12"/>
  <c r="F286" i="12" l="1"/>
  <c r="C288" i="12"/>
  <c r="E287" i="12"/>
  <c r="F287" i="12" l="1"/>
  <c r="E288" i="12"/>
  <c r="C289" i="12"/>
  <c r="F288" i="12" l="1"/>
  <c r="C290" i="12"/>
  <c r="E289" i="12"/>
  <c r="F289" i="12" l="1"/>
  <c r="C291" i="12"/>
  <c r="E290" i="12"/>
  <c r="F290" i="12" l="1"/>
  <c r="C292" i="12"/>
  <c r="E291" i="12"/>
  <c r="F291" i="12" l="1"/>
  <c r="C293" i="12"/>
  <c r="E292" i="12"/>
  <c r="F292" i="12" l="1"/>
  <c r="C294" i="12"/>
  <c r="E293" i="12"/>
  <c r="F293" i="12" l="1"/>
  <c r="C295" i="12"/>
  <c r="E294" i="12"/>
  <c r="F294" i="12" l="1"/>
  <c r="E295" i="12"/>
  <c r="C296" i="12"/>
  <c r="F295" i="12" l="1"/>
  <c r="C297" i="12"/>
  <c r="E296" i="12"/>
  <c r="F296" i="12" l="1"/>
  <c r="C298" i="12"/>
  <c r="E297" i="12"/>
  <c r="F297" i="12" l="1"/>
  <c r="C299" i="12"/>
  <c r="E298" i="12"/>
  <c r="F298" i="12" l="1"/>
  <c r="C300" i="12"/>
  <c r="E299" i="12"/>
  <c r="F299" i="12" l="1"/>
  <c r="E300" i="12"/>
  <c r="C301" i="12"/>
  <c r="F300" i="12" l="1"/>
  <c r="C302" i="12"/>
  <c r="E301" i="12"/>
  <c r="F301" i="12" l="1"/>
  <c r="C303" i="12"/>
  <c r="E302" i="12"/>
  <c r="F302" i="12" l="1"/>
  <c r="E303" i="12"/>
  <c r="C304" i="12"/>
  <c r="F303" i="12" l="1"/>
  <c r="E304" i="12"/>
  <c r="C305" i="12"/>
  <c r="F304" i="12" l="1"/>
  <c r="C306" i="12"/>
  <c r="E305" i="12"/>
  <c r="F305" i="12" l="1"/>
  <c r="C307" i="12"/>
  <c r="E306" i="12"/>
  <c r="F306" i="12" l="1"/>
  <c r="C308" i="12"/>
  <c r="E307" i="12"/>
  <c r="F307" i="12" l="1"/>
  <c r="C309" i="12"/>
  <c r="E308" i="12"/>
  <c r="F308" i="12" l="1"/>
  <c r="C310" i="12"/>
  <c r="E309" i="12"/>
  <c r="F309" i="12" l="1"/>
  <c r="C311" i="12"/>
  <c r="E310" i="12"/>
  <c r="F310" i="12" l="1"/>
  <c r="C312" i="12"/>
  <c r="E311" i="12"/>
  <c r="F311" i="12" l="1"/>
  <c r="C313" i="12"/>
  <c r="E312" i="12"/>
  <c r="F312" i="12" l="1"/>
  <c r="C314" i="12"/>
  <c r="E313" i="12"/>
  <c r="F313" i="12" l="1"/>
  <c r="C315" i="12"/>
  <c r="E314" i="12"/>
  <c r="F314" i="12" l="1"/>
  <c r="C316" i="12"/>
  <c r="E315" i="12"/>
  <c r="F315" i="12" l="1"/>
  <c r="C317" i="12"/>
  <c r="E316" i="12"/>
  <c r="F316" i="12" l="1"/>
  <c r="C318" i="12"/>
  <c r="E317" i="12"/>
  <c r="F317" i="12" l="1"/>
  <c r="C319" i="12"/>
  <c r="E318" i="12"/>
  <c r="F318" i="12" l="1"/>
  <c r="E319" i="12"/>
  <c r="C320" i="12"/>
  <c r="F319" i="12" l="1"/>
  <c r="E320" i="12"/>
  <c r="C321" i="12"/>
  <c r="F320" i="12" l="1"/>
  <c r="C322" i="12"/>
  <c r="E321" i="12"/>
  <c r="F321" i="12" l="1"/>
  <c r="C323" i="12"/>
  <c r="E322" i="12"/>
  <c r="F322" i="12" l="1"/>
  <c r="C324" i="12"/>
  <c r="E323" i="12"/>
  <c r="F323" i="12" l="1"/>
  <c r="E324" i="12"/>
  <c r="C325" i="12"/>
  <c r="F324" i="12" l="1"/>
  <c r="C326" i="12"/>
  <c r="E325" i="12"/>
  <c r="F325" i="12" l="1"/>
  <c r="C327" i="12"/>
  <c r="E326" i="12"/>
  <c r="F326" i="12" l="1"/>
  <c r="C328" i="12"/>
  <c r="E327" i="12"/>
  <c r="F327" i="12" l="1"/>
  <c r="C329" i="12"/>
  <c r="E328" i="12"/>
  <c r="F328" i="12" l="1"/>
  <c r="C330" i="12"/>
  <c r="E329" i="12"/>
  <c r="F329" i="12" l="1"/>
  <c r="C331" i="12"/>
  <c r="E330" i="12"/>
  <c r="F330" i="12" l="1"/>
  <c r="C332" i="12"/>
  <c r="E331" i="12"/>
  <c r="F331" i="12" l="1"/>
  <c r="C333" i="12"/>
  <c r="E332" i="12"/>
  <c r="F332" i="12" l="1"/>
  <c r="C334" i="12"/>
  <c r="E333" i="12"/>
  <c r="F333" i="12" l="1"/>
  <c r="C335" i="12"/>
  <c r="E334" i="12"/>
  <c r="F334" i="12" l="1"/>
  <c r="C336" i="12"/>
  <c r="E335" i="12"/>
  <c r="F335" i="12" l="1"/>
  <c r="E336" i="12"/>
  <c r="C337" i="12"/>
  <c r="F336" i="12" l="1"/>
  <c r="C338" i="12"/>
  <c r="E337" i="12"/>
  <c r="F337" i="12" l="1"/>
  <c r="C339" i="12"/>
  <c r="E338" i="12"/>
  <c r="F338" i="12" l="1"/>
  <c r="C340" i="12"/>
  <c r="E339" i="12"/>
  <c r="F339" i="12" l="1"/>
  <c r="E340" i="12"/>
  <c r="C341" i="12"/>
  <c r="F340" i="12" l="1"/>
  <c r="C342" i="12"/>
  <c r="E341" i="12"/>
  <c r="F341" i="12" l="1"/>
  <c r="C343" i="12"/>
  <c r="E342" i="12"/>
  <c r="F342" i="12" l="1"/>
  <c r="E343" i="12"/>
  <c r="C344" i="12"/>
  <c r="F343" i="12" l="1"/>
  <c r="E344" i="12"/>
  <c r="C345" i="12"/>
  <c r="F344" i="12" l="1"/>
  <c r="C346" i="12"/>
  <c r="E345" i="12"/>
  <c r="F345" i="12" l="1"/>
  <c r="C347" i="12"/>
  <c r="E346" i="12"/>
  <c r="F346" i="12" l="1"/>
  <c r="C348" i="12"/>
  <c r="E347" i="12"/>
  <c r="F347" i="12" l="1"/>
  <c r="C349" i="12"/>
  <c r="E348" i="12"/>
  <c r="F348" i="12" l="1"/>
  <c r="C350" i="12"/>
  <c r="E349" i="12"/>
  <c r="F349" i="12" l="1"/>
  <c r="C351" i="12"/>
  <c r="E350" i="12"/>
  <c r="F350" i="12" l="1"/>
  <c r="C352" i="12"/>
  <c r="E351" i="12"/>
  <c r="F351" i="12" l="1"/>
  <c r="E352" i="12"/>
  <c r="C353" i="12"/>
  <c r="F352" i="12" l="1"/>
  <c r="C354" i="12"/>
  <c r="E353" i="12"/>
  <c r="F353" i="12" l="1"/>
  <c r="C355" i="12"/>
  <c r="E354" i="12"/>
  <c r="F354" i="12" l="1"/>
  <c r="C356" i="12"/>
  <c r="E355" i="12"/>
  <c r="F355" i="12" l="1"/>
  <c r="C357" i="12"/>
  <c r="E356" i="12"/>
  <c r="F356" i="12" l="1"/>
  <c r="C358" i="12"/>
  <c r="E357" i="12"/>
  <c r="F357" i="12" l="1"/>
  <c r="C359" i="12"/>
  <c r="E358" i="12"/>
  <c r="F358" i="12" l="1"/>
  <c r="E359" i="12"/>
  <c r="C360" i="12"/>
  <c r="F359" i="12" l="1"/>
  <c r="C361" i="12"/>
  <c r="E360" i="12"/>
  <c r="F360" i="12" l="1"/>
  <c r="C362" i="12"/>
  <c r="E361" i="12"/>
  <c r="F361" i="12" l="1"/>
  <c r="C363" i="12"/>
  <c r="E362" i="12"/>
  <c r="F362" i="12" l="1"/>
  <c r="C364" i="12"/>
  <c r="E363" i="12"/>
  <c r="F363" i="12" l="1"/>
  <c r="E364" i="12"/>
  <c r="C365" i="12"/>
  <c r="F364" i="12" l="1"/>
  <c r="C366" i="12"/>
  <c r="E365" i="12"/>
  <c r="F365" i="12" l="1"/>
  <c r="C367" i="12"/>
  <c r="E366" i="12"/>
  <c r="F366" i="12" l="1"/>
  <c r="E367" i="12"/>
  <c r="C368" i="12"/>
  <c r="F367" i="12" l="1"/>
  <c r="E368" i="12"/>
  <c r="C369" i="12"/>
  <c r="F368" i="12" l="1"/>
  <c r="C370" i="12"/>
  <c r="E369" i="12"/>
  <c r="F369" i="12" l="1"/>
  <c r="C371" i="12"/>
  <c r="E370" i="12"/>
  <c r="F370" i="12" l="1"/>
  <c r="C372" i="12"/>
  <c r="E371" i="12"/>
  <c r="F371" i="12" l="1"/>
  <c r="E372" i="12"/>
  <c r="C373" i="12"/>
  <c r="F372" i="12" l="1"/>
  <c r="C374" i="12"/>
  <c r="E373" i="12"/>
  <c r="F373" i="12" l="1"/>
  <c r="C375" i="12"/>
  <c r="E374" i="12"/>
  <c r="F374" i="12" l="1"/>
  <c r="C376" i="12"/>
  <c r="E375" i="12"/>
  <c r="F375" i="12" l="1"/>
  <c r="C377" i="12"/>
  <c r="E376" i="12"/>
  <c r="F376" i="12" l="1"/>
  <c r="C378" i="12"/>
  <c r="E377" i="12"/>
  <c r="F377" i="12" l="1"/>
  <c r="C379" i="12"/>
  <c r="E378" i="12"/>
  <c r="F378" i="12" l="1"/>
  <c r="C380" i="12"/>
  <c r="E379" i="12"/>
  <c r="F379" i="12" l="1"/>
  <c r="E380" i="12"/>
  <c r="C381" i="12"/>
  <c r="F380" i="12" l="1"/>
  <c r="C382" i="12"/>
  <c r="E381" i="12"/>
  <c r="F381" i="12" l="1"/>
  <c r="C383" i="12"/>
  <c r="E382" i="12"/>
  <c r="F382" i="12" l="1"/>
  <c r="E383" i="12"/>
  <c r="C384" i="12"/>
  <c r="F383" i="12" l="1"/>
  <c r="E384" i="12"/>
  <c r="C385" i="12"/>
  <c r="F384" i="12" l="1"/>
  <c r="C386" i="12"/>
  <c r="E385" i="12"/>
  <c r="F385" i="12" l="1"/>
  <c r="C387" i="12"/>
  <c r="E386" i="12"/>
  <c r="F386" i="12" l="1"/>
  <c r="C388" i="12"/>
  <c r="E387" i="12"/>
  <c r="F387" i="12" l="1"/>
  <c r="E388" i="12"/>
  <c r="C389" i="12"/>
  <c r="F388" i="12" l="1"/>
  <c r="C390" i="12"/>
  <c r="E389" i="12"/>
  <c r="F389" i="12" l="1"/>
  <c r="C391" i="12"/>
  <c r="E390" i="12"/>
  <c r="F390" i="12" l="1"/>
  <c r="C392" i="12"/>
  <c r="E391" i="12"/>
  <c r="F391" i="12" l="1"/>
  <c r="C393" i="12"/>
  <c r="E392" i="12"/>
  <c r="F392" i="12" l="1"/>
  <c r="C394" i="12"/>
  <c r="E393" i="12"/>
  <c r="F393" i="12" l="1"/>
  <c r="C395" i="12"/>
  <c r="E394" i="12"/>
  <c r="F394" i="12" l="1"/>
  <c r="C396" i="12"/>
  <c r="E395" i="12"/>
  <c r="F395" i="12" l="1"/>
  <c r="E396" i="12"/>
  <c r="C397" i="12"/>
  <c r="F396" i="12" l="1"/>
  <c r="C398" i="12"/>
  <c r="E397" i="12"/>
  <c r="F397" i="12" l="1"/>
  <c r="C399" i="12"/>
  <c r="E398" i="12"/>
  <c r="F398" i="12" l="1"/>
  <c r="C400" i="12"/>
  <c r="E399" i="12"/>
  <c r="F399" i="12" l="1"/>
  <c r="E400" i="12"/>
  <c r="C401" i="12"/>
  <c r="F400" i="12" l="1"/>
  <c r="C402" i="12"/>
  <c r="E401" i="12"/>
  <c r="F401" i="12" l="1"/>
  <c r="C403" i="12"/>
  <c r="E402" i="12"/>
  <c r="F402" i="12" l="1"/>
  <c r="C404" i="12"/>
  <c r="E403" i="12"/>
  <c r="F403" i="12" l="1"/>
  <c r="E404" i="12"/>
  <c r="C405" i="12"/>
  <c r="F404" i="12" l="1"/>
  <c r="C406" i="12"/>
  <c r="E405" i="12"/>
  <c r="F405" i="12" l="1"/>
  <c r="C407" i="12"/>
  <c r="E406" i="12"/>
  <c r="F406" i="12" l="1"/>
  <c r="E407" i="12"/>
  <c r="C408" i="12"/>
  <c r="F407" i="12" l="1"/>
  <c r="E408" i="12"/>
  <c r="C409" i="12"/>
  <c r="F408" i="12" l="1"/>
  <c r="C410" i="12"/>
  <c r="E409" i="12"/>
  <c r="F409" i="12" l="1"/>
  <c r="C411" i="12"/>
  <c r="E410" i="12"/>
  <c r="F410" i="12" l="1"/>
  <c r="C412" i="12"/>
  <c r="E411" i="12"/>
  <c r="F411" i="12" l="1"/>
  <c r="C413" i="12"/>
  <c r="E412" i="12"/>
  <c r="F412" i="12" l="1"/>
  <c r="C414" i="12"/>
  <c r="E413" i="12"/>
  <c r="F413" i="12" l="1"/>
  <c r="C415" i="12"/>
  <c r="E414" i="12"/>
  <c r="F414" i="12" l="1"/>
  <c r="C416" i="12"/>
  <c r="E415" i="12"/>
  <c r="F415" i="12" l="1"/>
  <c r="E416" i="12"/>
  <c r="C417" i="12"/>
  <c r="F416" i="12" l="1"/>
  <c r="C418" i="12"/>
  <c r="E417" i="12"/>
  <c r="F417" i="12" l="1"/>
  <c r="C419" i="12"/>
  <c r="E418" i="12"/>
  <c r="F418" i="12" l="1"/>
  <c r="C420" i="12"/>
  <c r="E419" i="12"/>
  <c r="F419" i="12" l="1"/>
  <c r="C421" i="12"/>
  <c r="E420" i="12"/>
  <c r="F420" i="12" l="1"/>
  <c r="C422" i="12"/>
  <c r="E421" i="12"/>
  <c r="F421" i="12" l="1"/>
  <c r="C423" i="12"/>
  <c r="E422" i="12"/>
  <c r="F422" i="12" l="1"/>
  <c r="C424" i="12"/>
  <c r="E423" i="12"/>
  <c r="F423" i="12" l="1"/>
  <c r="C425" i="12"/>
  <c r="E424" i="12"/>
  <c r="F424" i="12" l="1"/>
  <c r="C426" i="12"/>
  <c r="E425" i="12"/>
  <c r="F425" i="12" l="1"/>
  <c r="C427" i="12"/>
  <c r="E426" i="12"/>
  <c r="F426" i="12" l="1"/>
  <c r="C428" i="12"/>
  <c r="E427" i="12"/>
  <c r="F427" i="12" l="1"/>
  <c r="C429" i="12"/>
  <c r="E428" i="12"/>
  <c r="F428" i="12" l="1"/>
  <c r="C430" i="12"/>
  <c r="E429" i="12"/>
  <c r="F429" i="12" l="1"/>
  <c r="C431" i="12"/>
  <c r="E430" i="12"/>
  <c r="F430" i="12" l="1"/>
  <c r="C432" i="12"/>
  <c r="E431" i="12"/>
  <c r="F431" i="12" l="1"/>
  <c r="C433" i="12"/>
  <c r="E432" i="12"/>
  <c r="F432" i="12" l="1"/>
  <c r="C434" i="12"/>
  <c r="E433" i="12"/>
  <c r="F433" i="12" l="1"/>
  <c r="C435" i="12"/>
  <c r="E434" i="12"/>
  <c r="F434" i="12" l="1"/>
  <c r="C436" i="12"/>
  <c r="E435" i="12"/>
  <c r="F435" i="12" l="1"/>
  <c r="C437" i="12"/>
  <c r="E436" i="12"/>
  <c r="F436" i="12" l="1"/>
  <c r="C438" i="12"/>
  <c r="E437" i="12"/>
  <c r="F437" i="12" l="1"/>
  <c r="C439" i="12"/>
  <c r="E438" i="12"/>
  <c r="F438" i="12" l="1"/>
  <c r="C440" i="12"/>
  <c r="E439" i="12"/>
  <c r="F439" i="12" l="1"/>
  <c r="C441" i="12"/>
  <c r="E440" i="12"/>
  <c r="F440" i="12" l="1"/>
  <c r="C442" i="12"/>
  <c r="E441" i="12"/>
  <c r="F441" i="12" l="1"/>
  <c r="C443" i="12"/>
  <c r="E442" i="12"/>
  <c r="F442" i="12" l="1"/>
  <c r="C444" i="12"/>
  <c r="E443" i="12"/>
  <c r="F443" i="12" l="1"/>
  <c r="C445" i="12"/>
  <c r="E444" i="12"/>
  <c r="F444" i="12" l="1"/>
  <c r="C446" i="12"/>
  <c r="E445" i="12"/>
  <c r="F445" i="12" l="1"/>
  <c r="C447" i="12"/>
  <c r="E446" i="12"/>
  <c r="F446" i="12" l="1"/>
  <c r="C448" i="12"/>
  <c r="E447" i="12"/>
  <c r="F447" i="12" l="1"/>
  <c r="C449" i="12"/>
  <c r="E448" i="12"/>
  <c r="F448" i="12" l="1"/>
  <c r="C450" i="12"/>
  <c r="E449" i="12"/>
  <c r="F449" i="12" l="1"/>
  <c r="C451" i="12"/>
  <c r="E450" i="12"/>
  <c r="F450" i="12" l="1"/>
  <c r="C452" i="12"/>
  <c r="E451" i="12"/>
  <c r="F451" i="12" l="1"/>
  <c r="C453" i="12"/>
  <c r="E452" i="12"/>
  <c r="F452" i="12" l="1"/>
  <c r="C454" i="12"/>
  <c r="E453" i="12"/>
  <c r="F453" i="12" l="1"/>
  <c r="C455" i="12"/>
  <c r="E454" i="12"/>
  <c r="F454" i="12" l="1"/>
  <c r="C456" i="12"/>
  <c r="E455" i="12"/>
  <c r="F455" i="12" l="1"/>
  <c r="C457" i="12"/>
  <c r="E456" i="12"/>
  <c r="F456" i="12" l="1"/>
  <c r="C458" i="12"/>
  <c r="E457" i="12"/>
  <c r="F457" i="12" l="1"/>
  <c r="C459" i="12"/>
  <c r="E458" i="12"/>
  <c r="F458" i="12" l="1"/>
  <c r="C460" i="12"/>
  <c r="E459" i="12"/>
  <c r="F459" i="12" l="1"/>
  <c r="C461" i="12"/>
  <c r="E460" i="12"/>
  <c r="F460" i="12" l="1"/>
  <c r="C462" i="12"/>
  <c r="E461" i="12"/>
  <c r="F461" i="12" l="1"/>
  <c r="C463" i="12"/>
  <c r="E462" i="12"/>
  <c r="F462" i="12" l="1"/>
  <c r="C464" i="12"/>
  <c r="E463" i="12"/>
  <c r="F463" i="12" l="1"/>
  <c r="C465" i="12"/>
  <c r="E464" i="12"/>
  <c r="F464" i="12" l="1"/>
  <c r="C466" i="12"/>
  <c r="E465" i="12"/>
  <c r="F465" i="12" l="1"/>
  <c r="C467" i="12"/>
  <c r="E466" i="12"/>
  <c r="F466" i="12" l="1"/>
  <c r="C468" i="12"/>
  <c r="E467" i="12"/>
  <c r="F467" i="12" l="1"/>
  <c r="C469" i="12"/>
  <c r="E468" i="12"/>
  <c r="F468" i="12" l="1"/>
  <c r="C470" i="12"/>
  <c r="E469" i="12"/>
  <c r="F469" i="12" l="1"/>
  <c r="C471" i="12"/>
  <c r="E470" i="12"/>
  <c r="F470" i="12" l="1"/>
  <c r="C472" i="12"/>
  <c r="E471" i="12"/>
  <c r="F471" i="12" l="1"/>
  <c r="C473" i="12"/>
  <c r="E472" i="12"/>
  <c r="F472" i="12" l="1"/>
  <c r="C474" i="12"/>
  <c r="E473" i="12"/>
  <c r="F473" i="12" l="1"/>
  <c r="C475" i="12"/>
  <c r="E474" i="12"/>
  <c r="F474" i="12" l="1"/>
  <c r="C476" i="12"/>
  <c r="E475" i="12"/>
  <c r="F475" i="12" l="1"/>
  <c r="C477" i="12"/>
  <c r="E476" i="12"/>
  <c r="F476" i="12" l="1"/>
  <c r="C478" i="12"/>
  <c r="E477" i="12"/>
  <c r="F477" i="12" l="1"/>
  <c r="C479" i="12"/>
  <c r="E478" i="12"/>
  <c r="F478" i="12" l="1"/>
  <c r="C480" i="12"/>
  <c r="E479" i="12"/>
  <c r="F479" i="12" l="1"/>
  <c r="C481" i="12"/>
  <c r="E480" i="12"/>
  <c r="F480" i="12" l="1"/>
  <c r="C482" i="12"/>
  <c r="E481" i="12"/>
  <c r="F481" i="12" l="1"/>
  <c r="C483" i="12"/>
  <c r="E482" i="12"/>
  <c r="F482" i="12" l="1"/>
  <c r="C484" i="12"/>
  <c r="E483" i="12"/>
  <c r="F483" i="12" l="1"/>
  <c r="C485" i="12"/>
  <c r="E484" i="12"/>
  <c r="F484" i="12" l="1"/>
  <c r="C486" i="12"/>
  <c r="E485" i="12"/>
  <c r="F485" i="12" l="1"/>
  <c r="C487" i="12"/>
  <c r="E486" i="12"/>
  <c r="F486" i="12" l="1"/>
  <c r="C488" i="12"/>
  <c r="E487" i="12"/>
  <c r="F487" i="12" l="1"/>
  <c r="C489" i="12"/>
  <c r="E488" i="12"/>
  <c r="F488" i="12" l="1"/>
  <c r="C490" i="12"/>
  <c r="E489" i="12"/>
  <c r="F489" i="12" l="1"/>
  <c r="C491" i="12"/>
  <c r="E490" i="12"/>
  <c r="F490" i="12" l="1"/>
  <c r="C492" i="12"/>
  <c r="E491" i="12"/>
  <c r="F491" i="12" l="1"/>
  <c r="C493" i="12"/>
  <c r="E492" i="12"/>
  <c r="F492" i="12" l="1"/>
  <c r="C494" i="12"/>
  <c r="E493" i="12"/>
  <c r="F493" i="12" l="1"/>
  <c r="C495" i="12"/>
  <c r="E494" i="12"/>
  <c r="F494" i="12" l="1"/>
  <c r="C496" i="12"/>
  <c r="E495" i="12"/>
  <c r="F495" i="12" l="1"/>
  <c r="C497" i="12"/>
  <c r="E496" i="12"/>
  <c r="F496" i="12" l="1"/>
  <c r="C498" i="12"/>
  <c r="E497" i="12"/>
  <c r="F497" i="12" l="1"/>
  <c r="C499" i="12"/>
  <c r="E498" i="12"/>
  <c r="F498" i="12" l="1"/>
  <c r="C500" i="12"/>
  <c r="E499" i="12"/>
  <c r="F499" i="12" l="1"/>
  <c r="C501" i="12"/>
  <c r="E500" i="12"/>
  <c r="F500" i="12" l="1"/>
  <c r="C502" i="12"/>
  <c r="E501" i="12"/>
  <c r="F501" i="12" l="1"/>
  <c r="C503" i="12"/>
  <c r="E502" i="12"/>
  <c r="F502" i="12" l="1"/>
  <c r="C504" i="12"/>
  <c r="E503" i="12"/>
  <c r="F503" i="12" l="1"/>
  <c r="C505" i="12"/>
  <c r="E504" i="12"/>
  <c r="F504" i="12" l="1"/>
  <c r="C506" i="12"/>
  <c r="E505" i="12"/>
  <c r="F505" i="12" l="1"/>
  <c r="C507" i="12"/>
  <c r="E506" i="12"/>
  <c r="F506" i="12" l="1"/>
  <c r="C508" i="12"/>
  <c r="E507" i="12"/>
  <c r="F507" i="12" l="1"/>
  <c r="C509" i="12"/>
  <c r="E508" i="12"/>
  <c r="F508" i="12" l="1"/>
  <c r="C510" i="12"/>
  <c r="E509" i="12"/>
  <c r="F509" i="12" l="1"/>
  <c r="C511" i="12"/>
  <c r="E510" i="12"/>
  <c r="F510" i="12" l="1"/>
  <c r="C512" i="12"/>
  <c r="E511" i="12"/>
  <c r="F511" i="12" l="1"/>
  <c r="C513" i="12"/>
  <c r="E512" i="12"/>
  <c r="F512" i="12" l="1"/>
  <c r="C514" i="12"/>
  <c r="E513" i="12"/>
  <c r="F513" i="12" l="1"/>
  <c r="C515" i="12"/>
  <c r="E514" i="12"/>
  <c r="F514" i="12" l="1"/>
  <c r="C516" i="12"/>
  <c r="E515" i="12"/>
  <c r="F515" i="12" l="1"/>
  <c r="C517" i="12"/>
  <c r="E516" i="12"/>
  <c r="F516" i="12" l="1"/>
  <c r="C518" i="12"/>
  <c r="E517" i="12"/>
  <c r="F517" i="12" l="1"/>
  <c r="C519" i="12"/>
  <c r="E518" i="12"/>
  <c r="F518" i="12" l="1"/>
  <c r="C520" i="12"/>
  <c r="E519" i="12"/>
  <c r="F519" i="12" l="1"/>
  <c r="C521" i="12"/>
  <c r="E520" i="12"/>
  <c r="F520" i="12" l="1"/>
  <c r="C522" i="12"/>
  <c r="E521" i="12"/>
  <c r="F521" i="12" l="1"/>
  <c r="C523" i="12"/>
  <c r="E522" i="12"/>
  <c r="F522" i="12" l="1"/>
  <c r="C524" i="12"/>
  <c r="E523" i="12"/>
  <c r="F523" i="12" l="1"/>
  <c r="C525" i="12"/>
  <c r="E524" i="12"/>
  <c r="F524" i="12" l="1"/>
  <c r="C526" i="12"/>
  <c r="E525" i="12"/>
  <c r="F525" i="12" l="1"/>
  <c r="C527" i="12"/>
  <c r="E526" i="12"/>
  <c r="F526" i="12" l="1"/>
  <c r="C528" i="12"/>
  <c r="E527" i="12"/>
  <c r="F527" i="12" l="1"/>
  <c r="C529" i="12"/>
  <c r="E528" i="12"/>
  <c r="F528" i="12" l="1"/>
  <c r="C530" i="12"/>
  <c r="E529" i="12"/>
  <c r="F529" i="12" l="1"/>
  <c r="C531" i="12"/>
  <c r="E530" i="12"/>
  <c r="F530" i="12" l="1"/>
  <c r="C532" i="12"/>
  <c r="E531" i="12"/>
  <c r="F531" i="12" l="1"/>
  <c r="C533" i="12"/>
  <c r="E532" i="12"/>
  <c r="F532" i="12" l="1"/>
  <c r="C534" i="12"/>
  <c r="E533" i="12"/>
  <c r="F533" i="12" l="1"/>
  <c r="C535" i="12"/>
  <c r="E534" i="12"/>
  <c r="F534" i="12" l="1"/>
  <c r="C536" i="12"/>
  <c r="E535" i="12"/>
  <c r="F535" i="12" l="1"/>
  <c r="E536" i="12"/>
  <c r="C537" i="12"/>
  <c r="C538" i="12" l="1"/>
  <c r="E537" i="12"/>
  <c r="F536" i="12"/>
  <c r="F537" i="12" l="1"/>
  <c r="E538" i="12"/>
  <c r="C539" i="12"/>
  <c r="E539" i="12" l="1"/>
  <c r="C540" i="12"/>
  <c r="F538" i="12"/>
  <c r="F539" i="12" l="1"/>
  <c r="C541" i="12"/>
  <c r="E540" i="12"/>
  <c r="F540" i="12" l="1"/>
  <c r="C542" i="12"/>
  <c r="E541" i="12"/>
  <c r="F541" i="12" l="1"/>
  <c r="E542" i="12"/>
  <c r="C543" i="12"/>
  <c r="C544" i="12" l="1"/>
  <c r="E543" i="12"/>
  <c r="F542" i="12"/>
  <c r="C545" i="12" l="1"/>
  <c r="E544" i="12"/>
  <c r="F543" i="12"/>
  <c r="E545" i="12" l="1"/>
  <c r="C546" i="12"/>
  <c r="F544" i="12"/>
  <c r="F545" i="12" l="1"/>
  <c r="C547" i="12"/>
  <c r="E546" i="12"/>
  <c r="F546" i="12" l="1"/>
  <c r="C548" i="12"/>
  <c r="E547" i="12"/>
  <c r="F547" i="12" l="1"/>
  <c r="E548" i="12"/>
  <c r="C549" i="12"/>
  <c r="E549" i="12" l="1"/>
  <c r="C550" i="12"/>
  <c r="F548" i="12"/>
  <c r="F549" i="12" l="1"/>
  <c r="E550" i="12"/>
  <c r="C551" i="12"/>
  <c r="C552" i="12" l="1"/>
  <c r="E551" i="12"/>
  <c r="F550" i="12"/>
  <c r="C553" i="12" l="1"/>
  <c r="E552" i="12"/>
  <c r="F551" i="12"/>
  <c r="E553" i="12" l="1"/>
  <c r="C554" i="12"/>
  <c r="C555" i="12" s="1"/>
  <c r="F552" i="12"/>
  <c r="C556" i="12" l="1"/>
  <c r="E555" i="12"/>
  <c r="F555" i="12" s="1"/>
  <c r="F553" i="12"/>
  <c r="E554" i="12"/>
  <c r="C557" i="12" l="1"/>
  <c r="E556" i="12"/>
  <c r="F554" i="12"/>
  <c r="F556" i="12" l="1"/>
  <c r="E557" i="12"/>
  <c r="I31" i="15"/>
  <c r="I30" i="15"/>
  <c r="V104" i="36"/>
  <c r="V57" i="36"/>
  <c r="V23" i="36"/>
  <c r="V103" i="36"/>
  <c r="V125" i="36"/>
  <c r="V80" i="36"/>
  <c r="V92" i="36"/>
  <c r="V44" i="36"/>
  <c r="V98" i="36"/>
  <c r="V62" i="36"/>
  <c r="V112" i="36"/>
  <c r="V96" i="36"/>
  <c r="V65" i="36"/>
  <c r="V54" i="36"/>
  <c r="V58" i="36"/>
  <c r="V95" i="36"/>
  <c r="V113" i="36"/>
  <c r="V82" i="36"/>
  <c r="V74" i="36"/>
  <c r="V51" i="36"/>
  <c r="V115" i="36"/>
  <c r="V126" i="36"/>
  <c r="V64" i="36"/>
  <c r="V105" i="36"/>
  <c r="V97" i="36"/>
  <c r="V79" i="36"/>
  <c r="V78" i="36"/>
  <c r="V56" i="36"/>
  <c r="V76" i="36"/>
  <c r="V83" i="36"/>
  <c r="V73" i="36"/>
  <c r="V45" i="36"/>
  <c r="V109" i="36"/>
  <c r="V146" i="36"/>
  <c r="V68" i="36"/>
  <c r="V90" i="36"/>
  <c r="V40" i="36"/>
  <c r="V130" i="36"/>
  <c r="V28" i="36"/>
  <c r="V49" i="36"/>
  <c r="V117" i="36"/>
  <c r="V84" i="36"/>
  <c r="V63" i="36"/>
  <c r="V93" i="36"/>
  <c r="V32" i="36"/>
  <c r="V60" i="36"/>
  <c r="V94" i="36"/>
  <c r="V139" i="36"/>
  <c r="V20" i="36"/>
  <c r="V123" i="36"/>
  <c r="V55" i="36"/>
  <c r="V26" i="36"/>
  <c r="V144" i="36"/>
  <c r="V50" i="36"/>
  <c r="V141" i="36"/>
  <c r="V89" i="36"/>
  <c r="V39" i="36"/>
  <c r="V131" i="36"/>
  <c r="V24" i="36"/>
  <c r="V36" i="36"/>
  <c r="V107" i="36"/>
  <c r="V110" i="36"/>
  <c r="V17" i="36"/>
  <c r="V150" i="36"/>
  <c r="V148" i="36"/>
  <c r="V47" i="36"/>
  <c r="V136" i="36"/>
  <c r="V140" i="36"/>
  <c r="V151" i="36"/>
  <c r="V34" i="36"/>
  <c r="V122" i="36"/>
  <c r="V21" i="36"/>
  <c r="V121" i="36"/>
  <c r="V102" i="36"/>
  <c r="V19" i="36"/>
  <c r="V143" i="36"/>
  <c r="V111" i="36"/>
  <c r="V52" i="36"/>
  <c r="V118" i="36"/>
  <c r="V70" i="36"/>
  <c r="V42" i="36"/>
  <c r="V86" i="36"/>
  <c r="V132" i="36"/>
  <c r="V38" i="36"/>
  <c r="V53" i="36"/>
  <c r="V152" i="36"/>
  <c r="V27" i="36"/>
  <c r="V101" i="36"/>
  <c r="V59" i="36"/>
  <c r="V147" i="36"/>
  <c r="V142" i="36"/>
  <c r="V33" i="36"/>
  <c r="V135" i="36"/>
  <c r="V129" i="36"/>
  <c r="V31" i="36"/>
  <c r="V133" i="36"/>
  <c r="V127" i="36"/>
  <c r="V35" i="36"/>
  <c r="V46" i="36"/>
  <c r="V114" i="36"/>
  <c r="V30" i="36"/>
  <c r="V106" i="36"/>
  <c r="V145" i="36"/>
  <c r="V43" i="36"/>
  <c r="V81" i="36"/>
  <c r="V75" i="36"/>
  <c r="V29" i="36"/>
  <c r="V120" i="36"/>
  <c r="V61" i="36"/>
  <c r="V128" i="36"/>
  <c r="V138" i="36"/>
  <c r="V48" i="36"/>
  <c r="V149" i="36"/>
  <c r="V134" i="36"/>
  <c r="V37" i="36"/>
  <c r="V88" i="36"/>
  <c r="V87" i="36"/>
  <c r="V66" i="36"/>
  <c r="V25" i="36"/>
  <c r="V124" i="36"/>
  <c r="V18" i="36"/>
  <c r="V67" i="36"/>
  <c r="V91" i="36"/>
  <c r="V69" i="36"/>
  <c r="V100" i="36"/>
  <c r="V77" i="36"/>
  <c r="V71" i="36"/>
  <c r="V119" i="36"/>
  <c r="V41" i="36"/>
  <c r="V108" i="36"/>
  <c r="V116" i="36"/>
  <c r="V22" i="36"/>
  <c r="V137" i="36"/>
  <c r="V72" i="36"/>
  <c r="V85" i="36"/>
  <c r="V99" i="36"/>
  <c r="W140" i="36" l="1"/>
  <c r="W55" i="36"/>
  <c r="W146" i="36"/>
  <c r="W113" i="36"/>
  <c r="W99" i="36"/>
  <c r="W25" i="36"/>
  <c r="W106" i="36"/>
  <c r="W53" i="36"/>
  <c r="W136" i="36"/>
  <c r="W123" i="36"/>
  <c r="W109" i="36"/>
  <c r="W95" i="36"/>
  <c r="W85" i="36"/>
  <c r="W66" i="36"/>
  <c r="W30" i="36"/>
  <c r="W38" i="36"/>
  <c r="W47" i="36"/>
  <c r="W20" i="36"/>
  <c r="W45" i="36"/>
  <c r="W58" i="36"/>
  <c r="W72" i="36"/>
  <c r="W87" i="36"/>
  <c r="W114" i="36"/>
  <c r="W132" i="36"/>
  <c r="W148" i="36"/>
  <c r="W139" i="36"/>
  <c r="W73" i="36"/>
  <c r="W54" i="36"/>
  <c r="W137" i="36"/>
  <c r="W88" i="36"/>
  <c r="W46" i="36"/>
  <c r="W86" i="36"/>
  <c r="W150" i="36"/>
  <c r="W94" i="36"/>
  <c r="W83" i="36"/>
  <c r="W65" i="36"/>
  <c r="W22" i="36"/>
  <c r="W37" i="36"/>
  <c r="W35" i="36"/>
  <c r="W42" i="36"/>
  <c r="W17" i="36"/>
  <c r="W60" i="36"/>
  <c r="W76" i="36"/>
  <c r="W96" i="36"/>
  <c r="W116" i="36"/>
  <c r="W134" i="36"/>
  <c r="W127" i="36"/>
  <c r="W70" i="36"/>
  <c r="W110" i="36"/>
  <c r="W32" i="36"/>
  <c r="W56" i="36"/>
  <c r="W112" i="36"/>
  <c r="W108" i="36"/>
  <c r="W149" i="36"/>
  <c r="W133" i="36"/>
  <c r="W118" i="36"/>
  <c r="W107" i="36"/>
  <c r="W93" i="36"/>
  <c r="W78" i="36"/>
  <c r="W62" i="36"/>
  <c r="W41" i="36"/>
  <c r="W48" i="36"/>
  <c r="W31" i="36"/>
  <c r="W52" i="36"/>
  <c r="W36" i="36"/>
  <c r="W63" i="36"/>
  <c r="W79" i="36"/>
  <c r="W98" i="36"/>
  <c r="W119" i="36"/>
  <c r="W138" i="36"/>
  <c r="W129" i="36"/>
  <c r="W111" i="36"/>
  <c r="W24" i="36"/>
  <c r="W84" i="36"/>
  <c r="W97" i="36"/>
  <c r="W44" i="36"/>
  <c r="W71" i="36"/>
  <c r="W128" i="36"/>
  <c r="W135" i="36"/>
  <c r="W143" i="36"/>
  <c r="W131" i="36"/>
  <c r="W117" i="36"/>
  <c r="W105" i="36"/>
  <c r="W92" i="36"/>
  <c r="W77" i="36"/>
  <c r="W61" i="36"/>
  <c r="W33" i="36"/>
  <c r="W19" i="36"/>
  <c r="W39" i="36"/>
  <c r="W49" i="36"/>
  <c r="W64" i="36"/>
  <c r="W80" i="36"/>
  <c r="W100" i="36"/>
  <c r="W120" i="36"/>
  <c r="W142" i="36"/>
  <c r="W102" i="36"/>
  <c r="W89" i="36"/>
  <c r="W28" i="36"/>
  <c r="W126" i="36"/>
  <c r="W125" i="36"/>
  <c r="W69" i="36"/>
  <c r="W29" i="36"/>
  <c r="W147" i="36"/>
  <c r="W121" i="36"/>
  <c r="W141" i="36"/>
  <c r="W130" i="36"/>
  <c r="W115" i="36"/>
  <c r="W103" i="36"/>
  <c r="W91" i="36"/>
  <c r="W75" i="36"/>
  <c r="W59" i="36"/>
  <c r="W21" i="36"/>
  <c r="W50" i="36"/>
  <c r="W40" i="36"/>
  <c r="W51" i="36"/>
  <c r="W23" i="36"/>
  <c r="W67" i="36"/>
  <c r="W81" i="36"/>
  <c r="W101" i="36"/>
  <c r="W122" i="36"/>
  <c r="W144" i="36"/>
  <c r="W90" i="36"/>
  <c r="W74" i="36"/>
  <c r="W57" i="36"/>
  <c r="W18" i="36"/>
  <c r="W43" i="36"/>
  <c r="W27" i="36"/>
  <c r="W34" i="36"/>
  <c r="W26" i="36"/>
  <c r="W68" i="36"/>
  <c r="W82" i="36"/>
  <c r="W104" i="36"/>
  <c r="W124" i="36"/>
  <c r="W145" i="36"/>
  <c r="W152" i="36"/>
  <c r="W151" i="36"/>
  <c r="F557" i="12"/>
  <c r="V153" i="36"/>
  <c r="W153" i="36" l="1"/>
</calcChain>
</file>

<file path=xl/sharedStrings.xml><?xml version="1.0" encoding="utf-8"?>
<sst xmlns="http://schemas.openxmlformats.org/spreadsheetml/2006/main" count="23131" uniqueCount="3138">
  <si>
    <t>Date</t>
  </si>
  <si>
    <t>NA</t>
  </si>
  <si>
    <t>Electric</t>
  </si>
  <si>
    <t>C-12-1571-E-PC (Rider)</t>
  </si>
  <si>
    <t>FE</t>
  </si>
  <si>
    <t>Monongahela Power Co.</t>
  </si>
  <si>
    <t>West Virginia</t>
  </si>
  <si>
    <t>D-6690-UR-122 (Elec)</t>
  </si>
  <si>
    <t>Wisconsin</t>
  </si>
  <si>
    <t>D-4220-UR-119 (Elec)</t>
  </si>
  <si>
    <t>XEL</t>
  </si>
  <si>
    <t>D-UE-130043</t>
  </si>
  <si>
    <t>BRK.A</t>
  </si>
  <si>
    <t>PacifiCorp</t>
  </si>
  <si>
    <t>Washington</t>
  </si>
  <si>
    <t>D</t>
  </si>
  <si>
    <t>Virginia Electric &amp; Power Co.</t>
  </si>
  <si>
    <t>Virginia</t>
  </si>
  <si>
    <t>PUE-2013-00013</t>
  </si>
  <si>
    <t>PPL</t>
  </si>
  <si>
    <t>Kentucky Utilities Co.</t>
  </si>
  <si>
    <t>PUE-2013-00010 (E-RAC)</t>
  </si>
  <si>
    <t>AEP</t>
  </si>
  <si>
    <t>Appalachian Power Co.</t>
  </si>
  <si>
    <t>PUE-2013-00009 (G-RAC)</t>
  </si>
  <si>
    <t>D-41791</t>
  </si>
  <si>
    <t>ETR</t>
  </si>
  <si>
    <t>Entergy Texas Inc.</t>
  </si>
  <si>
    <t>Texas</t>
  </si>
  <si>
    <t>D-R-2013-2372129</t>
  </si>
  <si>
    <t>Duquesne Light Co.</t>
  </si>
  <si>
    <t>Pennsylvania</t>
  </si>
  <si>
    <t>D-UE-262</t>
  </si>
  <si>
    <t>POR</t>
  </si>
  <si>
    <t>Portland General Electric Co.</t>
  </si>
  <si>
    <t>Oregon</t>
  </si>
  <si>
    <t>D-UE-263</t>
  </si>
  <si>
    <t>C-13-E-0030</t>
  </si>
  <si>
    <t>ED</t>
  </si>
  <si>
    <t>New York</t>
  </si>
  <si>
    <t>D-13-06002</t>
  </si>
  <si>
    <t>Sierra Pacific Power Co.</t>
  </si>
  <si>
    <t>Nevada</t>
  </si>
  <si>
    <t>C-12-00350-UT</t>
  </si>
  <si>
    <t>New Mexico</t>
  </si>
  <si>
    <t>Jersey Cntrl Power &amp; Light Co.</t>
  </si>
  <si>
    <t>New Jersey</t>
  </si>
  <si>
    <t>D-DE-13-063</t>
  </si>
  <si>
    <t>AQN</t>
  </si>
  <si>
    <t>New Hampshire</t>
  </si>
  <si>
    <t>C-PU-12-813</t>
  </si>
  <si>
    <t>North Dakota</t>
  </si>
  <si>
    <t>SO</t>
  </si>
  <si>
    <t>Mississippi Power Co.</t>
  </si>
  <si>
    <t>Mississippi</t>
  </si>
  <si>
    <t>C-U-17274</t>
  </si>
  <si>
    <t>Upper Peninsula Power Co.</t>
  </si>
  <si>
    <t>Michigan</t>
  </si>
  <si>
    <t>D-2013-00168</t>
  </si>
  <si>
    <t>Central Maine Power Co.</t>
  </si>
  <si>
    <t>Maine</t>
  </si>
  <si>
    <t>C-9326 (elec)</t>
  </si>
  <si>
    <t>EXC</t>
  </si>
  <si>
    <t>Maryland</t>
  </si>
  <si>
    <t>DPU 13-90</t>
  </si>
  <si>
    <t>UTL</t>
  </si>
  <si>
    <t>Fitchburg Gas &amp; Electric Light</t>
  </si>
  <si>
    <t>Massachusetts</t>
  </si>
  <si>
    <t>D-UD-13-01</t>
  </si>
  <si>
    <t>Entergy Louisiana LLC</t>
  </si>
  <si>
    <t>Louisiana</t>
  </si>
  <si>
    <t>D-U-32708</t>
  </si>
  <si>
    <t>D-U-32707</t>
  </si>
  <si>
    <t>Entergy Gulf States LA LLC</t>
  </si>
  <si>
    <t>C-2013-00197</t>
  </si>
  <si>
    <t>Kentucky Power Co.</t>
  </si>
  <si>
    <t>Kentucky</t>
  </si>
  <si>
    <t>D-13-WSEE-629-RTS</t>
  </si>
  <si>
    <t>Kansas</t>
  </si>
  <si>
    <t>D-13-0318</t>
  </si>
  <si>
    <t>Commonwealth Edison Co.</t>
  </si>
  <si>
    <t>Illinois</t>
  </si>
  <si>
    <t>D-13-0301</t>
  </si>
  <si>
    <t>AEE</t>
  </si>
  <si>
    <t>Ameren Illinois</t>
  </si>
  <si>
    <t>C-PAC-E-13-04</t>
  </si>
  <si>
    <t>Idaho</t>
  </si>
  <si>
    <t>D-RPU-2013-0004</t>
  </si>
  <si>
    <t>MidAmerican Energy Co.</t>
  </si>
  <si>
    <t>Iowa</t>
  </si>
  <si>
    <t>D-36989</t>
  </si>
  <si>
    <t>Georgia Power Co.</t>
  </si>
  <si>
    <t>Georgia</t>
  </si>
  <si>
    <t>D-130140-EI</t>
  </si>
  <si>
    <t>Gulf Power Co.</t>
  </si>
  <si>
    <t>Florida</t>
  </si>
  <si>
    <t>D-13-115</t>
  </si>
  <si>
    <t>Delmarva Power &amp; Light Co.</t>
  </si>
  <si>
    <t>Delaware</t>
  </si>
  <si>
    <t>FC-1103-2013-E</t>
  </si>
  <si>
    <t>Potomac Electric Power Co.</t>
  </si>
  <si>
    <t>District of Columbia</t>
  </si>
  <si>
    <t>EIX</t>
  </si>
  <si>
    <t>Southern California Edison Co.</t>
  </si>
  <si>
    <t>California</t>
  </si>
  <si>
    <t>AP-12-11-009 (Elec)</t>
  </si>
  <si>
    <t>PCG</t>
  </si>
  <si>
    <t>D-E-04204A-12-0504</t>
  </si>
  <si>
    <t>UNS Electric Inc.</t>
  </si>
  <si>
    <t>Arizona</t>
  </si>
  <si>
    <t>D-13-028-U</t>
  </si>
  <si>
    <t>Arkansas</t>
  </si>
  <si>
    <t>Service</t>
  </si>
  <si>
    <t>Company</t>
  </si>
  <si>
    <t>State</t>
  </si>
  <si>
    <t>D-20000-405-ER-11</t>
  </si>
  <si>
    <t>Wyoming</t>
  </si>
  <si>
    <t>D-20003-114-ER-11 (elec)</t>
  </si>
  <si>
    <t>BKH</t>
  </si>
  <si>
    <t>Cheyenne Light Fuel Power Co.</t>
  </si>
  <si>
    <t>D-6690-UR-121 (Elec)</t>
  </si>
  <si>
    <t>D-6680-UR-118 (elec)</t>
  </si>
  <si>
    <t>LNT</t>
  </si>
  <si>
    <t>D-05-UR-106 (WEP-Elec)</t>
  </si>
  <si>
    <t>WEC</t>
  </si>
  <si>
    <t>Wisconsin Electric Power Co.</t>
  </si>
  <si>
    <t>D-4220-UR-118 (elec)</t>
  </si>
  <si>
    <t>D-3270-UR-118 (elec)</t>
  </si>
  <si>
    <t>MGEE</t>
  </si>
  <si>
    <t>D-3270-UR-119 (Elec)</t>
  </si>
  <si>
    <t>D-UE-111048</t>
  </si>
  <si>
    <t>Puget Sound Energy Inc.</t>
  </si>
  <si>
    <t>D-UE-130137</t>
  </si>
  <si>
    <t>D-UE-111190</t>
  </si>
  <si>
    <t>D-UE-120436</t>
  </si>
  <si>
    <t>AVA</t>
  </si>
  <si>
    <t>Avista Corp.</t>
  </si>
  <si>
    <t>C-PUE-2011-00042(Rider W)</t>
  </si>
  <si>
    <t>C-PUE-2011-00067(Rider S)</t>
  </si>
  <si>
    <t>C-PUE-2011-00066(Rider R)</t>
  </si>
  <si>
    <t>C-PUE-2011-00073 (Rider B)</t>
  </si>
  <si>
    <t>C-PUE-2011-00036(G-RAC)</t>
  </si>
  <si>
    <t>PUE-2012-00036 (G-RAC)</t>
  </si>
  <si>
    <t>D-11-035-200</t>
  </si>
  <si>
    <t>Utah</t>
  </si>
  <si>
    <t>D-40606</t>
  </si>
  <si>
    <t>Wind Energy Transmission Texas</t>
  </si>
  <si>
    <t>D-40824</t>
  </si>
  <si>
    <t>D-40443</t>
  </si>
  <si>
    <t>Southwestern Electric Power Co</t>
  </si>
  <si>
    <t>D-40020</t>
  </si>
  <si>
    <t>NEE</t>
  </si>
  <si>
    <t>Lone Star Transmission LLC</t>
  </si>
  <si>
    <t>D-39896</t>
  </si>
  <si>
    <t>D-40094</t>
  </si>
  <si>
    <t>El Paso Electric Co.</t>
  </si>
  <si>
    <t>D-40604</t>
  </si>
  <si>
    <t>D-EL11-019</t>
  </si>
  <si>
    <t>South Dakota</t>
  </si>
  <si>
    <t>D-EL12-046</t>
  </si>
  <si>
    <t>D-EL12-061</t>
  </si>
  <si>
    <t>Black Hills Power Inc.</t>
  </si>
  <si>
    <t>D-2012-186-E</t>
  </si>
  <si>
    <t>South Carolina</t>
  </si>
  <si>
    <t>D-2012-218-E</t>
  </si>
  <si>
    <t>D-2013-150-E</t>
  </si>
  <si>
    <t>D-2011-271-E</t>
  </si>
  <si>
    <t>DUK</t>
  </si>
  <si>
    <t>Duke Energy Carolinas LLC</t>
  </si>
  <si>
    <t>D-2013-59-E</t>
  </si>
  <si>
    <t>D-4323 (electric)</t>
  </si>
  <si>
    <t>Rhode Island</t>
  </si>
  <si>
    <t>D-R-2012-2290597</t>
  </si>
  <si>
    <t>PPL Electric Utilities Corp.</t>
  </si>
  <si>
    <t>D-UE-246</t>
  </si>
  <si>
    <t>D-UE-233</t>
  </si>
  <si>
    <t>IDA</t>
  </si>
  <si>
    <t>Idaho Power Co.</t>
  </si>
  <si>
    <t>D-UE-248</t>
  </si>
  <si>
    <t>Ca-PUD201100087</t>
  </si>
  <si>
    <t>OGE</t>
  </si>
  <si>
    <t>Oklahoma</t>
  </si>
  <si>
    <t>C-12-1682-EL-AIR</t>
  </si>
  <si>
    <t>Duke Energy Ohio Inc.</t>
  </si>
  <si>
    <t>Ohio</t>
  </si>
  <si>
    <t>C-11-E-0408</t>
  </si>
  <si>
    <t>Orange &amp; Rockland Utlts Inc.</t>
  </si>
  <si>
    <t>Niagara Mohawk Power Corp.</t>
  </si>
  <si>
    <t>D-ER-11080469</t>
  </si>
  <si>
    <t>Atlantic City Electric Co.</t>
  </si>
  <si>
    <t>D-ER-12121071</t>
  </si>
  <si>
    <t>C-PU-10-657</t>
  </si>
  <si>
    <t>D-E-22, Sub 479</t>
  </si>
  <si>
    <t>North Carolina</t>
  </si>
  <si>
    <t>D-E-2, Sub 1023</t>
  </si>
  <si>
    <t>D-E-7, Sub 989</t>
  </si>
  <si>
    <t>D-E-7, Sub 1026</t>
  </si>
  <si>
    <t>D-D2008.8.95</t>
  </si>
  <si>
    <t>NWE</t>
  </si>
  <si>
    <t>Montana</t>
  </si>
  <si>
    <t>D-2011-UN-0135</t>
  </si>
  <si>
    <t>D-2013-UN-0014</t>
  </si>
  <si>
    <t>C-ER-2012-0166</t>
  </si>
  <si>
    <t>Union Electric Co.</t>
  </si>
  <si>
    <t>Missouri</t>
  </si>
  <si>
    <t>C-ER-2012-0175 (MPS)</t>
  </si>
  <si>
    <t>C-ER-2012-0175 (L&amp;P)</t>
  </si>
  <si>
    <t>C-ER-2012-0174</t>
  </si>
  <si>
    <t>C-ER-2012-0345</t>
  </si>
  <si>
    <t>D-E-002/GR-10-971</t>
  </si>
  <si>
    <t>Minnesota</t>
  </si>
  <si>
    <t>D-E-002/GR-12-961</t>
  </si>
  <si>
    <t>C-U-16830</t>
  </si>
  <si>
    <t>C-U-16801</t>
  </si>
  <si>
    <t>Indiana Michigan Power Co.</t>
  </si>
  <si>
    <t>C-U-16794</t>
  </si>
  <si>
    <t>CMS</t>
  </si>
  <si>
    <t>Consumers Energy Co.</t>
  </si>
  <si>
    <t>C-U-17087</t>
  </si>
  <si>
    <t>C-9286</t>
  </si>
  <si>
    <t>C-9311</t>
  </si>
  <si>
    <t>C-9285</t>
  </si>
  <si>
    <t>C-9317</t>
  </si>
  <si>
    <t>C-9299 (elec)</t>
  </si>
  <si>
    <t>D-U-32220</t>
  </si>
  <si>
    <t>C-2012-00222 (elec.)</t>
  </si>
  <si>
    <t>Louisville Gas &amp; Electric Co.</t>
  </si>
  <si>
    <t>C-2012-00221</t>
  </si>
  <si>
    <t>D-12-WSEE-112-RTS</t>
  </si>
  <si>
    <t>D-12-KCPE-764-RTS</t>
  </si>
  <si>
    <t>Ca-44075</t>
  </si>
  <si>
    <t>Indiana</t>
  </si>
  <si>
    <t>D-11-0721</t>
  </si>
  <si>
    <t>D-12-0321</t>
  </si>
  <si>
    <t>D-11-0279 (elec)</t>
  </si>
  <si>
    <t>D-12-0001</t>
  </si>
  <si>
    <t>D-12-0293</t>
  </si>
  <si>
    <t>C-PAC-E-11-12</t>
  </si>
  <si>
    <t>C-IPC-E-12-14</t>
  </si>
  <si>
    <t>C-AVU-E-12-08</t>
  </si>
  <si>
    <t>D-2009-0163</t>
  </si>
  <si>
    <t>HE</t>
  </si>
  <si>
    <t>Hawaii</t>
  </si>
  <si>
    <t>D-2011-0092</t>
  </si>
  <si>
    <t>D-2010-0080</t>
  </si>
  <si>
    <t>D-2009-0164</t>
  </si>
  <si>
    <t>Hawaii Electric Light Co</t>
  </si>
  <si>
    <t>D-2012-0099</t>
  </si>
  <si>
    <t>D-32539 (2013 Update)</t>
  </si>
  <si>
    <t>D-130040-EI</t>
  </si>
  <si>
    <t>D-110138-EI</t>
  </si>
  <si>
    <t>D-120015-EI</t>
  </si>
  <si>
    <t>Florida Power &amp; Light Co.</t>
  </si>
  <si>
    <t>D-120022-EI</t>
  </si>
  <si>
    <t>D-11-528</t>
  </si>
  <si>
    <t>FC-1087</t>
  </si>
  <si>
    <t>D-13-01-19</t>
  </si>
  <si>
    <t>Connecticut</t>
  </si>
  <si>
    <t>D-11AL-947E</t>
  </si>
  <si>
    <t>Colorado</t>
  </si>
  <si>
    <t>AP-10-11-015</t>
  </si>
  <si>
    <t>Ap-12-04-015</t>
  </si>
  <si>
    <t>AP-10-12-005 (elec)</t>
  </si>
  <si>
    <t>SRE</t>
  </si>
  <si>
    <t>San Diego Gas &amp; Electric Co.</t>
  </si>
  <si>
    <t>Ap-12-04-016 (Elec)</t>
  </si>
  <si>
    <t>Ap-12-04-018 (Elec)</t>
  </si>
  <si>
    <t>A-12-02-014</t>
  </si>
  <si>
    <t>D-E-01933A-12-0291</t>
  </si>
  <si>
    <t>Tucson Electric Power Co.</t>
  </si>
  <si>
    <t>D-E-01345A-11-0224</t>
  </si>
  <si>
    <t>PNW</t>
  </si>
  <si>
    <t>Arizona Public Service Co.</t>
  </si>
  <si>
    <t>Requested</t>
  </si>
  <si>
    <t>Awarded</t>
  </si>
  <si>
    <t>Alaska</t>
  </si>
  <si>
    <t>Alaska Electric Light Power</t>
  </si>
  <si>
    <t>D-U-10-029</t>
  </si>
  <si>
    <t>Alabama</t>
  </si>
  <si>
    <t>D-18416</t>
  </si>
  <si>
    <t>D-18117</t>
  </si>
  <si>
    <t>D-17859</t>
  </si>
  <si>
    <t>D-09-084-U</t>
  </si>
  <si>
    <t>D-06-101-U</t>
  </si>
  <si>
    <t>D-96-360-U</t>
  </si>
  <si>
    <t>D-87-108-U</t>
  </si>
  <si>
    <t>D-84-249-U</t>
  </si>
  <si>
    <t>D-84-199-U</t>
  </si>
  <si>
    <t>D-82-314-U</t>
  </si>
  <si>
    <t>D-81-144-U</t>
  </si>
  <si>
    <t>D-U-3114</t>
  </si>
  <si>
    <t>D-U-3108</t>
  </si>
  <si>
    <t>D-U-2972</t>
  </si>
  <si>
    <t>D-10-067-U</t>
  </si>
  <si>
    <t>D-08-103-U</t>
  </si>
  <si>
    <t>D-06-070-U</t>
  </si>
  <si>
    <t>D-83-179-U</t>
  </si>
  <si>
    <t>D-81-161-U</t>
  </si>
  <si>
    <t>D-U-3105</t>
  </si>
  <si>
    <t>D-09-008-U</t>
  </si>
  <si>
    <t>D-98-339-U</t>
  </si>
  <si>
    <t>D-87-164-U</t>
  </si>
  <si>
    <t>D-84-175-U</t>
  </si>
  <si>
    <t>D-83-064-U</t>
  </si>
  <si>
    <t>D-U-3136</t>
  </si>
  <si>
    <t>D-E-01345A-08-0172</t>
  </si>
  <si>
    <t>D-E-01345A-05-0816</t>
  </si>
  <si>
    <t>D-U-1345A-03-0437</t>
  </si>
  <si>
    <t>D-U-1345-95-491</t>
  </si>
  <si>
    <t>D-U-1345-94-120</t>
  </si>
  <si>
    <t>D-U-1345-90-007</t>
  </si>
  <si>
    <t>D-U-1345-85-367</t>
  </si>
  <si>
    <t>D-U-1345 De-55228</t>
  </si>
  <si>
    <t>D-U-1345 De-54204/47</t>
  </si>
  <si>
    <t>D-U-1345 De-53761-E</t>
  </si>
  <si>
    <t>D-U-1345 De-52558-E</t>
  </si>
  <si>
    <t>D-U-1345 De-51009-E</t>
  </si>
  <si>
    <t>D-E-01933A-07-0402</t>
  </si>
  <si>
    <t>D-U-1933-95-317</t>
  </si>
  <si>
    <t>D-U-1933-93-006</t>
  </si>
  <si>
    <t>D-U-1933-90-270</t>
  </si>
  <si>
    <t>D-U-1933 De-56659</t>
  </si>
  <si>
    <t>D-U-1933 De-52632</t>
  </si>
  <si>
    <t>D-E-04204A-09-0206</t>
  </si>
  <si>
    <t>D-E-04204A-06-0783</t>
  </si>
  <si>
    <t>D-E-1032-95-433</t>
  </si>
  <si>
    <t>D-E-1032-92-073</t>
  </si>
  <si>
    <t>AP-09-12-020 (elec)</t>
  </si>
  <si>
    <t>AP-0512002 De-0703044(elec)</t>
  </si>
  <si>
    <t>AP-0211017 De-0405055 (elec)</t>
  </si>
  <si>
    <t>AP-9712020 De-0002046 (elec.)</t>
  </si>
  <si>
    <t>AP-9412005 De-9512055 (elec)</t>
  </si>
  <si>
    <t>AP-9111036 De-9212057 (elec)</t>
  </si>
  <si>
    <t>AP-8812005 De-8912057-E</t>
  </si>
  <si>
    <t>AP-851250 De-8612095-E</t>
  </si>
  <si>
    <t>AP-821248 De-8312068-E</t>
  </si>
  <si>
    <t>AP-60153 De-93887-E</t>
  </si>
  <si>
    <t>A-09-11-015</t>
  </si>
  <si>
    <t>AP-83-0552 De-830717</t>
  </si>
  <si>
    <t>AP-60560 De-8205042</t>
  </si>
  <si>
    <t>AP-58605 De-92411</t>
  </si>
  <si>
    <t>Ap-06-12-009 (elec)</t>
  </si>
  <si>
    <t>AP-0212028 De-0412015 (elec)</t>
  </si>
  <si>
    <t>AP-9801014 De-9812038 (elec.)</t>
  </si>
  <si>
    <t>AP-9111024 De-9212019 (elec)</t>
  </si>
  <si>
    <t>AP-8712003 De-8812085-E</t>
  </si>
  <si>
    <t>AP-841215 De-8512108-E</t>
  </si>
  <si>
    <t>AP-821257 De-8312065-E</t>
  </si>
  <si>
    <t>AP-59788 De-93892-E</t>
  </si>
  <si>
    <t>AP-59788 De-92557-E</t>
  </si>
  <si>
    <t>AP-08-08-004</t>
  </si>
  <si>
    <t>AP-850517 De-860230</t>
  </si>
  <si>
    <t>AP-820843 De-8304066</t>
  </si>
  <si>
    <t>Ap-07-11-011</t>
  </si>
  <si>
    <t>Ap-04-12-014</t>
  </si>
  <si>
    <t>AP-0205004 De-0407022</t>
  </si>
  <si>
    <t>AP-9312025 De-9601011</t>
  </si>
  <si>
    <t>AP-9012018 De-9112076</t>
  </si>
  <si>
    <t>AP-8612047 De-8712066</t>
  </si>
  <si>
    <t>AP-831253 De-8412068</t>
  </si>
  <si>
    <t>AP-61138 De-8212055</t>
  </si>
  <si>
    <t>AP-59351 De-92549</t>
  </si>
  <si>
    <t>Black Hills Colorado Electric</t>
  </si>
  <si>
    <t>D-11AL-387E</t>
  </si>
  <si>
    <t>D-10AL-008E</t>
  </si>
  <si>
    <t>D-04S-035E</t>
  </si>
  <si>
    <t>D-02S-594E</t>
  </si>
  <si>
    <t>D-09AL-299E</t>
  </si>
  <si>
    <t>D-08S-520E</t>
  </si>
  <si>
    <t>D-06S-234EG</t>
  </si>
  <si>
    <t>D-02S-315E</t>
  </si>
  <si>
    <t>D-99A-377EG</t>
  </si>
  <si>
    <t>D-95A-531EG</t>
  </si>
  <si>
    <t>D-93S-001E</t>
  </si>
  <si>
    <t>D-91S-091E</t>
  </si>
  <si>
    <t>D-1640-De-C84-598 (Elec.)</t>
  </si>
  <si>
    <t>D-1525-De-C81-1999 (Elec.)</t>
  </si>
  <si>
    <t>D-1425-De-C80-2346 (Elec.)</t>
  </si>
  <si>
    <t>D-1420-De-C80-1039 (Elec.)</t>
  </si>
  <si>
    <t>D-09-12-05</t>
  </si>
  <si>
    <t>D-07-07-01</t>
  </si>
  <si>
    <t>D-03-07-02</t>
  </si>
  <si>
    <t>D-98-01-02</t>
  </si>
  <si>
    <t>D-92-11-11</t>
  </si>
  <si>
    <t>D-90-12-03</t>
  </si>
  <si>
    <t>D-88-05-25-E</t>
  </si>
  <si>
    <t>D-87-07-01-E</t>
  </si>
  <si>
    <t>D-85-10-22-E</t>
  </si>
  <si>
    <t>D-83-07-15-E</t>
  </si>
  <si>
    <t>D-82-07-01-E</t>
  </si>
  <si>
    <t>D-81-06-04-E</t>
  </si>
  <si>
    <t>D-81-06-02-E</t>
  </si>
  <si>
    <t>D-80-04-04-E</t>
  </si>
  <si>
    <t>D-80-04-03-E</t>
  </si>
  <si>
    <t>D-08-07-04</t>
  </si>
  <si>
    <t>D-05-06-04</t>
  </si>
  <si>
    <t>D-01-10-10</t>
  </si>
  <si>
    <t>D-96-03-29</t>
  </si>
  <si>
    <t>D-92-06-05</t>
  </si>
  <si>
    <t>D-87-01-04</t>
  </si>
  <si>
    <t>D-84-06-01</t>
  </si>
  <si>
    <t>D-83-03-01</t>
  </si>
  <si>
    <t>D-81-04-13</t>
  </si>
  <si>
    <t>D-80-06-01</t>
  </si>
  <si>
    <t>F.C. 1076</t>
  </si>
  <si>
    <t>FC-1053</t>
  </si>
  <si>
    <t>FC-939</t>
  </si>
  <si>
    <t>FC-929</t>
  </si>
  <si>
    <t>FC-912</t>
  </si>
  <si>
    <t>FC-905</t>
  </si>
  <si>
    <t>FC-889</t>
  </si>
  <si>
    <t>C-869 0-9216</t>
  </si>
  <si>
    <t>C-813 0-8056, 8127</t>
  </si>
  <si>
    <t>C-785 0-7716</t>
  </si>
  <si>
    <t>C-748 0-7457</t>
  </si>
  <si>
    <t>C-715 0-7135</t>
  </si>
  <si>
    <t>D-09-414</t>
  </si>
  <si>
    <t>D-05-304</t>
  </si>
  <si>
    <t>D-92-85</t>
  </si>
  <si>
    <t>D-91-20</t>
  </si>
  <si>
    <t>D-86-24</t>
  </si>
  <si>
    <t>D-84-18</t>
  </si>
  <si>
    <t>D-82-22</t>
  </si>
  <si>
    <t>D-81-12</t>
  </si>
  <si>
    <t>D-809 0-2179</t>
  </si>
  <si>
    <t>D-090079-EI</t>
  </si>
  <si>
    <t>D-910890-EI</t>
  </si>
  <si>
    <t>D-830470-EI</t>
  </si>
  <si>
    <t>D-820100-EU</t>
  </si>
  <si>
    <t>D-800119-EU</t>
  </si>
  <si>
    <t>D-080677-EI</t>
  </si>
  <si>
    <t>D-890319-EI</t>
  </si>
  <si>
    <t>D-830465-EI</t>
  </si>
  <si>
    <t>D-820097-EU</t>
  </si>
  <si>
    <t>D-810002-EU</t>
  </si>
  <si>
    <t>Florida Public Utilities Co.</t>
  </si>
  <si>
    <t>CPK</t>
  </si>
  <si>
    <t>D-070304-EI</t>
  </si>
  <si>
    <t>D-010949-EI</t>
  </si>
  <si>
    <t>D-891345-EI</t>
  </si>
  <si>
    <t>D-840086-EI</t>
  </si>
  <si>
    <t>D-820150-EU</t>
  </si>
  <si>
    <t>D-810136-EU</t>
  </si>
  <si>
    <t>D-800001-EU</t>
  </si>
  <si>
    <t>D-080317-EI</t>
  </si>
  <si>
    <t>D-920324-EI</t>
  </si>
  <si>
    <t>D-850050-EI</t>
  </si>
  <si>
    <t>D-830012-EU</t>
  </si>
  <si>
    <t>D-820007-EU</t>
  </si>
  <si>
    <t>D-800011-EU</t>
  </si>
  <si>
    <t>D-32539 (2012 Update)</t>
  </si>
  <si>
    <t>D-32539</t>
  </si>
  <si>
    <t>D-31958</t>
  </si>
  <si>
    <t>D-25060-U</t>
  </si>
  <si>
    <t>D-18300-U</t>
  </si>
  <si>
    <t>D-14000-U</t>
  </si>
  <si>
    <t>D-9355-U</t>
  </si>
  <si>
    <t>D-4007-U</t>
  </si>
  <si>
    <t>D-3840-U</t>
  </si>
  <si>
    <t>D-3673-U</t>
  </si>
  <si>
    <t>D-3397-U</t>
  </si>
  <si>
    <t>D-3270-U</t>
  </si>
  <si>
    <t>Savannah Electric &amp; Power Co.</t>
  </si>
  <si>
    <t>D-19758-U</t>
  </si>
  <si>
    <t>D-3523-U</t>
  </si>
  <si>
    <t>D-3360-U</t>
  </si>
  <si>
    <t>D-3220-U</t>
  </si>
  <si>
    <t>D-2005-0315</t>
  </si>
  <si>
    <t>D-99-0207</t>
  </si>
  <si>
    <t>D-94-0140</t>
  </si>
  <si>
    <t>D-7764</t>
  </si>
  <si>
    <t>D-6999</t>
  </si>
  <si>
    <t>D-6432</t>
  </si>
  <si>
    <t>D-4833</t>
  </si>
  <si>
    <t>D-4393</t>
  </si>
  <si>
    <t>D-2008-0083</t>
  </si>
  <si>
    <t>D-2006-0386</t>
  </si>
  <si>
    <t>D-04-0113</t>
  </si>
  <si>
    <t>D-7766</t>
  </si>
  <si>
    <t>D-7700</t>
  </si>
  <si>
    <t>D-6998</t>
  </si>
  <si>
    <t>D-6531</t>
  </si>
  <si>
    <t>D-5081</t>
  </si>
  <si>
    <t>D-4536</t>
  </si>
  <si>
    <t>D-3705</t>
  </si>
  <si>
    <t>D-2006-0387</t>
  </si>
  <si>
    <t>D-97-0346</t>
  </si>
  <si>
    <t>D-96-0040</t>
  </si>
  <si>
    <t>D-94-0345</t>
  </si>
  <si>
    <t>D-7000</t>
  </si>
  <si>
    <t>D-4691</t>
  </si>
  <si>
    <t>D-4156</t>
  </si>
  <si>
    <t>Interstate Power &amp; Light Co.</t>
  </si>
  <si>
    <t>D-RPU-2010-0001</t>
  </si>
  <si>
    <t>D-RPU-2009-0002</t>
  </si>
  <si>
    <t>D-RPU-04-1</t>
  </si>
  <si>
    <t>D-RPU-02-3</t>
  </si>
  <si>
    <t>D-RPU-95-1</t>
  </si>
  <si>
    <t>D-RPU-94-2</t>
  </si>
  <si>
    <t>D-RPU-93-6</t>
  </si>
  <si>
    <t>D-RPU-91-9</t>
  </si>
  <si>
    <t>D-RPU-91-8</t>
  </si>
  <si>
    <t>D-RPU-91-7</t>
  </si>
  <si>
    <t>D-RPU-90-8</t>
  </si>
  <si>
    <t>D-RPU-89-9</t>
  </si>
  <si>
    <t>D-RPU-86-8</t>
  </si>
  <si>
    <t>D-RPU-86-7</t>
  </si>
  <si>
    <t>D-RPU-85-11</t>
  </si>
  <si>
    <t>D-RPU-85-9</t>
  </si>
  <si>
    <t>D-RPU-83-44</t>
  </si>
  <si>
    <t>D-RPU-83-27</t>
  </si>
  <si>
    <t>D-RPU-83-23</t>
  </si>
  <si>
    <t>D-RPU-83-14</t>
  </si>
  <si>
    <t>D-RPU-81-24</t>
  </si>
  <si>
    <t>D-RPU-81-20</t>
  </si>
  <si>
    <t>D-RPU-80-45</t>
  </si>
  <si>
    <t>D-RPU-80-4</t>
  </si>
  <si>
    <t>D-RPU-79-32</t>
  </si>
  <si>
    <t>D-RPU-79-21</t>
  </si>
  <si>
    <t>D-RPU-79-10</t>
  </si>
  <si>
    <t>D-RPU-01-5</t>
  </si>
  <si>
    <t>D-RPU-96-8</t>
  </si>
  <si>
    <t>D-RPU-94-4</t>
  </si>
  <si>
    <t>D-RPU-93-4</t>
  </si>
  <si>
    <t>D-RPU-92-5 (elec)</t>
  </si>
  <si>
    <t>D-RPU-92-2</t>
  </si>
  <si>
    <t>D-RPU-91-6</t>
  </si>
  <si>
    <t>D-RPU-88-10</t>
  </si>
  <si>
    <t>D-RPU-87-6</t>
  </si>
  <si>
    <t>D-RPU-87-2</t>
  </si>
  <si>
    <t>D-RPU-83-29</t>
  </si>
  <si>
    <t>D-RPU-83-24</t>
  </si>
  <si>
    <t>D-RPU-83-22</t>
  </si>
  <si>
    <t>D-RPU-82-12</t>
  </si>
  <si>
    <t>D-RPU-81-8</t>
  </si>
  <si>
    <t>D-RPU-81-5</t>
  </si>
  <si>
    <t>D-RPU-80-36 (elec.)</t>
  </si>
  <si>
    <t>D-RPU-80-29</t>
  </si>
  <si>
    <t>D-RPU-79-53</t>
  </si>
  <si>
    <t>D-RPU-78-49</t>
  </si>
  <si>
    <t>D-RPU-78-27</t>
  </si>
  <si>
    <t>D-RPU-78-12</t>
  </si>
  <si>
    <t>C-AVU-E-11-01</t>
  </si>
  <si>
    <t>C-AVU-E-10-01</t>
  </si>
  <si>
    <t>C-AVU-E-09-01</t>
  </si>
  <si>
    <t>C-AVU-E-08-01</t>
  </si>
  <si>
    <t>C-AVU-E-04-1</t>
  </si>
  <si>
    <t>C-WWP-E-98-11</t>
  </si>
  <si>
    <t>C-U-1008-256</t>
  </si>
  <si>
    <t>C-U-1008-234, 204</t>
  </si>
  <si>
    <t>C-U-1008-219</t>
  </si>
  <si>
    <t>C-U-1008-185</t>
  </si>
  <si>
    <t>C-U-1008-170</t>
  </si>
  <si>
    <t>C-U-1008-156</t>
  </si>
  <si>
    <t>C-U-1008-144</t>
  </si>
  <si>
    <t>C-IPC-E-11-08</t>
  </si>
  <si>
    <t>C-IPC-E-09-07</t>
  </si>
  <si>
    <t>C-IPC-E-08-10</t>
  </si>
  <si>
    <t>IPC-E-08-01</t>
  </si>
  <si>
    <t>C-IPC-E-07-08</t>
  </si>
  <si>
    <t>C-IPC-E-05-28</t>
  </si>
  <si>
    <t>C-IPC-E-03-13</t>
  </si>
  <si>
    <t>C-IPC-E-94-5</t>
  </si>
  <si>
    <t>C-U-1006-265</t>
  </si>
  <si>
    <t>C-U-1006-185</t>
  </si>
  <si>
    <t>C-U-1006-173</t>
  </si>
  <si>
    <t>C-U-1006-159</t>
  </si>
  <si>
    <t>C-PAC-E-10-07</t>
  </si>
  <si>
    <t>C-PAC-E-08-07</t>
  </si>
  <si>
    <t>C-PAC-E-07-05</t>
  </si>
  <si>
    <t>C-PAC-E-05-1</t>
  </si>
  <si>
    <t>C-U-1009-157</t>
  </si>
  <si>
    <t>C-U-1009-137</t>
  </si>
  <si>
    <t>C-U-1009-120</t>
  </si>
  <si>
    <t>C-U-1009-114</t>
  </si>
  <si>
    <t>C-U-1009-107</t>
  </si>
  <si>
    <t>D-09-0306 (CILCO)</t>
  </si>
  <si>
    <t>D-09-0308 (IP)</t>
  </si>
  <si>
    <t>D-09-0307 (CIPS)</t>
  </si>
  <si>
    <t>D-07-0586 (CIPS)</t>
  </si>
  <si>
    <t>D-07-0585 (CILCO)</t>
  </si>
  <si>
    <t>D-07-0587 (IP)</t>
  </si>
  <si>
    <t>D-06-0071 (CIPS)</t>
  </si>
  <si>
    <t>D-06-0070 (CILCO)</t>
  </si>
  <si>
    <t>D-06-0072 (IP)</t>
  </si>
  <si>
    <t>D-91-0193 (elec) (CIPS)</t>
  </si>
  <si>
    <t>D-91-0147 (IP)</t>
  </si>
  <si>
    <t>D-89-0276 (IP)</t>
  </si>
  <si>
    <t>D-87-0695 (IP)</t>
  </si>
  <si>
    <t>D-84-0480 (IP)</t>
  </si>
  <si>
    <t>D-84-0109/85-0006 (CIPS)</t>
  </si>
  <si>
    <t>D-82-0525 (CIPS)</t>
  </si>
  <si>
    <t>D-82-0152 (IP-E)</t>
  </si>
  <si>
    <t>D-82-0039 (CIPS-E)</t>
  </si>
  <si>
    <t>D-81-0600 (CILCO-E)</t>
  </si>
  <si>
    <t>D-80-0544 (IP-E)</t>
  </si>
  <si>
    <t>D-80-0370 (CIPS)</t>
  </si>
  <si>
    <t>D-80-0318 (CIPS-E)</t>
  </si>
  <si>
    <t>D-80-0157 (CILCO-E)</t>
  </si>
  <si>
    <t>D-10-0467</t>
  </si>
  <si>
    <t>D-07-0566</t>
  </si>
  <si>
    <t>D-05-0597</t>
  </si>
  <si>
    <t>D-94-0065</t>
  </si>
  <si>
    <t>D-90-0169</t>
  </si>
  <si>
    <t>D-87-0427, 88-0189</t>
  </si>
  <si>
    <t>D-83-0537 (Phase 2)</t>
  </si>
  <si>
    <t>D-83-0537 (Phase 1)</t>
  </si>
  <si>
    <t>D-82-0026</t>
  </si>
  <si>
    <t>D-80-0546</t>
  </si>
  <si>
    <t>D-79-0214</t>
  </si>
  <si>
    <t>D-96-0510</t>
  </si>
  <si>
    <t>D-92-0357(elec)</t>
  </si>
  <si>
    <t>D-82-0892 (elec.)</t>
  </si>
  <si>
    <t>D-81-0747 (elec.)</t>
  </si>
  <si>
    <t>D-80-0511 (elec.)</t>
  </si>
  <si>
    <t>Ca-42359</t>
  </si>
  <si>
    <t>Ca-40003</t>
  </si>
  <si>
    <t>Ca-39584,39584-S2</t>
  </si>
  <si>
    <t>Ca-37809</t>
  </si>
  <si>
    <t>Ca-37414</t>
  </si>
  <si>
    <t>Ca-36818</t>
  </si>
  <si>
    <t>Ca-36318</t>
  </si>
  <si>
    <t>Ca-43306</t>
  </si>
  <si>
    <t>Ca-39314</t>
  </si>
  <si>
    <t>Ca-38728</t>
  </si>
  <si>
    <t>Ca-38063-S1</t>
  </si>
  <si>
    <t>Ca-38063</t>
  </si>
  <si>
    <t>Ca-37457</t>
  </si>
  <si>
    <t>Ca-37251</t>
  </si>
  <si>
    <t>Ca-36760</t>
  </si>
  <si>
    <t>Ca-36150</t>
  </si>
  <si>
    <t>AES</t>
  </si>
  <si>
    <t>Ca-39938</t>
  </si>
  <si>
    <t>Ca-37837</t>
  </si>
  <si>
    <t>Ca-36538</t>
  </si>
  <si>
    <t>NI</t>
  </si>
  <si>
    <t>Ca-43969</t>
  </si>
  <si>
    <t>Ca-43526</t>
  </si>
  <si>
    <t>Ca-41746</t>
  </si>
  <si>
    <t>Ca-38045</t>
  </si>
  <si>
    <t>Ca-37023</t>
  </si>
  <si>
    <t>Ca-36689</t>
  </si>
  <si>
    <t>Ca-36394</t>
  </si>
  <si>
    <t>Ca-36007</t>
  </si>
  <si>
    <t>Ca-43839</t>
  </si>
  <si>
    <t>Ca-43111</t>
  </si>
  <si>
    <t>Ca-39871</t>
  </si>
  <si>
    <t>Ca-37803</t>
  </si>
  <si>
    <t>Ca-36731</t>
  </si>
  <si>
    <t>D-10-EPDE-314-RTS</t>
  </si>
  <si>
    <t>D-05-EPDE-980-RTS</t>
  </si>
  <si>
    <t>D-10-KCPE-415-RTS</t>
  </si>
  <si>
    <t>D-09-KCPE-246-RTS</t>
  </si>
  <si>
    <t>D-07-KCPE-905-RTS</t>
  </si>
  <si>
    <t>D-06-KCPE-828-RTS</t>
  </si>
  <si>
    <t>D-97-KCPE-661-RTS</t>
  </si>
  <si>
    <t>D-150,368-U</t>
  </si>
  <si>
    <t>D-142,099-U</t>
  </si>
  <si>
    <t>D-133,002-U</t>
  </si>
  <si>
    <t>D-127,486-U</t>
  </si>
  <si>
    <t>D-09-WSEE-925-RTS (KG&amp;E)</t>
  </si>
  <si>
    <t>D-08-WSEE-1041-RTS (KG&amp;E)</t>
  </si>
  <si>
    <t>D-05-WSEE-981-RTS (KG&amp;E)</t>
  </si>
  <si>
    <t>D-01-WSRE-436-RTS (KG&amp;E)</t>
  </si>
  <si>
    <t>D-193,306-U</t>
  </si>
  <si>
    <t>D-142,098-U</t>
  </si>
  <si>
    <t>D-134,792-U</t>
  </si>
  <si>
    <t>D-128,139-U</t>
  </si>
  <si>
    <t>D-09-WSEE-925-RTS (WR)</t>
  </si>
  <si>
    <t>D-08-WSEE-1041-RTS (WR)</t>
  </si>
  <si>
    <t>D-05-WSEE-981-RTS (WR)</t>
  </si>
  <si>
    <t>D-01-WSRE-436-RTS (WR)</t>
  </si>
  <si>
    <t>D-193,307-U</t>
  </si>
  <si>
    <t>D-136,381-U</t>
  </si>
  <si>
    <t>D-127,609-U</t>
  </si>
  <si>
    <t>Duke Energy Kentucky Inc.</t>
  </si>
  <si>
    <t>C-2006-00172</t>
  </si>
  <si>
    <t>C-91-370</t>
  </si>
  <si>
    <t>C-90-041 (elec)</t>
  </si>
  <si>
    <t>C-9299</t>
  </si>
  <si>
    <t>C-2009-00459</t>
  </si>
  <si>
    <t>C-2005-00341</t>
  </si>
  <si>
    <t>C-9061</t>
  </si>
  <si>
    <t>C-8734</t>
  </si>
  <si>
    <t>C-8429</t>
  </si>
  <si>
    <t>C-7900</t>
  </si>
  <si>
    <t>C-7489</t>
  </si>
  <si>
    <t>C-2009-00548</t>
  </si>
  <si>
    <t>C-2008-00251</t>
  </si>
  <si>
    <t>C-2003-00434</t>
  </si>
  <si>
    <t>C-98-474</t>
  </si>
  <si>
    <t>C-8624</t>
  </si>
  <si>
    <t>C-8177</t>
  </si>
  <si>
    <t>C-7804</t>
  </si>
  <si>
    <t>C-2009-00549 (elec.)</t>
  </si>
  <si>
    <t>C-2008-00252 (elec.)</t>
  </si>
  <si>
    <t>C-2003-00433 (elec)</t>
  </si>
  <si>
    <t>C-98-426</t>
  </si>
  <si>
    <t>C-90-158 (elec)</t>
  </si>
  <si>
    <t>C-10064 (elec.)</t>
  </si>
  <si>
    <t>C-8924 (elec.)</t>
  </si>
  <si>
    <t>C-8616 (elec.)</t>
  </si>
  <si>
    <t>C-8284 (elec.)</t>
  </si>
  <si>
    <t>C-7799 (elec.)</t>
  </si>
  <si>
    <t>Cleco Power LLC</t>
  </si>
  <si>
    <t>D-U-30689</t>
  </si>
  <si>
    <t>D-U-21496</t>
  </si>
  <si>
    <t>D-U-16510</t>
  </si>
  <si>
    <t>D-U-15622</t>
  </si>
  <si>
    <t>D-U-15297</t>
  </si>
  <si>
    <t>D-U-14648</t>
  </si>
  <si>
    <t>D-U-25687</t>
  </si>
  <si>
    <t>D-U-22491</t>
  </si>
  <si>
    <t>D-U-22092</t>
  </si>
  <si>
    <t>D-U-21485</t>
  </si>
  <si>
    <t>D-U-19904</t>
  </si>
  <si>
    <t>D-U-17282</t>
  </si>
  <si>
    <t>D-U-16950</t>
  </si>
  <si>
    <t>D-U-15641</t>
  </si>
  <si>
    <t>D-U-15271</t>
  </si>
  <si>
    <t>D-U-14495</t>
  </si>
  <si>
    <t>D-U-20925 (2004 RRF)</t>
  </si>
  <si>
    <t>D-U-20925-D</t>
  </si>
  <si>
    <t>D-U-20925-E</t>
  </si>
  <si>
    <t>D-U-20925-A&amp;B</t>
  </si>
  <si>
    <t>D-U-20925</t>
  </si>
  <si>
    <t>D-U-17906</t>
  </si>
  <si>
    <t>D-CD-86-11,CD-89-1</t>
  </si>
  <si>
    <t>D-U-16945</t>
  </si>
  <si>
    <t>D-U-16518</t>
  </si>
  <si>
    <t>D-U-16091</t>
  </si>
  <si>
    <t>D-U-15684</t>
  </si>
  <si>
    <t>D-U-14690</t>
  </si>
  <si>
    <t>D-UD-08-03 (elec.)</t>
  </si>
  <si>
    <t>D-UD-01-04 (elec.)</t>
  </si>
  <si>
    <t>D-UD-97-1 (elec.)</t>
  </si>
  <si>
    <t>D-CD-85-1 (elec.)</t>
  </si>
  <si>
    <t>D-U-16092 (elec.)</t>
  </si>
  <si>
    <t>D-U-15689 (elec.)</t>
  </si>
  <si>
    <t>C-R-81-73 (elec.)</t>
  </si>
  <si>
    <t>D-U-23029</t>
  </si>
  <si>
    <t>D-U-15753</t>
  </si>
  <si>
    <t>D-U-15180</t>
  </si>
  <si>
    <t>D-U-14250</t>
  </si>
  <si>
    <t>Cambridge Electric Light Co</t>
  </si>
  <si>
    <t>DPU-92-250</t>
  </si>
  <si>
    <t>DPU-89-109</t>
  </si>
  <si>
    <t>Commonwealth Electric Co.</t>
  </si>
  <si>
    <t>DPU-90-31</t>
  </si>
  <si>
    <t>DPU-88-135/151</t>
  </si>
  <si>
    <t>DPU-956</t>
  </si>
  <si>
    <t>DPU-20132-E</t>
  </si>
  <si>
    <t>Eastern Edison Company</t>
  </si>
  <si>
    <t>DPU-92-148</t>
  </si>
  <si>
    <t>DPU-88-100</t>
  </si>
  <si>
    <t>DPU-1580</t>
  </si>
  <si>
    <t>DPU-1130</t>
  </si>
  <si>
    <t>DPU-837</t>
  </si>
  <si>
    <t>DPU-243</t>
  </si>
  <si>
    <t>DPU 11-01</t>
  </si>
  <si>
    <t>DPU-07-71</t>
  </si>
  <si>
    <t>DPU-84-145-E</t>
  </si>
  <si>
    <t>Massachusetts Electric Co.</t>
  </si>
  <si>
    <t>DPU 09-39</t>
  </si>
  <si>
    <t>DPU-95-40</t>
  </si>
  <si>
    <t>DPU-92-78</t>
  </si>
  <si>
    <t>DPU-91-52</t>
  </si>
  <si>
    <t>DPU-88-194</t>
  </si>
  <si>
    <t>DPU-84-240</t>
  </si>
  <si>
    <t>DPU-1133</t>
  </si>
  <si>
    <t>DPU-800</t>
  </si>
  <si>
    <t>DPU-200</t>
  </si>
  <si>
    <t>NSTAR Electric Co.</t>
  </si>
  <si>
    <t>DTE-05-85 (elec.)</t>
  </si>
  <si>
    <t>DPU-92-92</t>
  </si>
  <si>
    <t>DPU-89-100</t>
  </si>
  <si>
    <t>DPU-85-271</t>
  </si>
  <si>
    <t>DPU-1720</t>
  </si>
  <si>
    <t>DPU-1350</t>
  </si>
  <si>
    <t>DPU-906</t>
  </si>
  <si>
    <t>DPU-160</t>
  </si>
  <si>
    <t>Western Massachusetts Electric</t>
  </si>
  <si>
    <t>DPU 10-70</t>
  </si>
  <si>
    <t>DTE-06-55</t>
  </si>
  <si>
    <t>DTE-04-106</t>
  </si>
  <si>
    <t>DPU-91-290</t>
  </si>
  <si>
    <t>DPU-90-300</t>
  </si>
  <si>
    <t>DPU-89-255</t>
  </si>
  <si>
    <t>DPU-88-250</t>
  </si>
  <si>
    <t>DPU-87-260</t>
  </si>
  <si>
    <t>DPU-86-280</t>
  </si>
  <si>
    <t>DPU-85-270</t>
  </si>
  <si>
    <t>DPU-84-25</t>
  </si>
  <si>
    <t>DPU-1300</t>
  </si>
  <si>
    <t>DPU-957</t>
  </si>
  <si>
    <t>DPU-558</t>
  </si>
  <si>
    <t>DPU-20279</t>
  </si>
  <si>
    <t>C-9230 (elec)</t>
  </si>
  <si>
    <t>C-8487(elec)</t>
  </si>
  <si>
    <t>C-8278</t>
  </si>
  <si>
    <t>C-8208 0-68648-E</t>
  </si>
  <si>
    <t>C-7973 0-67733-E</t>
  </si>
  <si>
    <t>C-7770 0-66671-E</t>
  </si>
  <si>
    <t>C-7695 0-66273-E</t>
  </si>
  <si>
    <t>C-7574 0-65648-E</t>
  </si>
  <si>
    <t>C-7482 0-65066-E</t>
  </si>
  <si>
    <t>C-7397 0-64331-E</t>
  </si>
  <si>
    <t>C-8352</t>
  </si>
  <si>
    <t>C-7982 0-67664</t>
  </si>
  <si>
    <t>C-9249</t>
  </si>
  <si>
    <t>C-9192</t>
  </si>
  <si>
    <t>C-9093</t>
  </si>
  <si>
    <t>C-8492</t>
  </si>
  <si>
    <t>C-8389</t>
  </si>
  <si>
    <t>C-7971 0-67487</t>
  </si>
  <si>
    <t>C-7829 0-66884</t>
  </si>
  <si>
    <t>C-7734 0-66488</t>
  </si>
  <si>
    <t>C-7643 0-66040</t>
  </si>
  <si>
    <t>C-7570 0-65627</t>
  </si>
  <si>
    <t>C-7427 0-64497</t>
  </si>
  <si>
    <t>C-7363 0-64218</t>
  </si>
  <si>
    <t>C-8652</t>
  </si>
  <si>
    <t>C-8649</t>
  </si>
  <si>
    <t>C-8341</t>
  </si>
  <si>
    <t>C-7878 0-67142</t>
  </si>
  <si>
    <t>C-7604 0-65827</t>
  </si>
  <si>
    <t>C-7503 0-65176</t>
  </si>
  <si>
    <t>C-9217</t>
  </si>
  <si>
    <t>C-9092</t>
  </si>
  <si>
    <t>C-8791</t>
  </si>
  <si>
    <t>C-8773</t>
  </si>
  <si>
    <t>C-8565</t>
  </si>
  <si>
    <t>C-8466</t>
  </si>
  <si>
    <t>C-8315</t>
  </si>
  <si>
    <t>C-8251</t>
  </si>
  <si>
    <t>C-8162 0-68354</t>
  </si>
  <si>
    <t>C-7972 0-67737</t>
  </si>
  <si>
    <t>C-7662 0-66116</t>
  </si>
  <si>
    <t>C-7597 0-65749</t>
  </si>
  <si>
    <t>C-7511 0-65252</t>
  </si>
  <si>
    <t>C-7384 0-64268</t>
  </si>
  <si>
    <t>EMA</t>
  </si>
  <si>
    <t>D-2006-661</t>
  </si>
  <si>
    <t>D-97-116</t>
  </si>
  <si>
    <t>D-93-062</t>
  </si>
  <si>
    <t>D-91-010</t>
  </si>
  <si>
    <t>D-90-001</t>
  </si>
  <si>
    <t>D-86-242</t>
  </si>
  <si>
    <t>D-85-190</t>
  </si>
  <si>
    <t>D-81-136</t>
  </si>
  <si>
    <t>D-80-38</t>
  </si>
  <si>
    <t>D-92-345</t>
  </si>
  <si>
    <t>D-90-076</t>
  </si>
  <si>
    <t>D-89-68</t>
  </si>
  <si>
    <t>D-85-212</t>
  </si>
  <si>
    <t>D-84-120</t>
  </si>
  <si>
    <t>D-82-266</t>
  </si>
  <si>
    <t>D-81-127, 206</t>
  </si>
  <si>
    <t>D-80-25, 66</t>
  </si>
  <si>
    <t>Maine Public Service Co.</t>
  </si>
  <si>
    <t>D-2006-024</t>
  </si>
  <si>
    <t>D-84-80</t>
  </si>
  <si>
    <t>D-82-5</t>
  </si>
  <si>
    <t>D-80-180</t>
  </si>
  <si>
    <t>C-U-16191</t>
  </si>
  <si>
    <t>C-U-15645</t>
  </si>
  <si>
    <t>C-U-15245</t>
  </si>
  <si>
    <t>C-U-14347</t>
  </si>
  <si>
    <t>C-U-10685</t>
  </si>
  <si>
    <t>C-U-10335</t>
  </si>
  <si>
    <t>C-U-9346</t>
  </si>
  <si>
    <t>C-U-7830-Step 2</t>
  </si>
  <si>
    <t>C-U-6923</t>
  </si>
  <si>
    <t>C-U-5979</t>
  </si>
  <si>
    <t>DTE Electric Co.</t>
  </si>
  <si>
    <t>DTE</t>
  </si>
  <si>
    <t>C-U-16472</t>
  </si>
  <si>
    <t>C-U-15768</t>
  </si>
  <si>
    <t>C-U-15244</t>
  </si>
  <si>
    <t>C-U-14838</t>
  </si>
  <si>
    <t>C-U-13808</t>
  </si>
  <si>
    <t>C-U-11726</t>
  </si>
  <si>
    <t>C-U-10102</t>
  </si>
  <si>
    <t>C-U-8789</t>
  </si>
  <si>
    <t>C-U-7660- Fermi 2</t>
  </si>
  <si>
    <t>C-U-7660</t>
  </si>
  <si>
    <t>C-U-6949</t>
  </si>
  <si>
    <t>C-U-6488</t>
  </si>
  <si>
    <t>C-U-6006</t>
  </si>
  <si>
    <t>C-U-16180</t>
  </si>
  <si>
    <t>C-U-9656</t>
  </si>
  <si>
    <t>C-U-7791</t>
  </si>
  <si>
    <t>C-U-6927</t>
  </si>
  <si>
    <t>C-U-6148</t>
  </si>
  <si>
    <t>C-U-16417</t>
  </si>
  <si>
    <t>C-U-16166</t>
  </si>
  <si>
    <t>C-U-15988</t>
  </si>
  <si>
    <t>C-U-14745</t>
  </si>
  <si>
    <t>C-U-14410</t>
  </si>
  <si>
    <t>C-U-13497</t>
  </si>
  <si>
    <t>C-U-10094</t>
  </si>
  <si>
    <t>C-U-7173</t>
  </si>
  <si>
    <t>C-U-15981</t>
  </si>
  <si>
    <t>C-U-15500</t>
  </si>
  <si>
    <t>C-U-7091</t>
  </si>
  <si>
    <t>ALE</t>
  </si>
  <si>
    <t>D-E-015/GR-09-1151</t>
  </si>
  <si>
    <t>D-E-015/GR-08-415</t>
  </si>
  <si>
    <t>D-E-015-GR-94-1</t>
  </si>
  <si>
    <t>D-E-015-GR-87-223</t>
  </si>
  <si>
    <t>D-E-015-GR-81-250</t>
  </si>
  <si>
    <t>D-E-015-GR-80-76</t>
  </si>
  <si>
    <t>D-E-001/GR-10-276</t>
  </si>
  <si>
    <t>D-E-001-GR-05-748</t>
  </si>
  <si>
    <t>D-E-001/GR-03-767</t>
  </si>
  <si>
    <t>D-E-001-GR-95-601</t>
  </si>
  <si>
    <t>D-E-001-GR-91-605</t>
  </si>
  <si>
    <t>D-E-001-GR-81-345</t>
  </si>
  <si>
    <t>D-E-002/GR-08-1065</t>
  </si>
  <si>
    <t>D-E-002-GR-05-1428</t>
  </si>
  <si>
    <t>D-E-002-GR-92-1185</t>
  </si>
  <si>
    <t>D-E-002-GR-91-1</t>
  </si>
  <si>
    <t>D-E-002-GR-89-865</t>
  </si>
  <si>
    <t>D-E-002-GR-87-670</t>
  </si>
  <si>
    <t>D-E-002-GR-85-558</t>
  </si>
  <si>
    <t>D-E-002-GR-81-342</t>
  </si>
  <si>
    <t>D-E-002-GR-80-316</t>
  </si>
  <si>
    <t>Otter Tail Power Co.</t>
  </si>
  <si>
    <t>OTTR</t>
  </si>
  <si>
    <t>D-E-017/GR-10-239</t>
  </si>
  <si>
    <t>D-E-017/GR-07-1178</t>
  </si>
  <si>
    <t>D-E-017-GR-86-380</t>
  </si>
  <si>
    <t>D-E-017-GR-81-315</t>
  </si>
  <si>
    <t>D-E-017-GR-80-277</t>
  </si>
  <si>
    <t>C-ER-2011-0004</t>
  </si>
  <si>
    <t>C-ER-2010-0130</t>
  </si>
  <si>
    <t>C-ER-2008-0093</t>
  </si>
  <si>
    <t>C-ER-2006-0315</t>
  </si>
  <si>
    <t>C-ER-2004-0570</t>
  </si>
  <si>
    <t>C-ER-2002-425</t>
  </si>
  <si>
    <t>C-ER-2001-299</t>
  </si>
  <si>
    <t>C-ER-97-81</t>
  </si>
  <si>
    <t>C-ER-95-279</t>
  </si>
  <si>
    <t>C-ER-94-174</t>
  </si>
  <si>
    <t>C-ER-90-138</t>
  </si>
  <si>
    <t>C-ER-83-42</t>
  </si>
  <si>
    <t>C-ER-81-209</t>
  </si>
  <si>
    <t>C-ER-80-143</t>
  </si>
  <si>
    <t>C-ER-2010-0355</t>
  </si>
  <si>
    <t>C-ER-2009-0089</t>
  </si>
  <si>
    <t>C-ER-2007-0291</t>
  </si>
  <si>
    <t>C-ER-2006-0314</t>
  </si>
  <si>
    <t>C-ER-99-313</t>
  </si>
  <si>
    <t>C-EO-94-199</t>
  </si>
  <si>
    <t>C-ER-85-128, EO-85-185</t>
  </si>
  <si>
    <t>C-ER-83-49</t>
  </si>
  <si>
    <t>C-ER-82-66</t>
  </si>
  <si>
    <t>C-ER-81-42</t>
  </si>
  <si>
    <t>C-ER-80-48</t>
  </si>
  <si>
    <t>C-ER-2010-0356 (L&amp;P)</t>
  </si>
  <si>
    <t>C-ER-2010-0356 (MPS)</t>
  </si>
  <si>
    <t>C-ER-2009-0090 (L&amp;P)</t>
  </si>
  <si>
    <t>C-ER-2009-0090 (MPS)</t>
  </si>
  <si>
    <t>C-ER-2007-0004 (L&amp;P)</t>
  </si>
  <si>
    <t>C-ER-2007-0004 (MPS)</t>
  </si>
  <si>
    <t>C-ER-2005-0436 (MPS)</t>
  </si>
  <si>
    <t>C-ER-2005-0436 (L&amp;P)</t>
  </si>
  <si>
    <t>C-ER-2004-0034 (L&amp;P)</t>
  </si>
  <si>
    <t>C-ER-2004-0034 (MPS)</t>
  </si>
  <si>
    <t>C-ER-2001-672,EC-2002-265</t>
  </si>
  <si>
    <t>C-ER-99-247</t>
  </si>
  <si>
    <t>C-ER-97-394</t>
  </si>
  <si>
    <t>C-ER-94-163</t>
  </si>
  <si>
    <t>C-ER-93-42</t>
  </si>
  <si>
    <t>C-ER-93-37</t>
  </si>
  <si>
    <t>C-ER-90-101</t>
  </si>
  <si>
    <t>C-ER-83-40</t>
  </si>
  <si>
    <t>C-ER-82-39</t>
  </si>
  <si>
    <t>C-ER-81-85</t>
  </si>
  <si>
    <t>C-ER-81-43</t>
  </si>
  <si>
    <t>C-ER-80-118</t>
  </si>
  <si>
    <t>C-ER-80-53</t>
  </si>
  <si>
    <t>C-ER-2011-0028</t>
  </si>
  <si>
    <t>C-ER-2010-0036</t>
  </si>
  <si>
    <t>C-ER-2008-0318</t>
  </si>
  <si>
    <t>C-ER-2007-0002</t>
  </si>
  <si>
    <t>C-EC-2002-1</t>
  </si>
  <si>
    <t>C-ER-95-411</t>
  </si>
  <si>
    <t>C-ER-87-114</t>
  </si>
  <si>
    <t>C-ER-85-160, EO-85-17</t>
  </si>
  <si>
    <t>C-ER-83-163</t>
  </si>
  <si>
    <t>C-ER-82-180</t>
  </si>
  <si>
    <t>C-ER-82-52</t>
  </si>
  <si>
    <t>C-ER-81-304</t>
  </si>
  <si>
    <t>C-ER-81-180</t>
  </si>
  <si>
    <t>C-ER-80-286</t>
  </si>
  <si>
    <t>C-ER-80-17</t>
  </si>
  <si>
    <t>D-02-UN-0526</t>
  </si>
  <si>
    <t>C-U-0301</t>
  </si>
  <si>
    <t>C-U-4620</t>
  </si>
  <si>
    <t>C-U-4224</t>
  </si>
  <si>
    <t>C-U-3850</t>
  </si>
  <si>
    <t>D-01-UN-0548</t>
  </si>
  <si>
    <t>C-93-UA-0302</t>
  </si>
  <si>
    <t>C-90-UN-0287</t>
  </si>
  <si>
    <t>C-U-4190</t>
  </si>
  <si>
    <t>C-U-3929</t>
  </si>
  <si>
    <t>C-U-3739</t>
  </si>
  <si>
    <t>MDU</t>
  </si>
  <si>
    <t>D-D2010.8.82</t>
  </si>
  <si>
    <t>D-D2007.7.79</t>
  </si>
  <si>
    <t>D-83.9.68</t>
  </si>
  <si>
    <t>D-81.1.2</t>
  </si>
  <si>
    <t>D-D2009.9.129 (elec)</t>
  </si>
  <si>
    <t>D-D2007.7.82 (elec)</t>
  </si>
  <si>
    <t>D-D2000.8.113 (elec)</t>
  </si>
  <si>
    <t>D-D97.7.90</t>
  </si>
  <si>
    <t>D-D95.9.128 (elec)</t>
  </si>
  <si>
    <t>D-94.8.30</t>
  </si>
  <si>
    <t>D-D93.6.24 (elec)</t>
  </si>
  <si>
    <t>D-D90.6.39 (elec)</t>
  </si>
  <si>
    <t>D-88.6.15 (elec)</t>
  </si>
  <si>
    <t>D-84.11.71</t>
  </si>
  <si>
    <t>D-83.9.67</t>
  </si>
  <si>
    <t>D-82.8.54</t>
  </si>
  <si>
    <t>D-80.4.2.4714A (elec)</t>
  </si>
  <si>
    <t>D-84.7.38</t>
  </si>
  <si>
    <t>D-83.5.36</t>
  </si>
  <si>
    <t>D-82.4.28</t>
  </si>
  <si>
    <t>D-81.8.70</t>
  </si>
  <si>
    <t>D-E-7, Sub 909</t>
  </si>
  <si>
    <t>D-E-7 Sub 828</t>
  </si>
  <si>
    <t>D-E-7,SUB487</t>
  </si>
  <si>
    <t>D-E-7, SUB 408</t>
  </si>
  <si>
    <t>D-E-7, SUB 391</t>
  </si>
  <si>
    <t>D-E-7, SUB 373</t>
  </si>
  <si>
    <t>D-E-7, SUB 358</t>
  </si>
  <si>
    <t>D-E-7, SUB 338</t>
  </si>
  <si>
    <t>D-E-7, SUB 314</t>
  </si>
  <si>
    <t>D-E-7, SUB 289</t>
  </si>
  <si>
    <t>D-E-2, SUB 537</t>
  </si>
  <si>
    <t>D-E-2, SUB 526</t>
  </si>
  <si>
    <t>D-E-2, SUB 481</t>
  </si>
  <si>
    <t>D-E-2, SUB 461</t>
  </si>
  <si>
    <t>D-E-2, SUB 444</t>
  </si>
  <si>
    <t>D-E-2, SUB 416</t>
  </si>
  <si>
    <t>D-E-2, SUB 391</t>
  </si>
  <si>
    <t>D-E-2, SUB 366</t>
  </si>
  <si>
    <t>Nantahala Power &amp; Light Compan</t>
  </si>
  <si>
    <t>D-E-13,SUB171</t>
  </si>
  <si>
    <t>D-E-13,SUB157</t>
  </si>
  <si>
    <t>D-E-22, Sub 459</t>
  </si>
  <si>
    <t>D-E-22,SUB412</t>
  </si>
  <si>
    <t>D-E-22,SUB333</t>
  </si>
  <si>
    <t>D-E-22,SUB314</t>
  </si>
  <si>
    <t>D-E-22, SUB 273</t>
  </si>
  <si>
    <t>D-E-22, SUB 265</t>
  </si>
  <si>
    <t>D-E-22, SUB 257</t>
  </si>
  <si>
    <t>C-PU-10-124</t>
  </si>
  <si>
    <t>C-PU-399-03-296</t>
  </si>
  <si>
    <t>C-PU-399-01-186</t>
  </si>
  <si>
    <t>C-10, 799</t>
  </si>
  <si>
    <t>C-10, 194</t>
  </si>
  <si>
    <t>C-PU-07-776</t>
  </si>
  <si>
    <t>C-PU-400-92-399</t>
  </si>
  <si>
    <t>C-PU-400-91-112</t>
  </si>
  <si>
    <t>C-10, 979</t>
  </si>
  <si>
    <t>C-10, 233</t>
  </si>
  <si>
    <t>C-10, 097</t>
  </si>
  <si>
    <t>C-PU-08-862</t>
  </si>
  <si>
    <t>C-10, 334</t>
  </si>
  <si>
    <t>C-10, 124</t>
  </si>
  <si>
    <t>C-9996</t>
  </si>
  <si>
    <t>D-DE-09-035</t>
  </si>
  <si>
    <t>D-DE-06-028</t>
  </si>
  <si>
    <t>D-DE-03-200</t>
  </si>
  <si>
    <t>D-86-122</t>
  </si>
  <si>
    <t>D-82-333</t>
  </si>
  <si>
    <t>D-R82-150</t>
  </si>
  <si>
    <t>D-R81-87</t>
  </si>
  <si>
    <t>D-R79-187</t>
  </si>
  <si>
    <t>Unitil Energy Systems Inc.</t>
  </si>
  <si>
    <t>D-DE 10-055</t>
  </si>
  <si>
    <t>DE-05-178</t>
  </si>
  <si>
    <t>D-ER-09080664</t>
  </si>
  <si>
    <t>D-ER-03020110</t>
  </si>
  <si>
    <t>D-ER-90091090J</t>
  </si>
  <si>
    <t>D-ER-8504434</t>
  </si>
  <si>
    <t>D-8310-883</t>
  </si>
  <si>
    <t>D-822-116</t>
  </si>
  <si>
    <t>D-7911-951</t>
  </si>
  <si>
    <t>D-ER-02080506PhaseII</t>
  </si>
  <si>
    <t>D-ER-02080506PhaseI</t>
  </si>
  <si>
    <t>D-ER-91121820J</t>
  </si>
  <si>
    <t>D-ER-110912J</t>
  </si>
  <si>
    <t>D-ER-8507698</t>
  </si>
  <si>
    <t>D-841-55</t>
  </si>
  <si>
    <t>D-831-110</t>
  </si>
  <si>
    <t>D-818-726</t>
  </si>
  <si>
    <t>D-804-285</t>
  </si>
  <si>
    <t>Public Service Electric Gas</t>
  </si>
  <si>
    <t>PEG</t>
  </si>
  <si>
    <t>D-GR09050422 (EL)</t>
  </si>
  <si>
    <t>D-ER-02050303</t>
  </si>
  <si>
    <t>D-ER-91111698J</t>
  </si>
  <si>
    <t>D-85121163-E</t>
  </si>
  <si>
    <t>D-837-620-E</t>
  </si>
  <si>
    <t>D-812-76-E</t>
  </si>
  <si>
    <t>D-794-310-E</t>
  </si>
  <si>
    <t>Rockland Electric Company</t>
  </si>
  <si>
    <t>D-ER-09080668</t>
  </si>
  <si>
    <t>D-ER-06060483</t>
  </si>
  <si>
    <t>D-ER-02100724</t>
  </si>
  <si>
    <t>D-ER-9103036J</t>
  </si>
  <si>
    <t>D-8503-289</t>
  </si>
  <si>
    <t>D-839-790</t>
  </si>
  <si>
    <t>D-827-612</t>
  </si>
  <si>
    <t>D-811-6</t>
  </si>
  <si>
    <t>C-09-00171-UT</t>
  </si>
  <si>
    <t>C-06-00258-UT</t>
  </si>
  <si>
    <t>C-2722</t>
  </si>
  <si>
    <t>C-2092</t>
  </si>
  <si>
    <t>C-1833</t>
  </si>
  <si>
    <t>C-1755</t>
  </si>
  <si>
    <t>C-1539</t>
  </si>
  <si>
    <t>C-10-00086-UT</t>
  </si>
  <si>
    <t>C-08-00273-UT</t>
  </si>
  <si>
    <t>C-07-00077-UT</t>
  </si>
  <si>
    <t>C-3137</t>
  </si>
  <si>
    <t>C-2761</t>
  </si>
  <si>
    <t>C-2567</t>
  </si>
  <si>
    <t>C-2262</t>
  </si>
  <si>
    <t>C-1916</t>
  </si>
  <si>
    <t>C-1835</t>
  </si>
  <si>
    <t>C-1693</t>
  </si>
  <si>
    <t>C-1602</t>
  </si>
  <si>
    <t>C-1536</t>
  </si>
  <si>
    <t>C-10-00395-UT</t>
  </si>
  <si>
    <t>C-08-00354-UT</t>
  </si>
  <si>
    <t>C-07-00319-UT</t>
  </si>
  <si>
    <t>C-2798</t>
  </si>
  <si>
    <t>C-2573</t>
  </si>
  <si>
    <t>C-1957</t>
  </si>
  <si>
    <t>C-1727</t>
  </si>
  <si>
    <t>C-1567</t>
  </si>
  <si>
    <t>Texas-New Mexico Power Co.</t>
  </si>
  <si>
    <t>C-3643</t>
  </si>
  <si>
    <t>C-1664</t>
  </si>
  <si>
    <t>Nevada Power Co.</t>
  </si>
  <si>
    <t>D-11-06006</t>
  </si>
  <si>
    <t>D-08-12002</t>
  </si>
  <si>
    <t>D-06-11022</t>
  </si>
  <si>
    <t>D-03-10001</t>
  </si>
  <si>
    <t>D-01-10001</t>
  </si>
  <si>
    <t>D-93-11045</t>
  </si>
  <si>
    <t>D-92-1067</t>
  </si>
  <si>
    <t>D-91-5055</t>
  </si>
  <si>
    <t>D-83-707</t>
  </si>
  <si>
    <t>D-81-602</t>
  </si>
  <si>
    <t>D-81-081</t>
  </si>
  <si>
    <t>D-2955</t>
  </si>
  <si>
    <t>D-10-06001</t>
  </si>
  <si>
    <t>D-07-12001</t>
  </si>
  <si>
    <t>D-05-10003</t>
  </si>
  <si>
    <t>D-03-12002</t>
  </si>
  <si>
    <t>D-01-11030</t>
  </si>
  <si>
    <t>D-94-6020</t>
  </si>
  <si>
    <t>D-91-7079</t>
  </si>
  <si>
    <t>D-89-516</t>
  </si>
  <si>
    <t>D-85-532</t>
  </si>
  <si>
    <t>D-83-1142</t>
  </si>
  <si>
    <t>D-83-111</t>
  </si>
  <si>
    <t>D-81-660</t>
  </si>
  <si>
    <t>D-81-105</t>
  </si>
  <si>
    <t>D-2856</t>
  </si>
  <si>
    <t>Central Hudson Gas &amp; Electric</t>
  </si>
  <si>
    <t>FTS</t>
  </si>
  <si>
    <t>C-09-E-0588</t>
  </si>
  <si>
    <t>C-08-E-0887</t>
  </si>
  <si>
    <t>C-05-E-0934</t>
  </si>
  <si>
    <t>C-00-E-1273</t>
  </si>
  <si>
    <t>C-92-E-1055</t>
  </si>
  <si>
    <t>C-91-E-0506</t>
  </si>
  <si>
    <t>C-89-E-107</t>
  </si>
  <si>
    <t>C-88-E-077</t>
  </si>
  <si>
    <t>C-29433</t>
  </si>
  <si>
    <t>C-29195</t>
  </si>
  <si>
    <t>C-28838</t>
  </si>
  <si>
    <t>C-28470</t>
  </si>
  <si>
    <t>C-28105</t>
  </si>
  <si>
    <t>C-27826</t>
  </si>
  <si>
    <t>C-09-E-0428</t>
  </si>
  <si>
    <t>C-08-E-0539</t>
  </si>
  <si>
    <t>C-07-E-0523</t>
  </si>
  <si>
    <t>C-04-E-0572</t>
  </si>
  <si>
    <t>C-94-E-0344</t>
  </si>
  <si>
    <t>C-91-E-0462</t>
  </si>
  <si>
    <t>C-28211</t>
  </si>
  <si>
    <t>C-27744</t>
  </si>
  <si>
    <t>C-93-E-1123</t>
  </si>
  <si>
    <t>C-90-E-1185</t>
  </si>
  <si>
    <t>C-88-E-084</t>
  </si>
  <si>
    <t>C-29484</t>
  </si>
  <si>
    <t>C-29029</t>
  </si>
  <si>
    <t>C-28553</t>
  </si>
  <si>
    <t>C-28176</t>
  </si>
  <si>
    <t>C-27774</t>
  </si>
  <si>
    <t>C-27622</t>
  </si>
  <si>
    <t>C-10-E-0050</t>
  </si>
  <si>
    <t>C-01-M-0075</t>
  </si>
  <si>
    <t>C-94-E-0098,9</t>
  </si>
  <si>
    <t>C-92-E-0108,9</t>
  </si>
  <si>
    <t>C-89-E-152,3</t>
  </si>
  <si>
    <t>C-29670,71</t>
  </si>
  <si>
    <t>C-29327, 28</t>
  </si>
  <si>
    <t>C-29069,70</t>
  </si>
  <si>
    <t>C-28798,99</t>
  </si>
  <si>
    <t>C-28525,26</t>
  </si>
  <si>
    <t>C-28225,26</t>
  </si>
  <si>
    <t>C-27984,85</t>
  </si>
  <si>
    <t>C-27741,42</t>
  </si>
  <si>
    <t>C-27538,39</t>
  </si>
  <si>
    <t>NY State Electric &amp; Gas Corp.</t>
  </si>
  <si>
    <t>C-09-E-0715</t>
  </si>
  <si>
    <t>C-05-E-1222</t>
  </si>
  <si>
    <t>C-01-E-0359</t>
  </si>
  <si>
    <t>C-92-E-1084,5</t>
  </si>
  <si>
    <t>C-91-E-0863,4</t>
  </si>
  <si>
    <t>C-90-E-0138,9</t>
  </si>
  <si>
    <t>C-88-E-075</t>
  </si>
  <si>
    <t>C-29541,42</t>
  </si>
  <si>
    <t>C-28824,25</t>
  </si>
  <si>
    <t>C-28550,51</t>
  </si>
  <si>
    <t>C-28167,68</t>
  </si>
  <si>
    <t>C-27882,83</t>
  </si>
  <si>
    <t>C-27609</t>
  </si>
  <si>
    <t>C-10-E-0362</t>
  </si>
  <si>
    <t>C-07-E-0949</t>
  </si>
  <si>
    <t>C-06-E-1433</t>
  </si>
  <si>
    <t>C-95-E-0491,93-M-0849</t>
  </si>
  <si>
    <t>C-89-E-175</t>
  </si>
  <si>
    <t>C-29046</t>
  </si>
  <si>
    <t>C-28278</t>
  </si>
  <si>
    <t>C-27909</t>
  </si>
  <si>
    <t>C-27553</t>
  </si>
  <si>
    <t>C-09-E-0717</t>
  </si>
  <si>
    <t>C-03-E-0765</t>
  </si>
  <si>
    <t>C-02-E-0198</t>
  </si>
  <si>
    <t>C-95-E-0673</t>
  </si>
  <si>
    <t>C-92-E-0739,40</t>
  </si>
  <si>
    <t>C-91-E-765,6</t>
  </si>
  <si>
    <t>C-90-E-647,8</t>
  </si>
  <si>
    <t>C-89-E-166,67</t>
  </si>
  <si>
    <t>C-29674,5</t>
  </si>
  <si>
    <t>C-29246,47</t>
  </si>
  <si>
    <t>C-29189,90</t>
  </si>
  <si>
    <t>C-28896,97</t>
  </si>
  <si>
    <t>C-28609,10</t>
  </si>
  <si>
    <t>C-28313,14</t>
  </si>
  <si>
    <t>C-28053,54</t>
  </si>
  <si>
    <t>C-27831,32</t>
  </si>
  <si>
    <t>C-27606,07</t>
  </si>
  <si>
    <t>C-07-0551-EL-AIR (CEI)</t>
  </si>
  <si>
    <t>C-95-300-EL-AIR</t>
  </si>
  <si>
    <t>C-88-170-EL-AIR</t>
  </si>
  <si>
    <t>C-86-2025-EL-AIR</t>
  </si>
  <si>
    <t>C-85-675-EL-AIR</t>
  </si>
  <si>
    <t>C-84-188-EL-AIR</t>
  </si>
  <si>
    <t>C-83-848-EL-COI</t>
  </si>
  <si>
    <t>C-81-1378-EL-AIR</t>
  </si>
  <si>
    <t>C-81-146-EL-AIR</t>
  </si>
  <si>
    <t>C-80-376-EL-AIR</t>
  </si>
  <si>
    <t>C-79-537-EL-AIR</t>
  </si>
  <si>
    <t>Columbus Southern Power Co.</t>
  </si>
  <si>
    <t>C-11-0351-EL-AIR</t>
  </si>
  <si>
    <t>C-94-1918-EL-AIR</t>
  </si>
  <si>
    <t>C-91-1610-EL-AIR</t>
  </si>
  <si>
    <t>C-91-418-EL-AIR</t>
  </si>
  <si>
    <t>C-85-1778-EL-AIR</t>
  </si>
  <si>
    <t>C-83-314-EL-AIR</t>
  </si>
  <si>
    <t>C-81-1058-EL-AIR</t>
  </si>
  <si>
    <t>C-91-414-EL-AIR</t>
  </si>
  <si>
    <t>C-82-517-EL-AIR</t>
  </si>
  <si>
    <t>C-81-1256-EL-AIR</t>
  </si>
  <si>
    <t>C-81-21-EL-AIR</t>
  </si>
  <si>
    <t>C-80-687-EL-AIR</t>
  </si>
  <si>
    <t>C-79-510-EL-AIR</t>
  </si>
  <si>
    <t>C-08-0709-EL-AIR</t>
  </si>
  <si>
    <t>C-05-59-EL-AIR</t>
  </si>
  <si>
    <t>C-92-1464-EL-AIR</t>
  </si>
  <si>
    <t>C-91-410-EL-AIR</t>
  </si>
  <si>
    <t>C-83-1528-EL-AIR</t>
  </si>
  <si>
    <t>C-82-485-EL-AIR</t>
  </si>
  <si>
    <t>C-81-66-EL-AIR</t>
  </si>
  <si>
    <t>C-80-260-EL-AIR</t>
  </si>
  <si>
    <t>C-79-11-EL-AIR</t>
  </si>
  <si>
    <t>Ohio Edison Co.</t>
  </si>
  <si>
    <t>C-07-0551-EL-AIR (OE)</t>
  </si>
  <si>
    <t>C-89-1001-EL-AIR</t>
  </si>
  <si>
    <t>C-87-689-EL-AIR</t>
  </si>
  <si>
    <t>C-84-1359-EL-AIR</t>
  </si>
  <si>
    <t>C-83-1130-EL-AIR</t>
  </si>
  <si>
    <t>C-82-1025-EL-AIR</t>
  </si>
  <si>
    <t>C-81-1171-EL-AIR</t>
  </si>
  <si>
    <t>C-81-898-EL-AIR</t>
  </si>
  <si>
    <t>C-80-141-EL-AIR</t>
  </si>
  <si>
    <t>C-78-1567&amp;68-EL-AIR</t>
  </si>
  <si>
    <t>Ohio Power Co.</t>
  </si>
  <si>
    <t>C-11-0352-EL-AIR</t>
  </si>
  <si>
    <t>C-94-996-EL-AIR</t>
  </si>
  <si>
    <t>C-85-726-EL-AIR</t>
  </si>
  <si>
    <t>C-83-98-EL-AIR</t>
  </si>
  <si>
    <t>C-81-782-EL-AIR</t>
  </si>
  <si>
    <t>C-80-367-EL-AIR</t>
  </si>
  <si>
    <t>C-07-0551-EL-AIR (TE)</t>
  </si>
  <si>
    <t>C-95-299-EL-AIR</t>
  </si>
  <si>
    <t>C-88-171-EL-AIR</t>
  </si>
  <si>
    <t>C-86-2026-EL-AIR</t>
  </si>
  <si>
    <t>C-83-1450-EL-AIR</t>
  </si>
  <si>
    <t>C-82-1024-EL-AIR</t>
  </si>
  <si>
    <t>C-81-620-EL-AIR</t>
  </si>
  <si>
    <t>C-80-377-EL-AIR</t>
  </si>
  <si>
    <t>C-79-143-EL-AIR</t>
  </si>
  <si>
    <t>Ca-PUD200800398</t>
  </si>
  <si>
    <t>Ca-PUD-200500151</t>
  </si>
  <si>
    <t>Ca-PUD-200100455</t>
  </si>
  <si>
    <t>Ca-PUD-960000116</t>
  </si>
  <si>
    <t>Ca-PUD-940000413</t>
  </si>
  <si>
    <t>Ca-PUD-90000898-etal</t>
  </si>
  <si>
    <t>Ca-000259</t>
  </si>
  <si>
    <t>Ca-29450</t>
  </si>
  <si>
    <t>Ca-28123</t>
  </si>
  <si>
    <t>Ca-27275</t>
  </si>
  <si>
    <t>Ca-26782</t>
  </si>
  <si>
    <t>Ca-PUD201000050</t>
  </si>
  <si>
    <t>Ca-PUD-200800144</t>
  </si>
  <si>
    <t>Ca-PUD-200600285</t>
  </si>
  <si>
    <t>Ca-PUD-200300076</t>
  </si>
  <si>
    <t>Ca-PUD-960000-214</t>
  </si>
  <si>
    <t>Ca-PUD-920000-1342</t>
  </si>
  <si>
    <t>Ca-28331</t>
  </si>
  <si>
    <t>Ca-27068</t>
  </si>
  <si>
    <t>Ca-26669</t>
  </si>
  <si>
    <t>D-UE-213</t>
  </si>
  <si>
    <t>C-UE-43</t>
  </si>
  <si>
    <t>D-UE-217</t>
  </si>
  <si>
    <t>D-UE-210</t>
  </si>
  <si>
    <t>D-UE-179</t>
  </si>
  <si>
    <t>D-UE-170</t>
  </si>
  <si>
    <t>D-UE-147</t>
  </si>
  <si>
    <t>D-UE-116</t>
  </si>
  <si>
    <t>D-UE-111</t>
  </si>
  <si>
    <t>D-UE-94</t>
  </si>
  <si>
    <t>C-UE-52</t>
  </si>
  <si>
    <t>C-UE-21</t>
  </si>
  <si>
    <t>C-UF-3900, UE-4</t>
  </si>
  <si>
    <t>C-UF-3779</t>
  </si>
  <si>
    <t>C-UF-3688</t>
  </si>
  <si>
    <t>D-UE 215</t>
  </si>
  <si>
    <t>D-UE-197</t>
  </si>
  <si>
    <t>D-UE-180</t>
  </si>
  <si>
    <t>D-UE-115</t>
  </si>
  <si>
    <t>D-UE-88</t>
  </si>
  <si>
    <t>D-UE-79</t>
  </si>
  <si>
    <t>C-UE-47,48</t>
  </si>
  <si>
    <t>C-UE-1,6</t>
  </si>
  <si>
    <t>C-UF-3796</t>
  </si>
  <si>
    <t>C-UF-3690</t>
  </si>
  <si>
    <t>C-UF-3518</t>
  </si>
  <si>
    <t>D-R-2010-2179522</t>
  </si>
  <si>
    <t>C-R-00061346</t>
  </si>
  <si>
    <t>C-R-870657</t>
  </si>
  <si>
    <t>C-R-860378</t>
  </si>
  <si>
    <t>C-R-850021</t>
  </si>
  <si>
    <t>C-R-842583</t>
  </si>
  <si>
    <t>C-R-832337</t>
  </si>
  <si>
    <t>C-R-821945</t>
  </si>
  <si>
    <t>C-R-811470</t>
  </si>
  <si>
    <t>C-R-80011069</t>
  </si>
  <si>
    <t>Metropolitan Edison Co.</t>
  </si>
  <si>
    <t>C-R-922314</t>
  </si>
  <si>
    <t>C-R-860384</t>
  </si>
  <si>
    <t>C-R-842770</t>
  </si>
  <si>
    <t>C-R-832549</t>
  </si>
  <si>
    <t>C-R-822249</t>
  </si>
  <si>
    <t>C-R-811601</t>
  </si>
  <si>
    <t>C-R-80051196</t>
  </si>
  <si>
    <t>D-R-2010-2161575</t>
  </si>
  <si>
    <t>C-R-891364</t>
  </si>
  <si>
    <t>C-R-850152</t>
  </si>
  <si>
    <t>C-R-842590</t>
  </si>
  <si>
    <t>C-R-822291</t>
  </si>
  <si>
    <t>C-R-811626</t>
  </si>
  <si>
    <t>C-R-80061225</t>
  </si>
  <si>
    <t>C-R-79060865</t>
  </si>
  <si>
    <t>Pennsylvania Electric Co.</t>
  </si>
  <si>
    <t>C-R-860413</t>
  </si>
  <si>
    <t>C-R-842771</t>
  </si>
  <si>
    <t>C-R-832550</t>
  </si>
  <si>
    <t>C-R-822250</t>
  </si>
  <si>
    <t>C-R-811602</t>
  </si>
  <si>
    <t>C-R-80051197</t>
  </si>
  <si>
    <t>Pennsylvania Power Co.</t>
  </si>
  <si>
    <t>C-R-850267</t>
  </si>
  <si>
    <t>C-R-842740</t>
  </si>
  <si>
    <t>C-R-832409</t>
  </si>
  <si>
    <t>C-R-821918</t>
  </si>
  <si>
    <t>C-R-811510</t>
  </si>
  <si>
    <t>C-R-79121020</t>
  </si>
  <si>
    <t>D-R-2010-2161694</t>
  </si>
  <si>
    <t>C-R-00072155</t>
  </si>
  <si>
    <t>C-R-00049255</t>
  </si>
  <si>
    <t>C-R-943217</t>
  </si>
  <si>
    <t>C-R-842651 (PPL)</t>
  </si>
  <si>
    <t>C-R-822169</t>
  </si>
  <si>
    <t>C-R-811636</t>
  </si>
  <si>
    <t>C-R-80031114</t>
  </si>
  <si>
    <t>UGI Utilities Inc.</t>
  </si>
  <si>
    <t>UGI</t>
  </si>
  <si>
    <t>C-R-954534</t>
  </si>
  <si>
    <t>C-R-811725</t>
  </si>
  <si>
    <t>West Penn Power Co.</t>
  </si>
  <si>
    <t>C-R-922378</t>
  </si>
  <si>
    <t>C-R-901609</t>
  </si>
  <si>
    <t>C-R-850220</t>
  </si>
  <si>
    <t>C-R-842651 (WPP)</t>
  </si>
  <si>
    <t>C-R-811836</t>
  </si>
  <si>
    <t>C-R-80021082</t>
  </si>
  <si>
    <t>D-1849</t>
  </si>
  <si>
    <t>D-1701</t>
  </si>
  <si>
    <t>D-1605</t>
  </si>
  <si>
    <t>D-1439-U-1010-8</t>
  </si>
  <si>
    <t>D-4065</t>
  </si>
  <si>
    <t>D-3617</t>
  </si>
  <si>
    <t>D-2290</t>
  </si>
  <si>
    <t>D-2036</t>
  </si>
  <si>
    <t>D-2019</t>
  </si>
  <si>
    <t>D-2016</t>
  </si>
  <si>
    <t>D-1976</t>
  </si>
  <si>
    <t>D-1946</t>
  </si>
  <si>
    <t>D-1938</t>
  </si>
  <si>
    <t>D-1881</t>
  </si>
  <si>
    <t>D-1719</t>
  </si>
  <si>
    <t>D-1659</t>
  </si>
  <si>
    <t>D-1591</t>
  </si>
  <si>
    <t>D-1499</t>
  </si>
  <si>
    <t>D-2009-226-E</t>
  </si>
  <si>
    <t>D-91-216E</t>
  </si>
  <si>
    <t>D-86-188E O-86-1116</t>
  </si>
  <si>
    <t>D-85-78-E O-85-841</t>
  </si>
  <si>
    <t>D-83-302-E O-84-108</t>
  </si>
  <si>
    <t>D-82-50-E O-83-92</t>
  </si>
  <si>
    <t>D-80-378-E O-82-2</t>
  </si>
  <si>
    <t>D-79-300-E O-80-474</t>
  </si>
  <si>
    <t>D-87-7-E O-87-902</t>
  </si>
  <si>
    <t>D-84-122-E O-84-886</t>
  </si>
  <si>
    <t>D-82-328-E O-83-583</t>
  </si>
  <si>
    <t>D-81-163-E O-82-284</t>
  </si>
  <si>
    <t>D-80-69-E O-81-232</t>
  </si>
  <si>
    <t>D-2011-207-E</t>
  </si>
  <si>
    <t>D-2010-157-E</t>
  </si>
  <si>
    <t>D-2009-489-E</t>
  </si>
  <si>
    <t>D-2007-229-E</t>
  </si>
  <si>
    <t>D-2004-178-E</t>
  </si>
  <si>
    <t>D-2002-223-E</t>
  </si>
  <si>
    <t>D-95-1000-E</t>
  </si>
  <si>
    <t>D-92-619-E</t>
  </si>
  <si>
    <t>D-88-681-E O-89-588</t>
  </si>
  <si>
    <t>D-87-10-E O-87-1381</t>
  </si>
  <si>
    <t>D-83-307-E O-84-142</t>
  </si>
  <si>
    <t>D-82-240-E O-83-404</t>
  </si>
  <si>
    <t>D-81-72-E O-82-212</t>
  </si>
  <si>
    <t>D-79-196-E O-80-375</t>
  </si>
  <si>
    <t>D-EL09-018</t>
  </si>
  <si>
    <t>D-EL06-019</t>
  </si>
  <si>
    <t>D-EL-95-003</t>
  </si>
  <si>
    <t>D-F-3389</t>
  </si>
  <si>
    <t>D-F-3354</t>
  </si>
  <si>
    <t>D-F-3325</t>
  </si>
  <si>
    <t>D-EL09-009</t>
  </si>
  <si>
    <t>D-EL-92-016</t>
  </si>
  <si>
    <t>D-EL-90-013</t>
  </si>
  <si>
    <t>D-F-3422</t>
  </si>
  <si>
    <t>D-F-3382</t>
  </si>
  <si>
    <t>D-F-3353</t>
  </si>
  <si>
    <t>D-F-3367</t>
  </si>
  <si>
    <t>D-F-3359</t>
  </si>
  <si>
    <t>Tennessee</t>
  </si>
  <si>
    <t>Kingsport Power Company</t>
  </si>
  <si>
    <t>D-92-04425</t>
  </si>
  <si>
    <t>D-U-82-7176</t>
  </si>
  <si>
    <t>D-U-7022</t>
  </si>
  <si>
    <t>AEP Texas Central Co.</t>
  </si>
  <si>
    <t>D-33309</t>
  </si>
  <si>
    <t>D-28840</t>
  </si>
  <si>
    <t>D-14965</t>
  </si>
  <si>
    <t>D-12820</t>
  </si>
  <si>
    <t>D-9561</t>
  </si>
  <si>
    <t>D-8646</t>
  </si>
  <si>
    <t>D-6375</t>
  </si>
  <si>
    <t>D-4400</t>
  </si>
  <si>
    <t>D-2840</t>
  </si>
  <si>
    <t>AEP Texas North Co.</t>
  </si>
  <si>
    <t>D-33310</t>
  </si>
  <si>
    <t>D-13369,13969</t>
  </si>
  <si>
    <t>D-7195</t>
  </si>
  <si>
    <t>D-5764</t>
  </si>
  <si>
    <t>D-5204</t>
  </si>
  <si>
    <t>D-4716</t>
  </si>
  <si>
    <t>D-4202</t>
  </si>
  <si>
    <t>D-3473</t>
  </si>
  <si>
    <t>Cap Rock Energy Corp.</t>
  </si>
  <si>
    <t>D-28813</t>
  </si>
  <si>
    <t>CenterPoint Energy Houston</t>
  </si>
  <si>
    <t>CNP</t>
  </si>
  <si>
    <t>D-38339</t>
  </si>
  <si>
    <t>D-32093</t>
  </si>
  <si>
    <t>D-12065</t>
  </si>
  <si>
    <t>D-9850</t>
  </si>
  <si>
    <t>D-8425</t>
  </si>
  <si>
    <t>D-6765</t>
  </si>
  <si>
    <t>D-5779</t>
  </si>
  <si>
    <t>D-4540</t>
  </si>
  <si>
    <t>D-3955</t>
  </si>
  <si>
    <t>D-3320</t>
  </si>
  <si>
    <t>D-2676</t>
  </si>
  <si>
    <t>D-37690</t>
  </si>
  <si>
    <t>D-12700</t>
  </si>
  <si>
    <t>D-9945</t>
  </si>
  <si>
    <t>D-9165</t>
  </si>
  <si>
    <t>D-8363</t>
  </si>
  <si>
    <t>D-7640</t>
  </si>
  <si>
    <t>D-6350</t>
  </si>
  <si>
    <t>D-5700</t>
  </si>
  <si>
    <t>D-4620</t>
  </si>
  <si>
    <t>D-3254</t>
  </si>
  <si>
    <t>Electric Transmission Texas</t>
  </si>
  <si>
    <t>D-33734</t>
  </si>
  <si>
    <t>D-37744</t>
  </si>
  <si>
    <t>D-34800</t>
  </si>
  <si>
    <t>D-30123</t>
  </si>
  <si>
    <t>D-20150</t>
  </si>
  <si>
    <t>D-16705</t>
  </si>
  <si>
    <t>D-12852</t>
  </si>
  <si>
    <t>D-12423</t>
  </si>
  <si>
    <t>D-8702</t>
  </si>
  <si>
    <t>D-7195, 6755</t>
  </si>
  <si>
    <t>D-6525</t>
  </si>
  <si>
    <t>D-5560</t>
  </si>
  <si>
    <t>D-4510</t>
  </si>
  <si>
    <t>D-3871</t>
  </si>
  <si>
    <t>D-3298</t>
  </si>
  <si>
    <t>Oncor Electric Delivery Co.</t>
  </si>
  <si>
    <t>D-38929</t>
  </si>
  <si>
    <t>D-35717</t>
  </si>
  <si>
    <t>D-34040</t>
  </si>
  <si>
    <t>D-11735</t>
  </si>
  <si>
    <t>D-9300</t>
  </si>
  <si>
    <t>D-5640</t>
  </si>
  <si>
    <t>D-5256</t>
  </si>
  <si>
    <t>D-5200</t>
  </si>
  <si>
    <t>D-4321</t>
  </si>
  <si>
    <t>D-3780</t>
  </si>
  <si>
    <t>D-3460</t>
  </si>
  <si>
    <t>D-3250</t>
  </si>
  <si>
    <t>D-3006</t>
  </si>
  <si>
    <t>D-39708</t>
  </si>
  <si>
    <t>D-37364</t>
  </si>
  <si>
    <t>D-5301</t>
  </si>
  <si>
    <t>D-4628</t>
  </si>
  <si>
    <t>D-3716</t>
  </si>
  <si>
    <t>D-38147</t>
  </si>
  <si>
    <t>D-35763</t>
  </si>
  <si>
    <t>D-32766</t>
  </si>
  <si>
    <t>D-6465</t>
  </si>
  <si>
    <t>D-4387</t>
  </si>
  <si>
    <t>D-3111</t>
  </si>
  <si>
    <t>D-38480</t>
  </si>
  <si>
    <t>D-36025</t>
  </si>
  <si>
    <t>D-12900</t>
  </si>
  <si>
    <t>D-10200</t>
  </si>
  <si>
    <t>D-9491</t>
  </si>
  <si>
    <t>D-8928</t>
  </si>
  <si>
    <t>D-8095</t>
  </si>
  <si>
    <t>D-5568</t>
  </si>
  <si>
    <t>D-4985</t>
  </si>
  <si>
    <t>D-4240</t>
  </si>
  <si>
    <t>D-3370</t>
  </si>
  <si>
    <t>D-3093</t>
  </si>
  <si>
    <t>D-10-035-124</t>
  </si>
  <si>
    <t>D-10-035-89</t>
  </si>
  <si>
    <t>D-10-035-13</t>
  </si>
  <si>
    <t>D-09-035-23</t>
  </si>
  <si>
    <t>D-08-035-38</t>
  </si>
  <si>
    <t>D-07-035-93</t>
  </si>
  <si>
    <t>D-06-035-21</t>
  </si>
  <si>
    <t>D-04-035-42</t>
  </si>
  <si>
    <t>D-03-2035-02</t>
  </si>
  <si>
    <t>D-01-035-01</t>
  </si>
  <si>
    <t>D-99-035-10</t>
  </si>
  <si>
    <t>D-97-035-01</t>
  </si>
  <si>
    <t>D-89-035-10</t>
  </si>
  <si>
    <t>C-84-035-01</t>
  </si>
  <si>
    <t>C-83-035-06</t>
  </si>
  <si>
    <t>C-82-035-13</t>
  </si>
  <si>
    <t>C-81-035-13</t>
  </si>
  <si>
    <t>C-80-035-17</t>
  </si>
  <si>
    <t>C-79-035-12</t>
  </si>
  <si>
    <t>PUE-2011-00035 (E-RAC)</t>
  </si>
  <si>
    <t>C-PUE-2011-00037</t>
  </si>
  <si>
    <t>C-PUE-2009-00030</t>
  </si>
  <si>
    <t>C-PUE-2008-00046</t>
  </si>
  <si>
    <t>C-PUE-2006-00065</t>
  </si>
  <si>
    <t>C-PUE-960301</t>
  </si>
  <si>
    <t>C-PUE-940063</t>
  </si>
  <si>
    <t>C-PUE-920081</t>
  </si>
  <si>
    <t>C-PUE-900026</t>
  </si>
  <si>
    <t>C-PUE-870016</t>
  </si>
  <si>
    <t>C-PUE-860015</t>
  </si>
  <si>
    <t>C-PUE-830037</t>
  </si>
  <si>
    <t>C-PUE-820030</t>
  </si>
  <si>
    <t>C-PUE 810033</t>
  </si>
  <si>
    <t>C-PUE 800089</t>
  </si>
  <si>
    <t>C-PUE-790015</t>
  </si>
  <si>
    <t>PUE-2011-00013</t>
  </si>
  <si>
    <t>C-PUE-2009-00029</t>
  </si>
  <si>
    <t>C-PUE-870018</t>
  </si>
  <si>
    <t>C-PUE-810074</t>
  </si>
  <si>
    <t>C-PUE-940045</t>
  </si>
  <si>
    <t>C-PUE-930033</t>
  </si>
  <si>
    <t>C-PUE-910020</t>
  </si>
  <si>
    <t>C-PUE-870015</t>
  </si>
  <si>
    <t>C-PUE-850029</t>
  </si>
  <si>
    <t>C-PUE-810080</t>
  </si>
  <si>
    <t>C-810016</t>
  </si>
  <si>
    <t>C-800060</t>
  </si>
  <si>
    <t>C-PUE-2011-00027</t>
  </si>
  <si>
    <t>C-PUE-2010-00055(Rider R)</t>
  </si>
  <si>
    <t>C-PUE-2010-00054(Rider S)</t>
  </si>
  <si>
    <t>C-PUE-2009-00019</t>
  </si>
  <si>
    <t>C-PUE-2009-00011 (Rider S)</t>
  </si>
  <si>
    <t>C-PUE-2009-00017(Rider R)</t>
  </si>
  <si>
    <t>C-PUE-2007-00066 (Rider S)</t>
  </si>
  <si>
    <t>C-PUE-920041</t>
  </si>
  <si>
    <t>C-PUE-910047</t>
  </si>
  <si>
    <t>C-PUE-900023</t>
  </si>
  <si>
    <t>C-PUE 870014</t>
  </si>
  <si>
    <t>C-PUE 840071</t>
  </si>
  <si>
    <t>C-PUE 840021</t>
  </si>
  <si>
    <t>C-PUE 830029</t>
  </si>
  <si>
    <t>C-PUE 820018</t>
  </si>
  <si>
    <t>C-PUE 810025</t>
  </si>
  <si>
    <t>C-PUE 800056</t>
  </si>
  <si>
    <t>Vermont</t>
  </si>
  <si>
    <t>Central Vermont Public Service</t>
  </si>
  <si>
    <t>D-7321</t>
  </si>
  <si>
    <t>D-7191</t>
  </si>
  <si>
    <t>D-6946,6988</t>
  </si>
  <si>
    <t>D-6460,6120</t>
  </si>
  <si>
    <t>D-5863</t>
  </si>
  <si>
    <t>D-5701,5724</t>
  </si>
  <si>
    <t>D-5491</t>
  </si>
  <si>
    <t>D-5372</t>
  </si>
  <si>
    <t>D-5132</t>
  </si>
  <si>
    <t>D-5030</t>
  </si>
  <si>
    <t>D-4906</t>
  </si>
  <si>
    <t>D-4797</t>
  </si>
  <si>
    <t>D-4634</t>
  </si>
  <si>
    <t>D-4496, 4504</t>
  </si>
  <si>
    <t>D-NA</t>
  </si>
  <si>
    <t>D-6596</t>
  </si>
  <si>
    <t>D-7175,7176</t>
  </si>
  <si>
    <t>D-6867</t>
  </si>
  <si>
    <t>D-6107</t>
  </si>
  <si>
    <t>D-5983</t>
  </si>
  <si>
    <t>D-5857</t>
  </si>
  <si>
    <t>D-5780</t>
  </si>
  <si>
    <t>D-5695</t>
  </si>
  <si>
    <t>D-5532</t>
  </si>
  <si>
    <t>D-5428</t>
  </si>
  <si>
    <t>D-5370</t>
  </si>
  <si>
    <t>D-5282</t>
  </si>
  <si>
    <t>D-5125</t>
  </si>
  <si>
    <t>D-5013</t>
  </si>
  <si>
    <t>D-4865</t>
  </si>
  <si>
    <t>D-4661</t>
  </si>
  <si>
    <t>D-4570</t>
  </si>
  <si>
    <t>D-4503, 4537</t>
  </si>
  <si>
    <t>D-4418</t>
  </si>
  <si>
    <t>D-UE-110876</t>
  </si>
  <si>
    <t>D-UE-100467</t>
  </si>
  <si>
    <t>D-UE-090134</t>
  </si>
  <si>
    <t>D-UE-08-0416</t>
  </si>
  <si>
    <t>D-UE-07-0804</t>
  </si>
  <si>
    <t>D-UE-05-0482</t>
  </si>
  <si>
    <t>D-UE-01-1595</t>
  </si>
  <si>
    <t>D-UE-99-1606</t>
  </si>
  <si>
    <t>Ca-UE-90-0093</t>
  </si>
  <si>
    <t>Ca-U-85-36</t>
  </si>
  <si>
    <t>Ca-U-84-28</t>
  </si>
  <si>
    <t>Ca-U-83-26</t>
  </si>
  <si>
    <t>Ca-U-82-10</t>
  </si>
  <si>
    <t>Ca-U-81-15</t>
  </si>
  <si>
    <t>Ca-U-80-13</t>
  </si>
  <si>
    <t>D-UE-100749</t>
  </si>
  <si>
    <t>D-UE-090205</t>
  </si>
  <si>
    <t>D-UE-08-0220</t>
  </si>
  <si>
    <t>D-UE-06-1546</t>
  </si>
  <si>
    <t>D-UE-05-0684</t>
  </si>
  <si>
    <t>D-UE-03-2065</t>
  </si>
  <si>
    <t>D-UE-99-1832</t>
  </si>
  <si>
    <t>Ca-U-86-02</t>
  </si>
  <si>
    <t>Ca-U-84-65</t>
  </si>
  <si>
    <t>Ca-U-83-33</t>
  </si>
  <si>
    <t>Ca-U-82-12, 35</t>
  </si>
  <si>
    <t>Ca-U-81-17</t>
  </si>
  <si>
    <t>Ca-U-80-36, 68</t>
  </si>
  <si>
    <t>D-UE-090704</t>
  </si>
  <si>
    <t>D-UE-07-2300</t>
  </si>
  <si>
    <t>D-UE-06-0266</t>
  </si>
  <si>
    <t>D-UE-04-0641</t>
  </si>
  <si>
    <t>D-UE-01-1570</t>
  </si>
  <si>
    <t>D-UE-92-1262</t>
  </si>
  <si>
    <t>Ca-UE-90-1183-T,84-P</t>
  </si>
  <si>
    <t>Ca-U-89-2688</t>
  </si>
  <si>
    <t>Ca-U-85-53</t>
  </si>
  <si>
    <t>Ca-U-83-54</t>
  </si>
  <si>
    <t>Ca-U-82-38</t>
  </si>
  <si>
    <t>Ca-U-81-41</t>
  </si>
  <si>
    <t>Ca-U-80-10</t>
  </si>
  <si>
    <t>D-3270-UR-117 (elec)</t>
  </si>
  <si>
    <t>D-3270-UR-116 (elec)</t>
  </si>
  <si>
    <t>D-3270-UR-115 (elec)</t>
  </si>
  <si>
    <t>D-3270-UR-114 (elec)</t>
  </si>
  <si>
    <t>D-3270-UR-113 (elec)</t>
  </si>
  <si>
    <t>D-3270-UR-112 (elec)</t>
  </si>
  <si>
    <t>D-3270-UR-111 (elec)</t>
  </si>
  <si>
    <t>D-3270-UR-110 (elec.)</t>
  </si>
  <si>
    <t>D-3270-UR-109 (elec.)</t>
  </si>
  <si>
    <t>D-3270-UR-108 (elec)</t>
  </si>
  <si>
    <t>D-3270-UR-107 (elec)</t>
  </si>
  <si>
    <t>D-3270-UR-106 (elec)</t>
  </si>
  <si>
    <t>D-3270-UR-104 (elec)</t>
  </si>
  <si>
    <t>D-3270-UR-103-E</t>
  </si>
  <si>
    <t>D-3270-UR-102-E</t>
  </si>
  <si>
    <t>D-3270-UR-101-E</t>
  </si>
  <si>
    <t>D-3270-UR-100-E</t>
  </si>
  <si>
    <t>D-3270-UR-13-E</t>
  </si>
  <si>
    <t>D-3270-UR-12-E</t>
  </si>
  <si>
    <t>D-3270-UR-11-E</t>
  </si>
  <si>
    <t>D-3270-UR-10-E</t>
  </si>
  <si>
    <t>D-3270-UR-9-E</t>
  </si>
  <si>
    <t>D-4220-UR-117 (elec)</t>
  </si>
  <si>
    <t>D-4220-UR-116 (elec)</t>
  </si>
  <si>
    <t>D-4220-UR-115 (elec)</t>
  </si>
  <si>
    <t>D-4220-UR-114 (elec.)</t>
  </si>
  <si>
    <t>D-4220-UR-110 (elec.)</t>
  </si>
  <si>
    <t>D-4220-UR-109 (elec)</t>
  </si>
  <si>
    <t>D-4220-UR-108 (elec)</t>
  </si>
  <si>
    <t>D-4220-UR-106 (elec)</t>
  </si>
  <si>
    <t>D-4220-UR-105 (elec)</t>
  </si>
  <si>
    <t>D-4220-UR-104</t>
  </si>
  <si>
    <t>D-4220-UR-103-E</t>
  </si>
  <si>
    <t>D-4220-UR-101-E</t>
  </si>
  <si>
    <t>D-4220-UR-100</t>
  </si>
  <si>
    <t>D-4220-UR-4-E</t>
  </si>
  <si>
    <t>D-4220-ER-15</t>
  </si>
  <si>
    <t>D-4220-ER-14</t>
  </si>
  <si>
    <t>D-5-UR-105 (WEP-EL)</t>
  </si>
  <si>
    <t>D-5-UR-104 (WEP-EL)</t>
  </si>
  <si>
    <t>D-5-UR-103 (WEP-EL)</t>
  </si>
  <si>
    <t>D-05-UR-102 (WEP-EL)</t>
  </si>
  <si>
    <t>D-05-UR-101 (elec. 2004)</t>
  </si>
  <si>
    <t>D-05-UR-101 (elec. 2003)</t>
  </si>
  <si>
    <t>D-6630-UR-111 (elec.)</t>
  </si>
  <si>
    <t>D-6630-UR-110 (elec.)</t>
  </si>
  <si>
    <t>D-6630-UR-109 (elec)</t>
  </si>
  <si>
    <t>D-6630-UR-108</t>
  </si>
  <si>
    <t>D-6630-UR-106</t>
  </si>
  <si>
    <t>D-6630-UR-105</t>
  </si>
  <si>
    <t>D-6630-UR-104</t>
  </si>
  <si>
    <t>D-6630-UR-103</t>
  </si>
  <si>
    <t>D-6630-UR-102</t>
  </si>
  <si>
    <t>D-6630-UR-101-E</t>
  </si>
  <si>
    <t>D-6630-UR-100</t>
  </si>
  <si>
    <t>D-6630-ER-100</t>
  </si>
  <si>
    <t>D-6630-ER-19</t>
  </si>
  <si>
    <t>D-6630-ER-18</t>
  </si>
  <si>
    <t>D-6630-ER-16</t>
  </si>
  <si>
    <t>D-6630-ER-14</t>
  </si>
  <si>
    <t>D-6630-ER-12</t>
  </si>
  <si>
    <t>D-6630-ER-10</t>
  </si>
  <si>
    <t>D-6680-UR-117 (elec)</t>
  </si>
  <si>
    <t>6680-UR-116 (elec)</t>
  </si>
  <si>
    <t>D.6680-UR-115 (elec.)</t>
  </si>
  <si>
    <t>D-6680-UR-114 (elec)</t>
  </si>
  <si>
    <t>D-6680-UR-113 (elec)</t>
  </si>
  <si>
    <t>D-6680-UR-112 (elec)</t>
  </si>
  <si>
    <t>D-6680-UR-111 (elec.)</t>
  </si>
  <si>
    <t>D-6680-UR-110 (elec)</t>
  </si>
  <si>
    <t>D-6680-UR-109 (elec)</t>
  </si>
  <si>
    <t>D-6680-UR-108 (elec)</t>
  </si>
  <si>
    <t>D-6680-UR-107 (elec)</t>
  </si>
  <si>
    <t>D-6680-UR-105 (elec)</t>
  </si>
  <si>
    <t>D-6680-UR-104-E</t>
  </si>
  <si>
    <t>D-6680-UR-103-E</t>
  </si>
  <si>
    <t>D-6680-UR-102-E</t>
  </si>
  <si>
    <t>D-6680-UR-101-E</t>
  </si>
  <si>
    <t>D-6680-UR-100-E</t>
  </si>
  <si>
    <t>D-6680-UR-14-E</t>
  </si>
  <si>
    <t>D-6680-UR-13-E</t>
  </si>
  <si>
    <t>D-6680-UR-11-E</t>
  </si>
  <si>
    <t>D-6680-UR-5</t>
  </si>
  <si>
    <t>D-6690-UR-120 (elec)</t>
  </si>
  <si>
    <t>D-6690-UR-119 (elec)</t>
  </si>
  <si>
    <t>D.6690-UR-118 (elec.)</t>
  </si>
  <si>
    <t>D-6690-UR-117 (elec.)</t>
  </si>
  <si>
    <t>D-6690-UR-116 (elec)</t>
  </si>
  <si>
    <t>D-6690-UR-115 (elec)</t>
  </si>
  <si>
    <t>D-6690-UR-114 (elec)</t>
  </si>
  <si>
    <t>D-6690-UR-113 (elec.)</t>
  </si>
  <si>
    <t>D-6690-UR-112 (elec.)</t>
  </si>
  <si>
    <t>D-6690-UR-111 (elec.)</t>
  </si>
  <si>
    <t>D-6690-UR-110 (elec)</t>
  </si>
  <si>
    <t>D-6690-UR-109 (elec)</t>
  </si>
  <si>
    <t>D-6690-UR-108 (elec)</t>
  </si>
  <si>
    <t>D-6690-UR-107 (elec)</t>
  </si>
  <si>
    <t>D-6690-UR-106 (elec)</t>
  </si>
  <si>
    <t>D-6690-UR-105 (elec)</t>
  </si>
  <si>
    <t>D-6690-UR-104-E</t>
  </si>
  <si>
    <t>D-6690-UR-103-E</t>
  </si>
  <si>
    <t>D-6690-UR-102-E</t>
  </si>
  <si>
    <t>D-6690-UR-101-E</t>
  </si>
  <si>
    <t>D-6690-UR-20-E</t>
  </si>
  <si>
    <t>D-6690-UR-19-E</t>
  </si>
  <si>
    <t>D-6690-UR-18-E</t>
  </si>
  <si>
    <t>D-6690-UR-17-E</t>
  </si>
  <si>
    <t>C-10-0699-E-42T</t>
  </si>
  <si>
    <t>C-08-0278-E-P</t>
  </si>
  <si>
    <t>C-07-0248-E-GI</t>
  </si>
  <si>
    <t>C-05-1278-E-PC--PW-42T</t>
  </si>
  <si>
    <t>C-99-0409-E-GI</t>
  </si>
  <si>
    <t>C-96-0458-E-GI</t>
  </si>
  <si>
    <t>C-91-026E-42T</t>
  </si>
  <si>
    <t>C-83-697-E-42T</t>
  </si>
  <si>
    <t>C-82-162-E-42T</t>
  </si>
  <si>
    <t>C-80-273-E-42T</t>
  </si>
  <si>
    <t>C-79-140-E-42T</t>
  </si>
  <si>
    <t>C-09-1352-E-42T</t>
  </si>
  <si>
    <t>C-06-0960-E-42T</t>
  </si>
  <si>
    <t>C-94-0035-E-42T</t>
  </si>
  <si>
    <t>C-90-504-E-42T</t>
  </si>
  <si>
    <t>C-86-524-E-SC</t>
  </si>
  <si>
    <t>C-84-768-E-42T</t>
  </si>
  <si>
    <t>C-81-044-E-42T</t>
  </si>
  <si>
    <t>C-80-058-E-42T</t>
  </si>
  <si>
    <t>C-940027-E-42T</t>
  </si>
  <si>
    <t>C-84-857-E-42T</t>
  </si>
  <si>
    <t>C-80-576-E-42T</t>
  </si>
  <si>
    <t>C-79-230-E-42T</t>
  </si>
  <si>
    <t>Wheeling Power Co.</t>
  </si>
  <si>
    <t>C-82-334-E-42T</t>
  </si>
  <si>
    <t>D-20003-90-ER-7 (elec)</t>
  </si>
  <si>
    <t>D-20003-ER-05-81 (elec)</t>
  </si>
  <si>
    <t>D-20004-81-ER-09</t>
  </si>
  <si>
    <t>D-20000-384-ER-10</t>
  </si>
  <si>
    <t>D-20000-352-ER-09</t>
  </si>
  <si>
    <t>D-20000-333-ER-08</t>
  </si>
  <si>
    <t>D-20000-277-ER-7</t>
  </si>
  <si>
    <t>D-20000-230-ER-05</t>
  </si>
  <si>
    <t>D-20000-ER-03-198</t>
  </si>
  <si>
    <t>D-20000-ER-02-184</t>
  </si>
  <si>
    <t>D-20000-ER-00-162</t>
  </si>
  <si>
    <t>D-20000-ER-99-145</t>
  </si>
  <si>
    <t>D-20000-ER-95-99</t>
  </si>
  <si>
    <t>D-9441, SUB 25</t>
  </si>
  <si>
    <t>D-9454, SUB 26</t>
  </si>
  <si>
    <t>D-9454, SUB 25</t>
  </si>
  <si>
    <t>D-9441, SUB 20</t>
  </si>
  <si>
    <t>D-9454, SUB 20</t>
  </si>
  <si>
    <t>D-9441, SUB 18</t>
  </si>
  <si>
    <t>D-9454, SUB 18</t>
  </si>
  <si>
    <t>D-9454, SUB 13</t>
  </si>
  <si>
    <t>D-9454, SUB 11</t>
  </si>
  <si>
    <t>Year</t>
  </si>
  <si>
    <t>YYYY-QQ</t>
  </si>
  <si>
    <t>Status</t>
  </si>
  <si>
    <t>Settled</t>
  </si>
  <si>
    <t>Go to Contents</t>
  </si>
  <si>
    <t>Quarter</t>
  </si>
  <si>
    <t>10-yr Treas</t>
  </si>
  <si>
    <t>Liberty Utilities Granite St</t>
  </si>
  <si>
    <t>C-PUE-2013-00060 (Rider B)</t>
  </si>
  <si>
    <t>C-PUE-2013-00061 (Rider S)</t>
  </si>
  <si>
    <t>C-PUE-2013-00065 (Rider W)</t>
  </si>
  <si>
    <t>D-32539 (2014 Update)</t>
  </si>
  <si>
    <t>C-PUE-2013-00020</t>
  </si>
  <si>
    <t>D-14-05-06</t>
  </si>
  <si>
    <t>D-14-05004</t>
  </si>
  <si>
    <t>D-UE-140762</t>
  </si>
  <si>
    <t>D-14AL-0393E</t>
  </si>
  <si>
    <t>C-14-0702-E-42T</t>
  </si>
  <si>
    <t>D-140025-EI</t>
  </si>
  <si>
    <t>D-14-0317</t>
  </si>
  <si>
    <t>D-3270-UR-120 (Elec)</t>
  </si>
  <si>
    <t>D-14-0312</t>
  </si>
  <si>
    <t>D-6680-UR-119 (Elec)</t>
  </si>
  <si>
    <t>D-6690-UR-123 (Elec)</t>
  </si>
  <si>
    <t>D-EL14-026</t>
  </si>
  <si>
    <t>C-PUE-2014-00026</t>
  </si>
  <si>
    <t>D-ER-14030245</t>
  </si>
  <si>
    <t>D-20000-446-ER-14</t>
  </si>
  <si>
    <t>D-UE-283</t>
  </si>
  <si>
    <t>D-UE-140188</t>
  </si>
  <si>
    <t>Ca-PUD201300217</t>
  </si>
  <si>
    <t>D-42004</t>
  </si>
  <si>
    <t>D-13-035-184</t>
  </si>
  <si>
    <t>D-E-01345A-11-0224 (Four Cnrs)</t>
  </si>
  <si>
    <t>D-14-0066</t>
  </si>
  <si>
    <t>D-14-KCPE-272-RTS</t>
  </si>
  <si>
    <t>D-2013-00443</t>
  </si>
  <si>
    <t>C-9336</t>
  </si>
  <si>
    <t>D-20003-132-ER-13</t>
  </si>
  <si>
    <t>D-ER-13111135</t>
  </si>
  <si>
    <t>A-13-11-003</t>
  </si>
  <si>
    <t>D-E-002/GR-13-868</t>
  </si>
  <si>
    <t>C-PUE-2013-00122 (Rider BW)</t>
  </si>
  <si>
    <t>C-PUE-2012-00128 (Rider BW)</t>
  </si>
  <si>
    <t>C-PUE-2012-00072 (Rider B)</t>
  </si>
  <si>
    <t>C-PUE-2012-00071(Rider S)</t>
  </si>
  <si>
    <t>C-PUE-2012-00068 (Rider R)</t>
  </si>
  <si>
    <t>C-PUE-2012-00067(Rider W)</t>
  </si>
  <si>
    <t>D-ER-12111052</t>
  </si>
  <si>
    <t>Months</t>
  </si>
  <si>
    <t>MRQ</t>
  </si>
  <si>
    <t>4Q Avg</t>
  </si>
  <si>
    <t>Volatility</t>
  </si>
  <si>
    <t>Regulatory Lag</t>
  </si>
  <si>
    <t>LTM</t>
  </si>
  <si>
    <t>Quarterly Yield</t>
  </si>
  <si>
    <t>Source:  U.S. Federal Reserve</t>
  </si>
  <si>
    <t>http://www.federalreserve.gov/datadownload/Output.aspx?rel=H15&amp;series=0809abf197c17f1ff0b2180fe7015cc3&amp;lastObs=&amp;from=&amp;to=&amp;filetype=csv&amp;label=include&amp;layout=seriescolumn</t>
  </si>
  <si>
    <t>Month</t>
  </si>
  <si>
    <t>C-ER-2014-0370</t>
  </si>
  <si>
    <t>C-U-17669</t>
  </si>
  <si>
    <t>D-D2013.12.85</t>
  </si>
  <si>
    <t>D-2014-187-E</t>
  </si>
  <si>
    <t>C-AVU-E-14-05</t>
  </si>
  <si>
    <t>C-ER-2014-0351</t>
  </si>
  <si>
    <t>D-8190, 8191</t>
  </si>
  <si>
    <t>C-14-E-0318</t>
  </si>
  <si>
    <t>C-ER-2014-0258</t>
  </si>
  <si>
    <t>C-9355 (elec)</t>
  </si>
  <si>
    <t>C-14-1152-E-42T</t>
  </si>
  <si>
    <t>D-2013-0373</t>
  </si>
  <si>
    <t>D-EL14-058</t>
  </si>
  <si>
    <t>D-14AL-0660E</t>
  </si>
  <si>
    <t>FC-1116</t>
  </si>
  <si>
    <t>C-PUE-2014-00050 (Rider B)</t>
  </si>
  <si>
    <t>C-PUE-2014-00052 (Rider R)</t>
  </si>
  <si>
    <t>C-PUE-2014-00051 (Rider S)</t>
  </si>
  <si>
    <t>D-2014-UN-0132</t>
  </si>
  <si>
    <t>C-PUE-2014-00042 (Rider W)</t>
  </si>
  <si>
    <t>D-4220-UR-120 (Elec)</t>
  </si>
  <si>
    <t>D-05-UR-107 (WEP-Elec)</t>
  </si>
  <si>
    <t>D-UE-204</t>
  </si>
  <si>
    <t>C-PUE-2009-00039 (Rider)</t>
  </si>
  <si>
    <t>PUE-2008-00045 (Rider)</t>
  </si>
  <si>
    <t>C-PUE-2007-00069 (Rider)</t>
  </si>
  <si>
    <t>D-DG-06-107</t>
  </si>
  <si>
    <t>C-PUE-2005-00056 (Rider)</t>
  </si>
  <si>
    <t>C-2014-00371</t>
  </si>
  <si>
    <t>C-2014-00372 (elec.)</t>
  </si>
  <si>
    <t>C-14-E-0493</t>
  </si>
  <si>
    <t>D-15-KCPE-116-RTS</t>
  </si>
  <si>
    <t>D-2014-0318</t>
  </si>
  <si>
    <t>Ca-44576</t>
  </si>
  <si>
    <t>C-2014-00396</t>
  </si>
  <si>
    <t>C-U-17767</t>
  </si>
  <si>
    <t>D-EL14-106</t>
  </si>
  <si>
    <t>D-32539 (2015 Update)</t>
  </si>
  <si>
    <t>C-14-00332-UT</t>
  </si>
  <si>
    <t>D-43695</t>
  </si>
  <si>
    <t>C-U-17735</t>
  </si>
  <si>
    <t>D-15-015-U</t>
  </si>
  <si>
    <t>D-15-0305</t>
  </si>
  <si>
    <t>D-6690-UR-124 (Elec)</t>
  </si>
  <si>
    <t>D-15-0287</t>
  </si>
  <si>
    <t>D-R-2014-2428745</t>
  </si>
  <si>
    <t>D-R-2014-2428743</t>
  </si>
  <si>
    <t>D-R-2014-2428744</t>
  </si>
  <si>
    <t>D-R-2014-2428742</t>
  </si>
  <si>
    <t>D-R-2015-2469275</t>
  </si>
  <si>
    <t>C-PUE-2015-00027</t>
  </si>
  <si>
    <t>D-R-2015-2468981</t>
  </si>
  <si>
    <t>D-15-WSEE-115-RTS</t>
  </si>
  <si>
    <t>D-20000-469-ER-15</t>
  </si>
  <si>
    <t>Ca-44371-TDSIC-2</t>
  </si>
  <si>
    <t>D-UE-294</t>
  </si>
  <si>
    <t>D-UE-150204</t>
  </si>
  <si>
    <t>Cross Texas Transmission</t>
  </si>
  <si>
    <t>D-43950</t>
  </si>
  <si>
    <t>ES</t>
  </si>
  <si>
    <t>Ca-44371-TDSIC-1</t>
  </si>
  <si>
    <t>A-14-11-003 (Elec)</t>
  </si>
  <si>
    <t>D-42469</t>
  </si>
  <si>
    <t>D-R-00061366</t>
  </si>
  <si>
    <t>D-R-00061367</t>
  </si>
  <si>
    <t>D-R-942986</t>
  </si>
  <si>
    <t>D-R-870732</t>
  </si>
  <si>
    <t>A-15-09-001 (Elec)</t>
  </si>
  <si>
    <t>C-15-00261-UT</t>
  </si>
  <si>
    <t>D-44941</t>
  </si>
  <si>
    <t>D-44704</t>
  </si>
  <si>
    <t>Ca-PUD201500208</t>
  </si>
  <si>
    <t>C-PUE-2015-00075 (Rider GV)</t>
  </si>
  <si>
    <t>C-PUE-2015-00063</t>
  </si>
  <si>
    <t>D-D2015.6.51</t>
  </si>
  <si>
    <t>C-15-00139-UT</t>
  </si>
  <si>
    <t>C-15-E-0050/C-13-E-0030 (Ext)</t>
  </si>
  <si>
    <t>C-AVU-E-15-05</t>
  </si>
  <si>
    <t>C-PUE-2015-00058 (Rider B)</t>
  </si>
  <si>
    <t>C-PUE-2015-00059 (Rider R)</t>
  </si>
  <si>
    <t>C-PUE-2015-00060 (Rider S)</t>
  </si>
  <si>
    <t>C-PUE-2015-00061 (Rider W)</t>
  </si>
  <si>
    <t>D-2015-160-E</t>
  </si>
  <si>
    <t>D-4220-UR-121 (Elec)</t>
  </si>
  <si>
    <t>C-PAC-E-15-09</t>
  </si>
  <si>
    <t>C-15-E-0283</t>
  </si>
  <si>
    <t>C-15-E-0285</t>
  </si>
  <si>
    <t>C-15-00127-UT</t>
  </si>
  <si>
    <t>D-E-04204A-15-0142</t>
  </si>
  <si>
    <t>A-15-05-008</t>
  </si>
  <si>
    <t>C-PUE-2014-00103 (Rider BW)</t>
  </si>
  <si>
    <t>Duke Energy Progress LLC</t>
  </si>
  <si>
    <t>Duke Energy Florida LLC</t>
  </si>
  <si>
    <t>Ca-44688</t>
  </si>
  <si>
    <t>D-15-00093</t>
  </si>
  <si>
    <t>D-32539 (2016 Update)</t>
  </si>
  <si>
    <t>Ca-PUD201500273</t>
  </si>
  <si>
    <t>D-2015-UN-0080</t>
  </si>
  <si>
    <t>C-15-1830-EL-AIR</t>
  </si>
  <si>
    <t>D-UE-152253</t>
  </si>
  <si>
    <t>DPU-15-155</t>
  </si>
  <si>
    <t>C-9406 (elec)</t>
  </si>
  <si>
    <t>D-E-01933A-15-0322</t>
  </si>
  <si>
    <t>D-E-002/GR-15-826</t>
  </si>
  <si>
    <t>C-ER-2016-0023</t>
  </si>
  <si>
    <t>C-15-00296-UT</t>
  </si>
  <si>
    <t>C-PUE-2015-00102 (Rider BW)</t>
  </si>
  <si>
    <t>C-U-17895</t>
  </si>
  <si>
    <t>C-PUE-2016-00024 (G-RAC)</t>
  </si>
  <si>
    <t>D-ER-16030252</t>
  </si>
  <si>
    <t>D-2015-00360</t>
  </si>
  <si>
    <t>D-160021-EI</t>
  </si>
  <si>
    <t>C-U-17990</t>
  </si>
  <si>
    <t>C-16-0239-E-ENEC</t>
  </si>
  <si>
    <t>D-UE-160228</t>
  </si>
  <si>
    <t>D-E-017/GR-15-1033</t>
  </si>
  <si>
    <t>D-45524</t>
  </si>
  <si>
    <t>C-U-18014</t>
  </si>
  <si>
    <t>C-16-E-0060</t>
  </si>
  <si>
    <t>D-16-00001</t>
  </si>
  <si>
    <t>C-PUE-2015-00114 (Rider U)</t>
  </si>
  <si>
    <t>FC-1139</t>
  </si>
  <si>
    <t>C-PUE-2015-00104 (Rider US-2)</t>
  </si>
  <si>
    <t>D-2016-224-E</t>
  </si>
  <si>
    <t>D-16-06006</t>
  </si>
  <si>
    <t>D-E-01345A-16-0036</t>
  </si>
  <si>
    <t>C-PUE-2016-00059 (Rider B)</t>
  </si>
  <si>
    <t>C-PUE-2016-00060 (Rider GV)</t>
  </si>
  <si>
    <t>C-PUE-2016-00061 (Rider R)</t>
  </si>
  <si>
    <t>C-PUE-2016-00062 (Rider S)</t>
  </si>
  <si>
    <t>C-PUE-2016-00063 (Rider W)</t>
  </si>
  <si>
    <t>C-AVU-E-16-03</t>
  </si>
  <si>
    <t>D-6680-UR-120 (Elec)</t>
  </si>
  <si>
    <t>D-16-0649</t>
  </si>
  <si>
    <t>D-ER-16050428</t>
  </si>
  <si>
    <t>D-16AL-0326E</t>
  </si>
  <si>
    <t>D-DE-16-383</t>
  </si>
  <si>
    <t>D-DE-16-384</t>
  </si>
  <si>
    <t>D-45414</t>
  </si>
  <si>
    <t>DPU 15-80</t>
  </si>
  <si>
    <t>D-ER-16040383</t>
  </si>
  <si>
    <t>D-R-2016-2537349</t>
  </si>
  <si>
    <t>D-R-2016-2537352</t>
  </si>
  <si>
    <t>D-R-2016-2537355</t>
  </si>
  <si>
    <t>D-R-2016-2537359</t>
  </si>
  <si>
    <t>C-9418</t>
  </si>
  <si>
    <t>D-16-0262</t>
  </si>
  <si>
    <t>D-16-0259</t>
  </si>
  <si>
    <t>D-3270-UR-121 (Elec)</t>
  </si>
  <si>
    <t>D-4220-UR-122 (Elec)</t>
  </si>
  <si>
    <t>C-PUE-2016-00038</t>
  </si>
  <si>
    <t>C-PU-15-703</t>
  </si>
  <si>
    <t xml:space="preserve"> </t>
  </si>
  <si>
    <t>C-ER-2016-0156 (MPS/L&amp;P)</t>
  </si>
  <si>
    <t>D-2015-0170</t>
  </si>
  <si>
    <t>D-17-EPDE-101-RTS</t>
  </si>
  <si>
    <t>A-16-09-001</t>
  </si>
  <si>
    <t>D-16-052-U</t>
  </si>
  <si>
    <t>D-16-036-FR</t>
  </si>
  <si>
    <t>C-9424</t>
  </si>
  <si>
    <t>D-16-06-04</t>
  </si>
  <si>
    <t>C-ER-2016-0285</t>
  </si>
  <si>
    <t>C-ER-2016-0179</t>
  </si>
  <si>
    <t>D-2016-227-E</t>
  </si>
  <si>
    <t>Ca-44733-TDSIC-1</t>
  </si>
  <si>
    <t>D-E-22, Sub 532</t>
  </si>
  <si>
    <t>D-88-11-E</t>
  </si>
  <si>
    <t>D-32539 (2017 Update)</t>
  </si>
  <si>
    <t>D-2016-0328</t>
  </si>
  <si>
    <t>D-46449</t>
  </si>
  <si>
    <t>C-16-1121-E-ENEC</t>
  </si>
  <si>
    <t>C-16-00276-UT</t>
  </si>
  <si>
    <t>C-2016-00370</t>
  </si>
  <si>
    <t>C-2016-00371 (elec.)</t>
  </si>
  <si>
    <t>D-17-KCPE-201-RTS</t>
  </si>
  <si>
    <t>D-E-015/GR-16-664</t>
  </si>
  <si>
    <t>C-16-00269-UT</t>
  </si>
  <si>
    <t>D-17-WSEE-147-RTS</t>
  </si>
  <si>
    <t>C-IPC-E-16-24</t>
  </si>
  <si>
    <t>D-160186-EI</t>
  </si>
  <si>
    <t>C-PUE-2016-00111 (Rider DSM)</t>
  </si>
  <si>
    <t>PUE-2016-00112 (Rider BW)</t>
  </si>
  <si>
    <t>C-PUE-2016-00113 (Rider US-2)</t>
  </si>
  <si>
    <t>D-U-16-086</t>
  </si>
  <si>
    <t>Green Mountain Power Corp.</t>
  </si>
  <si>
    <t>C-17-E-0238</t>
  </si>
  <si>
    <t>C-U-18255</t>
  </si>
  <si>
    <t>D-17-0197</t>
  </si>
  <si>
    <t>D-17-0196</t>
  </si>
  <si>
    <t>D-5-UR-108 (WEP-Elec)</t>
  </si>
  <si>
    <t>D-6690-UR-125 (Elec)</t>
  </si>
  <si>
    <t>D-RPU-2017-0001</t>
  </si>
  <si>
    <t>C-U-18322</t>
  </si>
  <si>
    <t>C-9443</t>
  </si>
  <si>
    <t>D-46957</t>
  </si>
  <si>
    <t>C-17-0032-EL-AIR</t>
  </si>
  <si>
    <t>D-UE-319</t>
  </si>
  <si>
    <t>Ca-44893</t>
  </si>
  <si>
    <t>D-46831</t>
  </si>
  <si>
    <t>DPU 17-05 (NSTAR)</t>
  </si>
  <si>
    <t>DPU 17-05 (WMECO)</t>
  </si>
  <si>
    <t>D-UE-170033</t>
  </si>
  <si>
    <t>C-PUE-2016-00136 (Rider U)</t>
  </si>
  <si>
    <t>C-PUE-2016-00090 (VM-RAC)</t>
  </si>
  <si>
    <t>C-PU-16-666</t>
  </si>
  <si>
    <t>C-PUE-2016-00089 (RAC-EE)</t>
  </si>
  <si>
    <t>C-12-E-0201</t>
  </si>
  <si>
    <t>D-2017-00198</t>
  </si>
  <si>
    <t>D-E-7, Sub 1146</t>
  </si>
  <si>
    <t>Ca-PUD201700496</t>
  </si>
  <si>
    <t>C-17-E-0459</t>
  </si>
  <si>
    <t>C-PUR-2018-00083 (Rider B)</t>
  </si>
  <si>
    <t>C-PUR-2018-00084 (Rider GV)</t>
  </si>
  <si>
    <t>C-PUR-2018-00085 (Rider R)</t>
  </si>
  <si>
    <t>C-PUR-2018-00086 (Rider S)</t>
  </si>
  <si>
    <t>C-PUR-2018-00087 (Rider W)</t>
  </si>
  <si>
    <t>C-9472</t>
  </si>
  <si>
    <t>D-48401</t>
  </si>
  <si>
    <t>Ca-44967</t>
  </si>
  <si>
    <t>Ca-44733-TDSIC-3</t>
  </si>
  <si>
    <t>Ca-44910-TDSIC-2</t>
  </si>
  <si>
    <t>C-PUR-2017-00126 (RAC-EE)</t>
  </si>
  <si>
    <t>D-48371</t>
  </si>
  <si>
    <t>C-U-20134</t>
  </si>
  <si>
    <t>C-PUR-2017-00129 (Rider DSM)</t>
  </si>
  <si>
    <t>C-18-0646-E-42T</t>
  </si>
  <si>
    <t>C-PUR-2017-00106</t>
  </si>
  <si>
    <t>EVRG</t>
  </si>
  <si>
    <t>D-18-KCPE-480-RTS</t>
  </si>
  <si>
    <t>D-17AL-0649E</t>
  </si>
  <si>
    <t>D-UE-170485</t>
  </si>
  <si>
    <t>Ca-44720-TDSIC-4</t>
  </si>
  <si>
    <t>D-EL18-021</t>
  </si>
  <si>
    <t>D-17-10-46</t>
  </si>
  <si>
    <t>D-18-0807</t>
  </si>
  <si>
    <t>D-18-0808</t>
  </si>
  <si>
    <t>C-18-0974-TF</t>
  </si>
  <si>
    <t>C-2017-00321</t>
  </si>
  <si>
    <t>C-U-18370</t>
  </si>
  <si>
    <t>C-PUR-2017-00031 (Rider G)</t>
  </si>
  <si>
    <t>D-R-2018-3000164</t>
  </si>
  <si>
    <t>C-PUR-2018-00018 (G-RAC)</t>
  </si>
  <si>
    <t>D-R-2018-3000124</t>
  </si>
  <si>
    <t>D-32539 (2018 Update)</t>
  </si>
  <si>
    <t>C-PUR-2018-00042 (Rider U)</t>
  </si>
  <si>
    <t>NG.</t>
  </si>
  <si>
    <t>C-PUR-2017-00070 (Rider B)</t>
  </si>
  <si>
    <t>D-E-2, Sub 1142</t>
  </si>
  <si>
    <t>C-PUR-2017-00071 (Rider GV)</t>
  </si>
  <si>
    <t>C-PUR-2017-00073 (Rider S)</t>
  </si>
  <si>
    <t>D-UE-335</t>
  </si>
  <si>
    <t>C-PUR-2017-00074 (Rider W)</t>
  </si>
  <si>
    <t>C-9455</t>
  </si>
  <si>
    <t>C-PUR-2017-00072 (Rider R)</t>
  </si>
  <si>
    <t>D-2017-AD-0112</t>
  </si>
  <si>
    <t>D-18-WSEE-328-RTS</t>
  </si>
  <si>
    <t>Ca-PUD201700151</t>
  </si>
  <si>
    <t>C-ER-2018-0145</t>
  </si>
  <si>
    <t>C-ER-2018-0146</t>
  </si>
  <si>
    <t>C-18-E-0067</t>
  </si>
  <si>
    <t>D-R-2017-2640058</t>
  </si>
  <si>
    <t>C-2017-00179</t>
  </si>
  <si>
    <t>D-ER18010029</t>
  </si>
  <si>
    <t>D-17-06003</t>
  </si>
  <si>
    <t>Ca-45029</t>
  </si>
  <si>
    <t>C-17-3112-INV</t>
  </si>
  <si>
    <t>Ca-44910-TDSIC-1</t>
  </si>
  <si>
    <t>D-16-036-FR (2017 Review)</t>
  </si>
  <si>
    <t>D-4220-UR-123 (Elec)</t>
  </si>
  <si>
    <t>D-20170210-EI</t>
  </si>
  <si>
    <t>C-PU-17-398</t>
  </si>
  <si>
    <t>Ca-44733-TDSIC-2</t>
  </si>
  <si>
    <t>Advise No. 3887-G/5148-E</t>
  </si>
  <si>
    <t>Advice No. 3120-E</t>
  </si>
  <si>
    <t>Advice No. 3665-E</t>
  </si>
  <si>
    <t>D-20170183-EI</t>
  </si>
  <si>
    <t>Ca-44720-TDSIC-2</t>
  </si>
  <si>
    <t>D-2017-0150</t>
  </si>
  <si>
    <t>A-17-10-007 (Elec)</t>
  </si>
  <si>
    <t>D-ER-17030308</t>
  </si>
  <si>
    <t>D-47527</t>
  </si>
  <si>
    <t>Ca-44720-TDSIC-1</t>
  </si>
  <si>
    <t>D-20004-117-ER-16</t>
  </si>
  <si>
    <t>D-46817</t>
  </si>
  <si>
    <t>D-46481</t>
  </si>
  <si>
    <t>IBE</t>
  </si>
  <si>
    <t>Entergy New Orleans LLC</t>
  </si>
  <si>
    <t>C-U-4761</t>
  </si>
  <si>
    <t>D-2018-00194</t>
  </si>
  <si>
    <t>C-PUR-2018-00166 (Rider BW)</t>
  </si>
  <si>
    <t>C-PUR-2017-00168 (Rider DSM)</t>
  </si>
  <si>
    <t>D-18-046-FR</t>
  </si>
  <si>
    <t>C-2018-00294</t>
  </si>
  <si>
    <t>C-2018-00295 (elec.)</t>
  </si>
  <si>
    <t>D2018.9.60</t>
  </si>
  <si>
    <t>Ca-PUD201800097</t>
  </si>
  <si>
    <t>C-U-20276</t>
  </si>
  <si>
    <t>D-3270-UR-122 (Elec)</t>
  </si>
  <si>
    <t>DPU 18-101</t>
  </si>
  <si>
    <t>D-6680-UR-121 (Elec)</t>
  </si>
  <si>
    <t>C-17-00255-UT</t>
  </si>
  <si>
    <t>18-0503-E-ENEC</t>
  </si>
  <si>
    <t>C-9490</t>
  </si>
  <si>
    <t>D-4770 (electric)</t>
  </si>
  <si>
    <t>D-ER18080925</t>
  </si>
  <si>
    <t>D-17-0977</t>
  </si>
  <si>
    <t>FC-1150</t>
  </si>
  <si>
    <t>Ca-44910-TDSIC-3</t>
  </si>
  <si>
    <t>D-20180149</t>
  </si>
  <si>
    <t>D-ER18060638</t>
  </si>
  <si>
    <t>C-PUR-2018-00101 (Rider US-3)</t>
  </si>
  <si>
    <t>D-20180084-EI</t>
  </si>
  <si>
    <t>16-036-FR (2018 Review)</t>
  </si>
  <si>
    <t>C-U-20162</t>
  </si>
  <si>
    <t>C-PUR-2017-00128 (Rider BW)</t>
  </si>
  <si>
    <t>C-PUR-2017-00127 (Rider US-2)</t>
  </si>
  <si>
    <t>C-18-1231-E-ENEC</t>
  </si>
  <si>
    <t>Ca-PUD201800140</t>
  </si>
  <si>
    <t>C-PUR-2018-00195 (Rider E)</t>
  </si>
  <si>
    <t>A-18-12-009 (Elec)</t>
  </si>
  <si>
    <t>Entergy Arkansas LLC</t>
  </si>
  <si>
    <t>D-19-EPDE-223-RTS</t>
  </si>
  <si>
    <t>Ca-44733-TDSIC-4</t>
  </si>
  <si>
    <t>DPU-18-150</t>
  </si>
  <si>
    <t>D-UE-180899</t>
  </si>
  <si>
    <t>Ca-45159</t>
  </si>
  <si>
    <t>Entergy Mississippi LLC</t>
  </si>
  <si>
    <t>D-E-7, Sub 1214</t>
  </si>
  <si>
    <t>DPU 19-115</t>
  </si>
  <si>
    <t>D- 4220-UR-124 (Elec)</t>
  </si>
  <si>
    <t>C-19-1932-TF</t>
  </si>
  <si>
    <t>D-2019-0085</t>
  </si>
  <si>
    <t>Ca-44733-TDSIC-6</t>
  </si>
  <si>
    <t>C-ER-2019-0374</t>
  </si>
  <si>
    <t>C-9602</t>
  </si>
  <si>
    <t>D-49831</t>
  </si>
  <si>
    <t>Ca-44910-TDSIC-5</t>
  </si>
  <si>
    <t>D-16-036-FR (2019 review)</t>
  </si>
  <si>
    <t>C-ER-2019-0335</t>
  </si>
  <si>
    <t>C-PUR-2018-00167 (Rider US-2)</t>
  </si>
  <si>
    <t>Ca-45253</t>
  </si>
  <si>
    <t>C-PUR-2019-00104 (Rider US-3)</t>
  </si>
  <si>
    <t>D-42516</t>
  </si>
  <si>
    <t>D-U-35299</t>
  </si>
  <si>
    <t>C-U-20359</t>
  </si>
  <si>
    <t>D-UE-190529</t>
  </si>
  <si>
    <t>Ca-44733-TDSIC-5</t>
  </si>
  <si>
    <t>D-19-06002</t>
  </si>
  <si>
    <t>C-PUR-2019-00038 (G-RAC)</t>
  </si>
  <si>
    <t>C-PUR-2019-00085 (Rider B)</t>
  </si>
  <si>
    <t>C-PUR-2019-00086 (Rider GV)</t>
  </si>
  <si>
    <t>C-PUR-2019-00087 (Rider R)</t>
  </si>
  <si>
    <t>C-PUR-2019-00089 (Rider W)</t>
  </si>
  <si>
    <t>FC-1156</t>
  </si>
  <si>
    <t>Ca-44910-TDSIC-4</t>
  </si>
  <si>
    <t>D-DE-19-057</t>
  </si>
  <si>
    <t>C-9610 (EL)</t>
  </si>
  <si>
    <t>D-19AL-0268E</t>
  </si>
  <si>
    <t>C-19-E-0378</t>
  </si>
  <si>
    <t>C-19-E-0380</t>
  </si>
  <si>
    <t>Ca-45235</t>
  </si>
  <si>
    <t>D-2018-318-E</t>
  </si>
  <si>
    <t>D-ER19050552</t>
  </si>
  <si>
    <t>C-PUR-2018-00118 (RAC-EE)</t>
  </si>
  <si>
    <t>AEP Texas Inc.</t>
  </si>
  <si>
    <t>D-49494</t>
  </si>
  <si>
    <t>D-2018-319-E</t>
  </si>
  <si>
    <t>D-DE-19-064</t>
  </si>
  <si>
    <t>D-UE-190334</t>
  </si>
  <si>
    <t>D-2019-00019</t>
  </si>
  <si>
    <t>A-19-04-015</t>
  </si>
  <si>
    <t>A-19-04-017 (Elec)</t>
  </si>
  <si>
    <t>A-19-04-014</t>
  </si>
  <si>
    <t>D-19-0436</t>
  </si>
  <si>
    <t>D-19-0387</t>
  </si>
  <si>
    <t>D-49421</t>
  </si>
  <si>
    <t>D-E-01933A-19-0028</t>
  </si>
  <si>
    <t>E-22, Sub 562</t>
  </si>
  <si>
    <t>D-19-008-U</t>
  </si>
  <si>
    <t>C-19-E-0065</t>
  </si>
  <si>
    <t>D-2018-0368</t>
  </si>
  <si>
    <t>Evergy Metro Inc</t>
  </si>
  <si>
    <t>Liberty Utilities (CalPeco Ele</t>
  </si>
  <si>
    <t>A-18-12-001</t>
  </si>
  <si>
    <t>Evergy Missouri West</t>
  </si>
  <si>
    <t>Evergy Kansas Central Inc.</t>
  </si>
  <si>
    <t>C-AVU-E-17-01</t>
  </si>
  <si>
    <t>Dominion Energy South Carolina</t>
  </si>
  <si>
    <t>Evergy Kansas South</t>
  </si>
  <si>
    <t>C-PUR-2019-00201 (Rider DSM)</t>
  </si>
  <si>
    <t>C-9630</t>
  </si>
  <si>
    <t>D-2019-UN-0219</t>
  </si>
  <si>
    <t>D-UD-18-07 (elec.)</t>
  </si>
  <si>
    <t>D-E-015/GR-19-442</t>
  </si>
  <si>
    <t>C-PUR-2019-00046 (Rider U)</t>
  </si>
  <si>
    <t>D-E-01345A-19-0236</t>
  </si>
  <si>
    <t>D-05-UR-109 (WEP-Elec)</t>
  </si>
  <si>
    <t>D-6690-UR-126 (Elec)</t>
  </si>
  <si>
    <t>D-E-2, Sub 1219</t>
  </si>
  <si>
    <t>D2018.2.12</t>
  </si>
  <si>
    <t>Ca-44720-TDSIC-6</t>
  </si>
  <si>
    <t>D-18-046-FR (2019 update)</t>
  </si>
  <si>
    <t>C-PUR-2019-00159 (Rider US-2)</t>
  </si>
  <si>
    <t>C-PUR-2019-00160 (Rider BW)</t>
  </si>
  <si>
    <t>A-18-04-002</t>
  </si>
  <si>
    <t>C-PUR-2020-00015</t>
  </si>
  <si>
    <t>D-20-0149</t>
  </si>
  <si>
    <t>D-20000-578-ER-20</t>
  </si>
  <si>
    <t>C-20-0262-E-ENEC</t>
  </si>
  <si>
    <t>C-U-20697</t>
  </si>
  <si>
    <t>D-ER20020146</t>
  </si>
  <si>
    <t>D-UE-374</t>
  </si>
  <si>
    <t>C-PUR-2019-00088 (Rider S)</t>
  </si>
  <si>
    <t>C-PUR-2020-00003 (Rider E)</t>
  </si>
  <si>
    <t>D-RPU-2019-0001</t>
  </si>
  <si>
    <t>D-U-35441</t>
  </si>
  <si>
    <t>D-UE-191024</t>
  </si>
  <si>
    <t>Versant Power</t>
  </si>
  <si>
    <t>D-3270-UR-123 (Elec)</t>
  </si>
  <si>
    <t>D-20-06003</t>
  </si>
  <si>
    <t>C-20-0585-EL-AIR</t>
  </si>
  <si>
    <t>C-PUR-2020-00096 (Rider U)</t>
  </si>
  <si>
    <t>C-PUR-2020-00099 (Rider B)</t>
  </si>
  <si>
    <t>C-PUR-2020-00101 (Rider R)</t>
  </si>
  <si>
    <t>C-PUR-2020-00102 (Rider S)</t>
  </si>
  <si>
    <t>C-PUR-2020-00103 (Rider W)</t>
  </si>
  <si>
    <t>20-1407-TF</t>
  </si>
  <si>
    <t>C-20-00104-UT</t>
  </si>
  <si>
    <t>C-PUR-2019-00122 (RAC-EE)</t>
  </si>
  <si>
    <t>Ca-44910-TDSIC-6</t>
  </si>
  <si>
    <t>C-19-00170-UT</t>
  </si>
  <si>
    <t>C-9645 (EL)</t>
  </si>
  <si>
    <t>D-20-035-04</t>
  </si>
  <si>
    <t>C-U-20561</t>
  </si>
  <si>
    <t>C-2019-00271</t>
  </si>
  <si>
    <t>DPU 19-130</t>
  </si>
  <si>
    <t>D-20-0393</t>
  </si>
  <si>
    <t>D-20-0381</t>
  </si>
  <si>
    <t>C-PUR-2019-00105 (Rider US-4)</t>
  </si>
  <si>
    <t>D-E-002/GR-19-564</t>
  </si>
  <si>
    <t>C-PUR-2019-00060</t>
  </si>
  <si>
    <t>D-51206</t>
  </si>
  <si>
    <t>DPU-20-68</t>
  </si>
  <si>
    <t>DPU 20-96</t>
  </si>
  <si>
    <t>C-20-E-0428</t>
  </si>
  <si>
    <t>D-2020-125-E</t>
  </si>
  <si>
    <t>Ca-44910-TDSIC-7</t>
  </si>
  <si>
    <t>D-16-036-FR (2020 review)</t>
  </si>
  <si>
    <t>C-PUR-2020-00122 (Rider US-3)</t>
  </si>
  <si>
    <t>C-PUR-2020-00123 (Rider US-4)</t>
  </si>
  <si>
    <t>C-PUR-2020-00100 (Rider GV)</t>
  </si>
  <si>
    <t>D-48874</t>
  </si>
  <si>
    <t>D-46585</t>
  </si>
  <si>
    <t>D-44746</t>
  </si>
  <si>
    <t>C-PUR-2020-00258 (E-RAC)</t>
  </si>
  <si>
    <t>D-6680-UR-122 (Elec)</t>
  </si>
  <si>
    <t>Sharyland Utilities L.L.C.</t>
  </si>
  <si>
    <t>D-51611</t>
  </si>
  <si>
    <t>C-20-0665-E-ENEC</t>
  </si>
  <si>
    <t>Minnesota Power Entrprs Inc.</t>
  </si>
  <si>
    <t>D-ER20120746</t>
  </si>
  <si>
    <t>C-PUR-2020-00274 (Rider DSM)</t>
  </si>
  <si>
    <t>C-20-1651-EL-AIR</t>
  </si>
  <si>
    <t>C-2020-00349</t>
  </si>
  <si>
    <t>C-2020-00350 (elec.)</t>
  </si>
  <si>
    <t>C-PUR-2020-00197 (Rider RBB)</t>
  </si>
  <si>
    <t>C-PU-20-441</t>
  </si>
  <si>
    <t>D-E-002/GR-20-723</t>
  </si>
  <si>
    <t>D-E-017/GR-20-719</t>
  </si>
  <si>
    <t>D-UE-200900</t>
  </si>
  <si>
    <t>C-9655</t>
  </si>
  <si>
    <t>C-ER-2020-0396</t>
  </si>
  <si>
    <t>Ca-45264-TDSIC-1</t>
  </si>
  <si>
    <t>D-51415</t>
  </si>
  <si>
    <t>C-PUR-2020-00230 (Rider BW)</t>
  </si>
  <si>
    <t>PUR-2020-00231 (Rider US-2)</t>
  </si>
  <si>
    <t>D-18-046-FR (2020 update)</t>
  </si>
  <si>
    <t>Ca-44733-TDSIC-7</t>
  </si>
  <si>
    <t>C-19-0785-E-ENEC</t>
  </si>
  <si>
    <t>A-19-08-013 (Track 1)</t>
  </si>
  <si>
    <t>C-ER-2021-0240</t>
  </si>
  <si>
    <t>D-R-2021-3024601</t>
  </si>
  <si>
    <t>C-PUR-2021-00058</t>
  </si>
  <si>
    <t>D-5-AF-107 (WEP-Elec)</t>
  </si>
  <si>
    <t>D-5-AF-107 (Elec)</t>
  </si>
  <si>
    <t>A-19-08-013 (Track 3)</t>
  </si>
  <si>
    <t>C-U-20963</t>
  </si>
  <si>
    <t>C-PUR-2021-00045 (Rider CCR)</t>
  </si>
  <si>
    <t>D-R-2021-3023618</t>
  </si>
  <si>
    <t>D-51802</t>
  </si>
  <si>
    <t>D-20210034-EI</t>
  </si>
  <si>
    <t>C-AVU-E-21-01</t>
  </si>
  <si>
    <t>C-21-E-0074</t>
  </si>
  <si>
    <t>C-PUR-2020-00259 (BC-RAC)</t>
  </si>
  <si>
    <t>C-PUR-2021-00013 (Rider E)</t>
  </si>
  <si>
    <t>D-20210016-EI</t>
  </si>
  <si>
    <t>A-19-08-013 (Track 2)</t>
  </si>
  <si>
    <t>D-51534</t>
  </si>
  <si>
    <t>D-51583</t>
  </si>
  <si>
    <t>C-2020-00174</t>
  </si>
  <si>
    <t>D-20210015-EI</t>
  </si>
  <si>
    <t>C-20-00238-UT</t>
  </si>
  <si>
    <t>Northern States Power Co.</t>
  </si>
  <si>
    <t>AES Indiana</t>
  </si>
  <si>
    <t>C-AVU-E-19-04</t>
  </si>
  <si>
    <t>MDU Resources Group</t>
  </si>
  <si>
    <t>The Potomac Edison Co.</t>
  </si>
  <si>
    <t>The CT Light &amp; Power Co</t>
  </si>
  <si>
    <t>The United Illuminating Co.</t>
  </si>
  <si>
    <t>The Cleveland Electric Illumin</t>
  </si>
  <si>
    <t>The Toledo Edison Co.</t>
  </si>
  <si>
    <t>D-43838</t>
  </si>
  <si>
    <t>DPU 21-74</t>
  </si>
  <si>
    <t>C-PUR-2021-00111 (Rider B)</t>
  </si>
  <si>
    <t>C-PUR-2021-00112 (Rider GV)</t>
  </si>
  <si>
    <t>C-PUR-2021-00113 (Rider R)</t>
  </si>
  <si>
    <t>C-PUR-2021-00114 (Rider S)</t>
  </si>
  <si>
    <t>C-IPC-E-21-17</t>
  </si>
  <si>
    <t>D-52195</t>
  </si>
  <si>
    <t>C-PUR-2021-00047 (GRAC)</t>
  </si>
  <si>
    <t>21-1963-TF</t>
  </si>
  <si>
    <t>D-21-EPDE-444-RTS</t>
  </si>
  <si>
    <t>C-ER-2021-0312</t>
  </si>
  <si>
    <t>C-PAC-E-21-07</t>
  </si>
  <si>
    <t>D-ER21050823</t>
  </si>
  <si>
    <t>D-6680-UR-123 (Elec)</t>
  </si>
  <si>
    <t>Ca-PUD202100055</t>
  </si>
  <si>
    <t>Ca-44720-TDSIC-9</t>
  </si>
  <si>
    <t>D-21-0367</t>
  </si>
  <si>
    <t>D-R-2021-3024750</t>
  </si>
  <si>
    <t>D-21-0365</t>
  </si>
  <si>
    <t>D-DE-21-030</t>
  </si>
  <si>
    <t>C-PUR-2020-00251 (RAC-EE)</t>
  </si>
  <si>
    <t>C-PUR-2020-00169 (Rider RGGI)</t>
  </si>
  <si>
    <t>Frontier Comms Parent Inc</t>
  </si>
  <si>
    <t>FYBR</t>
  </si>
  <si>
    <t>A-21-06-021 (Track 2)</t>
  </si>
  <si>
    <t>DPU 21-106</t>
  </si>
  <si>
    <t>C-PUR-2021-00146 (Rider CE)</t>
  </si>
  <si>
    <t>C-21-0339-E-ENEC</t>
  </si>
  <si>
    <t>C-9670</t>
  </si>
  <si>
    <t>C-PUR-2021-00171</t>
  </si>
  <si>
    <t>A-21-08-015</t>
  </si>
  <si>
    <t>A-21-08-014 (Elec)</t>
  </si>
  <si>
    <t>A-21-08-013</t>
  </si>
  <si>
    <t>Ca-44910-TDSIC-9</t>
  </si>
  <si>
    <t>C-PUR-2021-00118 (Rider US-3)</t>
  </si>
  <si>
    <t>C-PUR-2021-00119 (Rider US-4)</t>
  </si>
  <si>
    <t>Ca-44733-TDSIC-8</t>
  </si>
  <si>
    <t>D-21-070-U</t>
  </si>
  <si>
    <t>D-UE-394</t>
  </si>
  <si>
    <t>D-21AL-0317E</t>
  </si>
  <si>
    <t>D-4220-UR-125 (Elec)</t>
  </si>
  <si>
    <t>Ca-45576</t>
  </si>
  <si>
    <t>A-21-06-021 (Elec)</t>
  </si>
  <si>
    <t>Ca-45264-TDSIC-3</t>
  </si>
  <si>
    <t>C-PUR-2021-00115 (Rider W)</t>
  </si>
  <si>
    <t>C-PUR-2021-00110 (Rider U)</t>
  </si>
  <si>
    <t>A-21-05-017</t>
  </si>
  <si>
    <t>Ca-44910-TDSIC-8</t>
  </si>
  <si>
    <t>D-3270-UR-124 (Elec)</t>
  </si>
  <si>
    <t>C-20-E-0380</t>
  </si>
  <si>
    <t>Blackstone Valley Electric Co.</t>
  </si>
  <si>
    <t>D-16-036-FR (2021 review)</t>
  </si>
  <si>
    <t>C-PUR-2021-00236 (RAC-EE)</t>
  </si>
  <si>
    <t>Sthrn IN Gas &amp; Electric Co.</t>
  </si>
  <si>
    <t>D-21-00107</t>
  </si>
  <si>
    <t>D-E-015/GR-21-335</t>
  </si>
  <si>
    <t>D-2020-00316</t>
  </si>
  <si>
    <t>D-E-002/GR-21-630</t>
  </si>
  <si>
    <t>C-PUR-2021-00229 (Rider SNA)</t>
  </si>
  <si>
    <t>C-PUR-2021-00238 (Rider US-2)</t>
  </si>
  <si>
    <t>C-PUR-2021-00239 (Rider BW)</t>
  </si>
  <si>
    <t>D-18-046-FR (2021 update)</t>
  </si>
  <si>
    <t>C-21-0887-EL-AIR</t>
  </si>
  <si>
    <t>Ca-44733-TDSIC-9</t>
  </si>
  <si>
    <t>C-21-0658-E-ENEC</t>
  </si>
  <si>
    <t>C-22-0304-E-P</t>
  </si>
  <si>
    <t>D-UE-399</t>
  </si>
  <si>
    <t>Ca-PUD202100163</t>
  </si>
  <si>
    <t>C-PUR-2022-00033 (Rider CCR)</t>
  </si>
  <si>
    <t>Ca-44910-TDSIC-10</t>
  </si>
  <si>
    <t>D-UE-220066</t>
  </si>
  <si>
    <t>C-22-E-0064</t>
  </si>
  <si>
    <t>C-PUR-2022-00006 (Rider E)</t>
  </si>
  <si>
    <t>D-UE-220053</t>
  </si>
  <si>
    <t>C-U-20836</t>
  </si>
  <si>
    <t>C-22-0175-TF</t>
  </si>
  <si>
    <t>DPU 22-22</t>
  </si>
  <si>
    <t>C-ER-2022-0129</t>
  </si>
  <si>
    <t>C-ER-2022-0130</t>
  </si>
  <si>
    <t>Ca-PUD202100164</t>
  </si>
  <si>
    <t>C-PUR-2021-00206 ( RPS-RAC)</t>
  </si>
  <si>
    <t>C-PUR-2021-00247 (Rider DSM)</t>
  </si>
  <si>
    <t>C-PUR-2021-00281 (Rider RGGI)</t>
  </si>
  <si>
    <t>PECO Energy Co</t>
  </si>
  <si>
    <t>C-PUR-2021-00142 (Rider OSW)</t>
  </si>
  <si>
    <t>C-PUR-2021-00083 (Rider GT)</t>
  </si>
  <si>
    <t>C-20-1012-E-P</t>
  </si>
  <si>
    <t>The Dayton Power &amp; Light Co.</t>
  </si>
  <si>
    <t>D-44280</t>
  </si>
  <si>
    <t>D-E-01933A-22-0107</t>
  </si>
  <si>
    <t>DPU 22-73</t>
  </si>
  <si>
    <t>C-PUR-2022-00070 (Rider RGGI)</t>
  </si>
  <si>
    <t>D-22-06014</t>
  </si>
  <si>
    <t>D-20003-214-ER-22</t>
  </si>
  <si>
    <t>C-22-E-0317</t>
  </si>
  <si>
    <t>C-22-E-0319</t>
  </si>
  <si>
    <t>C-9681</t>
  </si>
  <si>
    <t>A-22-05-016 (Elec)</t>
  </si>
  <si>
    <t>C-PU-22-194</t>
  </si>
  <si>
    <t>A-19-08-013 (Track 4)</t>
  </si>
  <si>
    <t>D-53601</t>
  </si>
  <si>
    <t>C- PUR-2022-00062(Rider RBB)</t>
  </si>
  <si>
    <t>Ca-44720-TDSIC-11</t>
  </si>
  <si>
    <t>D-5-UR-110 (WEP-Elec)</t>
  </si>
  <si>
    <t>D-6690-UR-127 (Elec)</t>
  </si>
  <si>
    <t>C-U-21224</t>
  </si>
  <si>
    <t>A-22-04-008</t>
  </si>
  <si>
    <t>A-22-04-012</t>
  </si>
  <si>
    <t>A-22-04-009</t>
  </si>
  <si>
    <t>C-22-0393-E-ENEC</t>
  </si>
  <si>
    <t>D-22-0302</t>
  </si>
  <si>
    <t>D-22-0297</t>
  </si>
  <si>
    <t>Ca-45557-TDSIC-1</t>
  </si>
  <si>
    <t>C-PUR-2022-00001 (E-RAC)</t>
  </si>
  <si>
    <t>Ca-45772</t>
  </si>
  <si>
    <t>D-22-08-08</t>
  </si>
  <si>
    <t>D-2022-254-E</t>
  </si>
  <si>
    <t>D-20220148</t>
  </si>
  <si>
    <t>20210015 - ROE trigger</t>
  </si>
  <si>
    <t>D-20220122-EI</t>
  </si>
  <si>
    <t>C-PUR-2022-00140 (Rider GT)</t>
  </si>
  <si>
    <t>D-20220143-EI</t>
  </si>
  <si>
    <t>D-2022-00152</t>
  </si>
  <si>
    <t>D-2022-7-78 (elec)</t>
  </si>
  <si>
    <t>C-PUR-2022-00120 (Rider US3)</t>
  </si>
  <si>
    <t>C-PUR-2022-00121 (Rider US4)</t>
  </si>
  <si>
    <t>Ca-44910-TDSIC-11</t>
  </si>
  <si>
    <t>C-ER-2022-0337</t>
  </si>
  <si>
    <t>D-U-22-078</t>
  </si>
  <si>
    <t>D-16-036-FR (2022 review)</t>
  </si>
  <si>
    <t>D-53719</t>
  </si>
  <si>
    <t>D-EL22-017</t>
  </si>
  <si>
    <t>Ca-45264-TDSIC-5</t>
  </si>
  <si>
    <t>C-PUR-2022-00088 (Rider B)</t>
  </si>
  <si>
    <t>C-PUR-2022-00089 (Rider U)</t>
  </si>
  <si>
    <t>C-PUR-2022-00090 (Rider W)</t>
  </si>
  <si>
    <t>C-PUR-2022-00020 (BC-RAC)</t>
  </si>
  <si>
    <t>A-22-05-006</t>
  </si>
  <si>
    <t>D-54502</t>
  </si>
  <si>
    <t>D-22-0897</t>
  </si>
  <si>
    <t>C-22-00270-UT</t>
  </si>
  <si>
    <t>C-2022-00372</t>
  </si>
  <si>
    <t>D-22AL-0530E</t>
  </si>
  <si>
    <t>Ca-PUD2022-000093</t>
  </si>
  <si>
    <t>D-E-04204A-22-0251</t>
  </si>
  <si>
    <t>C-22-00286-UT</t>
  </si>
  <si>
    <t>D-54348</t>
  </si>
  <si>
    <t>D-E-01345A-22-0144</t>
  </si>
  <si>
    <t>D-E-2 Sub 1300</t>
  </si>
  <si>
    <t>C-PUR-2022-00162 (Rider SNA)</t>
  </si>
  <si>
    <t>C-PUR-2022-00164 (Rder US-2)</t>
  </si>
  <si>
    <t>D-18-046-FR (2022 update)</t>
  </si>
  <si>
    <t>D-2022-00255</t>
  </si>
  <si>
    <t>Ca-45557-TDSIC-2</t>
  </si>
  <si>
    <t>C-22-0793-E-ENEC</t>
  </si>
  <si>
    <t>Named Ranges</t>
  </si>
  <si>
    <t>INPUTS (Update Q1 Only)</t>
  </si>
  <si>
    <t>INPUTS (Update Every Quarter)</t>
  </si>
  <si>
    <t>Formulas (Do Not Change)</t>
  </si>
  <si>
    <t>Date_Current_Year</t>
  </si>
  <si>
    <t>Date_EOP_Current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</si>
  <si>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</si>
  <si>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</si>
  <si>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</si>
  <si>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</si>
  <si>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Month_EOP_Current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</si>
  <si>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</si>
  <si>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t>Settings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</si>
  <si>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</si>
  <si>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r>
      <t xml:space="preserve">Settings_Sheets_Delete </t>
    </r>
    <r>
      <rPr>
        <b/>
        <vertAlign val="superscript"/>
        <sz val="10"/>
        <rFont val="Calibri"/>
        <family val="2"/>
        <scheme val="minor"/>
      </rPr>
      <t>1</t>
    </r>
  </si>
  <si>
    <t>SLIDE 2</t>
  </si>
  <si>
    <t>SLIDE 3</t>
  </si>
  <si>
    <t>II. Average Awarded ROE</t>
  </si>
  <si>
    <t>III. Average Requested ROE</t>
  </si>
  <si>
    <t>IV. Average Regulatory Lag</t>
  </si>
  <si>
    <t>Monthly Yield</t>
  </si>
  <si>
    <t>Source: S&amp;P Global Market Intelligence and EEI Finance Department</t>
  </si>
  <si>
    <t>Awarded ROE</t>
  </si>
  <si>
    <t>Requested ROE</t>
  </si>
  <si>
    <t>Quarterly Report of the U.S. Investor-Owned Electric Utility Industry</t>
  </si>
  <si>
    <t>Contents</t>
  </si>
  <si>
    <t>Financial Analysis Contacts</t>
  </si>
  <si>
    <t>Mark Agnew</t>
  </si>
  <si>
    <t>202-508-5049</t>
  </si>
  <si>
    <t>magnew@eei.org</t>
  </si>
  <si>
    <t>Daniel Foy</t>
  </si>
  <si>
    <t>Director, Financial Analysis</t>
  </si>
  <si>
    <t>202-508-5970</t>
  </si>
  <si>
    <t>dfoy@eei.org</t>
  </si>
  <si>
    <t>Eric Yang</t>
  </si>
  <si>
    <t>Senior Financial Analyst</t>
  </si>
  <si>
    <t>202-508-5529</t>
  </si>
  <si>
    <t>eyang@eei.org</t>
  </si>
  <si>
    <t>Additional Internet Resources</t>
  </si>
  <si>
    <t>Edison Electric Institute (EEI)</t>
  </si>
  <si>
    <t>SLIDE 1</t>
  </si>
  <si>
    <t>Filed</t>
  </si>
  <si>
    <t>Quarter_EOP_Current_Num</t>
  </si>
  <si>
    <t>FORMULA</t>
  </si>
  <si>
    <t>INDIRECT Formula</t>
  </si>
  <si>
    <t>Ticker</t>
  </si>
  <si>
    <t>Dates</t>
  </si>
  <si>
    <t>Rate_Case_Sheet</t>
  </si>
  <si>
    <t>Authorized</t>
  </si>
  <si>
    <t>Docket</t>
  </si>
  <si>
    <t>Case Type</t>
  </si>
  <si>
    <t>Inc $M</t>
  </si>
  <si>
    <t>ROR %</t>
  </si>
  <si>
    <t>ROE %</t>
  </si>
  <si>
    <t>Equity %</t>
  </si>
  <si>
    <t>R Base $M</t>
  </si>
  <si>
    <t>Sort Date</t>
  </si>
  <si>
    <t>Request Q</t>
  </si>
  <si>
    <t>Has ROE</t>
  </si>
  <si>
    <t>Req ROE</t>
  </si>
  <si>
    <t>Auth Q</t>
  </si>
  <si>
    <t>Auth ROE</t>
  </si>
  <si>
    <t>Both Q</t>
  </si>
  <si>
    <t>Both Req</t>
  </si>
  <si>
    <t>Both Auth</t>
  </si>
  <si>
    <t>Both Gap</t>
  </si>
  <si>
    <t>Pending</t>
  </si>
  <si>
    <t>D-ER23120924</t>
  </si>
  <si>
    <t>Distribution</t>
  </si>
  <si>
    <t>Ca-PUD2023-000087</t>
  </si>
  <si>
    <t>Vertically Integrated</t>
  </si>
  <si>
    <t>C-IPC-E-23-11</t>
  </si>
  <si>
    <t>DPU 23-92</t>
  </si>
  <si>
    <t>D-23-06007</t>
  </si>
  <si>
    <t>Advice 4813-G/7046-E</t>
  </si>
  <si>
    <t>Advice Letter 4300-E / 3239-G</t>
  </si>
  <si>
    <t>Advice Letter 5120-E (U 338-E)</t>
  </si>
  <si>
    <t>D-UE-416</t>
  </si>
  <si>
    <t>D-E-7 Sub 1276</t>
  </si>
  <si>
    <t>D-UE-426</t>
  </si>
  <si>
    <t>D-23-0082</t>
  </si>
  <si>
    <t>D-23-0055</t>
  </si>
  <si>
    <t>C-9692 (EL)</t>
  </si>
  <si>
    <t>C-PUR-2023-00217 (Rider DSM)</t>
  </si>
  <si>
    <t>Limited-Issue Rider</t>
  </si>
  <si>
    <t>The Empire District Electric C</t>
  </si>
  <si>
    <t>D-22-085-U</t>
  </si>
  <si>
    <t>Ca-45990</t>
  </si>
  <si>
    <t>D-16-036-FR (2023 review)</t>
  </si>
  <si>
    <t>C-U-21297</t>
  </si>
  <si>
    <t>C-PUR-2023-00002</t>
  </si>
  <si>
    <t>C-PUR-2023-00169 (RAC-EE)</t>
  </si>
  <si>
    <t>Ca-44910-TDSIC-13</t>
  </si>
  <si>
    <t>D-20000-633-ER-23</t>
  </si>
  <si>
    <t>D-23-EKCE-775-RTS (EKC/EKS)</t>
  </si>
  <si>
    <t>D-23-EKCE-775-RTS (EM)</t>
  </si>
  <si>
    <t>D-ER23020091</t>
  </si>
  <si>
    <t>DPU 23-150</t>
  </si>
  <si>
    <t>D-4220-UR-126 (Elec)</t>
  </si>
  <si>
    <t>D-6680-UR-124 (Elec)</t>
  </si>
  <si>
    <t>D-3270-UR-125 (Elec)</t>
  </si>
  <si>
    <t>C-PU-23-342</t>
  </si>
  <si>
    <t>D-E-015/GR-23-155</t>
  </si>
  <si>
    <t>C-PUR-2023-00195 (Rider OSW)</t>
  </si>
  <si>
    <t>Ca-44720-TDSIC-12</t>
  </si>
  <si>
    <t>NorthWestern Energy Group</t>
  </si>
  <si>
    <t>Southwestern Public Svc Co.</t>
  </si>
  <si>
    <t>Ca-45264-TDSIC-7</t>
  </si>
  <si>
    <t>C-9695</t>
  </si>
  <si>
    <t>C-PUR-2023-00022 (Rider CCR)</t>
  </si>
  <si>
    <t>Rochester Gas &amp; Electric Corp.</t>
  </si>
  <si>
    <t>D-RPU-2023-0002 (electric)</t>
  </si>
  <si>
    <t>C-PUR-2023-00184 (Rider RBB)</t>
  </si>
  <si>
    <t>C-PUR-2023-00142 (Rider CE)</t>
  </si>
  <si>
    <t>C-PUR-2023-00171 (Rider SNA)</t>
  </si>
  <si>
    <t>C-PUR-2023-00172 (Rider U)</t>
  </si>
  <si>
    <t>D-18-046-FR (2023 update)</t>
  </si>
  <si>
    <t>DPU 23-55</t>
  </si>
  <si>
    <t>D-2022-11-099</t>
  </si>
  <si>
    <t>D-R-2022-3037368</t>
  </si>
  <si>
    <t>C-PUR-2023-00005 (Rider E)</t>
  </si>
  <si>
    <t>C-PUR-2023-00001 (RPS-RAC)</t>
  </si>
  <si>
    <t>C-AVU-E-23-01</t>
  </si>
  <si>
    <t>C-PUR-2023-00102 (BC-RAC)</t>
  </si>
  <si>
    <t>C-23-1852-TF</t>
  </si>
  <si>
    <t>DPU 23-80</t>
  </si>
  <si>
    <t>D-EL23-020</t>
  </si>
  <si>
    <t>Ca-45933</t>
  </si>
  <si>
    <t>C-PUR-2022-00210 (Rider DSM)</t>
  </si>
  <si>
    <t>C-PUR-2022-00150 (G-RAC)</t>
  </si>
  <si>
    <t>Northern IN Public Svc Co. LLC</t>
  </si>
  <si>
    <t>C-PUR-2023-00136 (Rider GT)</t>
  </si>
  <si>
    <t>C-PUR-2023-00137 (Rider US 3)</t>
  </si>
  <si>
    <t>C-PUR-2023-00138 (Rider US 4)</t>
  </si>
  <si>
    <t>C-23-E-0418</t>
  </si>
  <si>
    <t>Ca-45557-TDSIC-3</t>
  </si>
  <si>
    <t>C-PUR-2022-00070*(RiderRGGI)</t>
  </si>
  <si>
    <t>C-PUR-2022-00187 (Rider OSW)</t>
  </si>
  <si>
    <t>C-PUR-2023-00101</t>
  </si>
  <si>
    <t>C-2023-00159</t>
  </si>
  <si>
    <t>D-U-36923</t>
  </si>
  <si>
    <t>Ca-45911</t>
  </si>
  <si>
    <t>D-EL23-016</t>
  </si>
  <si>
    <t>C-PUR-2023-00094 (Rider GV)</t>
  </si>
  <si>
    <t>C-23-0460-E-42T</t>
  </si>
  <si>
    <t>Ca-44910-TDSIC-12</t>
  </si>
  <si>
    <t>C-9702</t>
  </si>
  <si>
    <t>A-23-05-010</t>
  </si>
  <si>
    <t>D-DE-23-039</t>
  </si>
  <si>
    <t>C-PUR-2021-00113(Roll in)</t>
  </si>
  <si>
    <t>C-PUR-2021-00114 (Roll in)</t>
  </si>
  <si>
    <t>C-PUR-2022-00090 (Roll in)</t>
  </si>
  <si>
    <t>C-23-0377-E-ENEC</t>
  </si>
  <si>
    <t>C-U-21389</t>
  </si>
  <si>
    <t>C-PUR-2022-00124 (Rider CE)</t>
  </si>
  <si>
    <t>FC-1176</t>
  </si>
  <si>
    <t>C-U-21286</t>
  </si>
  <si>
    <t>Transmission</t>
  </si>
  <si>
    <t>D-UE-230172</t>
  </si>
  <si>
    <t>D-ER23030144</t>
  </si>
  <si>
    <t>D-54608</t>
  </si>
  <si>
    <t>D-54634</t>
  </si>
  <si>
    <t>A-22-12-009</t>
  </si>
  <si>
    <t>C-PUR-2020-00134 (Rider CE)</t>
  </si>
  <si>
    <t>Hawaiian Electric Company, Inc</t>
  </si>
  <si>
    <t>Maui Electric Co. Ltd.</t>
  </si>
  <si>
    <t>The Narragansett Electric Co.</t>
  </si>
  <si>
    <t>Long Island Lighting Co.</t>
  </si>
  <si>
    <t>X:X</t>
  </si>
  <si>
    <t>AB:AB</t>
  </si>
  <si>
    <t>T:T</t>
  </si>
  <si>
    <t>Y:Y</t>
  </si>
  <si>
    <t>Z:Z</t>
  </si>
  <si>
    <t>AC:AC</t>
  </si>
  <si>
    <t>AD:AD</t>
  </si>
  <si>
    <t>ROE
(Avg)</t>
  </si>
  <si>
    <t>AF:AF</t>
  </si>
  <si>
    <t>ROE
(Adj)</t>
  </si>
  <si>
    <t>AH:AH</t>
  </si>
  <si>
    <t>Cases Filed with ROE Requests</t>
  </si>
  <si>
    <t>AI:AI</t>
  </si>
  <si>
    <t>Spread
(Avg)</t>
  </si>
  <si>
    <t>AG:AG</t>
  </si>
  <si>
    <t>Req ROE
(Avg)</t>
  </si>
  <si>
    <t>Auth ROE
(Avg)</t>
  </si>
  <si>
    <t>Filed #
(Total)</t>
  </si>
  <si>
    <t>Filed # (w/ROE)</t>
  </si>
  <si>
    <t>Awarded #
(Total)</t>
  </si>
  <si>
    <t>Awarded # (w/ROE)</t>
  </si>
  <si>
    <t>↑
Chart IV
Avg Lag</t>
  </si>
  <si>
    <t>↑
Chart III
Req ROE</t>
  </si>
  <si>
    <t>↑
Chart II
Award ROE</t>
  </si>
  <si>
    <t>Treasury
Yield</t>
  </si>
  <si>
    <t>Req ROE Spread</t>
  </si>
  <si>
    <t>Treasury_Sheet</t>
  </si>
  <si>
    <t>E:E</t>
  </si>
  <si>
    <t>↑
Slide 3
Allowed vs.  Requested ROE</t>
  </si>
  <si>
    <t>LINKED TO SETTINGS PAGE</t>
  </si>
  <si>
    <t>QFUSupport XLAM (Excel Add-in)</t>
  </si>
  <si>
    <t>Awarded with ROE Specified</t>
  </si>
  <si>
    <t>Lag
(Avg)</t>
  </si>
  <si>
    <t>Cases Filed &amp; Lag</t>
  </si>
  <si>
    <t>5Q Min</t>
  </si>
  <si>
    <t>Min Avg</t>
  </si>
  <si>
    <t>5Q Max</t>
  </si>
  <si>
    <t>Max Avg</t>
  </si>
  <si>
    <t>↑
Slide 1
Lag</t>
  </si>
  <si>
    <t>↑
Slide 1
LTM</t>
  </si>
  <si>
    <t>↑
Chart I
Cases Filed</t>
  </si>
  <si>
    <t>10-YEAR TREASURY YIELD (MONTHLY)</t>
  </si>
  <si>
    <t>AVERAGE REGULATORY LAG</t>
  </si>
  <si>
    <t>AVERAGE REQUESTED ROE</t>
  </si>
  <si>
    <t>AVERAGE AWARDED ROE</t>
  </si>
  <si>
    <t>Average Regulatory Lag</t>
  </si>
  <si>
    <t>Average Awarded ROE</t>
  </si>
  <si>
    <t>Average Requested ROE</t>
  </si>
  <si>
    <t>Rate Reviews Filed</t>
  </si>
  <si>
    <t>I. Number of Rate Reviews Filed</t>
  </si>
  <si>
    <t>NUMBER OF RATE REVIEWS FILED</t>
  </si>
  <si>
    <t>Reviews Filed</t>
  </si>
  <si>
    <t>V. 10-Year Treasury Yield</t>
  </si>
  <si>
    <t>↑
Slide 2
Req ROE</t>
  </si>
  <si>
    <t>↑
Slide 2
10-Year &amp; Spread</t>
  </si>
  <si>
    <t>F:F</t>
  </si>
  <si>
    <t>Months Lag</t>
  </si>
  <si>
    <t>10-Year Treasury Yield</t>
  </si>
  <si>
    <t>SLIDE 4</t>
  </si>
  <si>
    <t>Hide sheets</t>
  </si>
  <si>
    <t>Can Unhide with Visual Basic Editor</t>
  </si>
  <si>
    <t>Delete sheets</t>
  </si>
  <si>
    <r>
      <t xml:space="preserve">Settings_Sheets_Convert </t>
    </r>
    <r>
      <rPr>
        <b/>
        <vertAlign val="superscript"/>
        <sz val="10"/>
        <rFont val="Calibri"/>
        <family val="2"/>
        <scheme val="minor"/>
      </rPr>
      <t>1</t>
    </r>
  </si>
  <si>
    <t>Convert sheets to values</t>
  </si>
  <si>
    <t>I. Rate Reviews Filed</t>
  </si>
  <si>
    <t>II. Awarded ROE</t>
  </si>
  <si>
    <t>III. Requested ROE</t>
  </si>
  <si>
    <t>IV. Regulatory Lag</t>
  </si>
  <si>
    <t>V. 10-Year Treasury</t>
  </si>
  <si>
    <t>Summary</t>
  </si>
  <si>
    <t>QQ YYYY</t>
  </si>
  <si>
    <t>↑
Charts
I,II,III,IV</t>
  </si>
  <si>
    <t>↑
Slides
1,2,3,4</t>
  </si>
  <si>
    <t>Static (Sheet Names)</t>
  </si>
  <si>
    <t>Static (Based on Summary Sheet)</t>
  </si>
  <si>
    <t>I_Rate_Reviews_Source</t>
  </si>
  <si>
    <t>II_Awarded_ROE_Source</t>
  </si>
  <si>
    <t>III_Requested_ROE_Source</t>
  </si>
  <si>
    <t>IV_Regulatory_Lag_Source</t>
  </si>
  <si>
    <t>QQ_YYYY_Label</t>
  </si>
  <si>
    <t>Treasury Data: 10-Year Treasury Yield (Monthly and Quarterly)</t>
  </si>
  <si>
    <t>Treasury</t>
  </si>
  <si>
    <t>Static (Based on Treasury Sheet)</t>
  </si>
  <si>
    <t>MMM_YYYY_Label</t>
  </si>
  <si>
    <t>Monthly_Yield_Source</t>
  </si>
  <si>
    <t>Summary!$D$57:$D$153</t>
  </si>
  <si>
    <t>Summary!$G$57:$G$153</t>
  </si>
  <si>
    <t>Summary!$O$57:$O$153</t>
  </si>
  <si>
    <t>Summary!$L$57:$L$153</t>
  </si>
  <si>
    <t>Summary!$H$57:$H$153</t>
  </si>
  <si>
    <t>96 QUARTERS</t>
  </si>
  <si>
    <t>288 MONTHS</t>
  </si>
  <si>
    <t>ONLY UPDATE IF SHEET NAMES ARE CHANGED</t>
  </si>
  <si>
    <t>ONLY UPDATE IF STRUCTURE OF SUMMARY WORKSHEET IS CHANGED</t>
  </si>
  <si>
    <t>ONLY UPDATE IF STRUCTURE OF TREASURY WORKSHEET IS CHANGED</t>
  </si>
  <si>
    <t>C-ER-2024-0319</t>
  </si>
  <si>
    <t>D-24-035-04</t>
  </si>
  <si>
    <t>D-2023-388-E</t>
  </si>
  <si>
    <t>D-24AL-0275E</t>
  </si>
  <si>
    <t>TXNM</t>
  </si>
  <si>
    <t>C-24-00089-UT</t>
  </si>
  <si>
    <t>D-DE-24-070</t>
  </si>
  <si>
    <t>C-PUR-2024-00097 (Rider GEN)</t>
  </si>
  <si>
    <t>C-IPC-E-24-07</t>
  </si>
  <si>
    <t>C-PAC-E-24-04</t>
  </si>
  <si>
    <t>C-U-21585</t>
  </si>
  <si>
    <t>C-24-0468-EL-AIR (OE)</t>
  </si>
  <si>
    <t>C-24-0468-EL-AIR (CEI)</t>
  </si>
  <si>
    <t>C-24-0468-EL-AIR (TE)</t>
  </si>
  <si>
    <t>Ca-45557-TDSIC-5</t>
  </si>
  <si>
    <t>C-24-E-0322</t>
  </si>
  <si>
    <t>Ca-44910-TDSIC-14</t>
  </si>
  <si>
    <t>Upper MI Energy Rsrc Corp.</t>
  </si>
  <si>
    <t>C-U-21541</t>
  </si>
  <si>
    <t>C-24-0413-E-ENEC</t>
  </si>
  <si>
    <t>Ca-45647-TDSIC-3</t>
  </si>
  <si>
    <t>C-PUR-2024-00052</t>
  </si>
  <si>
    <t>D-5-UR-111 (Elec)</t>
  </si>
  <si>
    <t>D-6690-UR-128 (Elec)</t>
  </si>
  <si>
    <t>Ca-46038</t>
  </si>
  <si>
    <t>D-20240026-EI</t>
  </si>
  <si>
    <t>D-R-2024-3047068 (MetEd)</t>
  </si>
  <si>
    <t>D-R-2024-3047068 (Penelec)</t>
  </si>
  <si>
    <t>D-R-2024-3047068 (PennPower)</t>
  </si>
  <si>
    <t>D-R-2024-3047068 (WestPenn)</t>
  </si>
  <si>
    <t>D-R-2024-3046931</t>
  </si>
  <si>
    <t>C-PUR-2024-00024</t>
  </si>
  <si>
    <t>C-U-21534</t>
  </si>
  <si>
    <t>E-22, Sub 694</t>
  </si>
  <si>
    <t>C-U-21555</t>
  </si>
  <si>
    <t>D-R-2024-3046523</t>
  </si>
  <si>
    <t>D-56211</t>
  </si>
  <si>
    <t>C-PUR-2024-00029 (Rider CCR)</t>
  </si>
  <si>
    <t>D-2023-00336</t>
  </si>
  <si>
    <t>D-UE-435</t>
  </si>
  <si>
    <t>D-56165</t>
  </si>
  <si>
    <t>D-24-02026</t>
  </si>
  <si>
    <t>D-UE-433</t>
  </si>
  <si>
    <t>C-ER-2024-0189</t>
  </si>
  <si>
    <t>Ca-PUD2023-000086</t>
  </si>
  <si>
    <t>C-24-E-0060</t>
  </si>
  <si>
    <t>C-PUR-2024-00013 (Rider E)</t>
  </si>
  <si>
    <t>D-UE-240006</t>
  </si>
  <si>
    <t>A-22-04-008 (Phase 2)</t>
  </si>
  <si>
    <t>A-22-04-012 (Phase 2)</t>
  </si>
  <si>
    <t>A-22-04-009 (Phase 2)</t>
  </si>
  <si>
    <t>Bear Valley Electric Svc Inc</t>
  </si>
  <si>
    <t>AWR</t>
  </si>
  <si>
    <t>A-22-08-010</t>
  </si>
  <si>
    <t>SEE MARCH 2024 FILE</t>
  </si>
  <si>
    <t>Ca-45894-TDSIC-1</t>
  </si>
  <si>
    <t>C-24-0669-E-42T</t>
  </si>
  <si>
    <t>DPU 24-137</t>
  </si>
  <si>
    <t>Ca-46120</t>
  </si>
  <si>
    <t>C-24-1709-TF</t>
  </si>
  <si>
    <t>D-20240099-EI</t>
  </si>
  <si>
    <t>D-20240025-EI</t>
  </si>
  <si>
    <t>D-2024-34-E</t>
  </si>
  <si>
    <t>D-20000-671-ER-24</t>
  </si>
  <si>
    <t>24-E-0461</t>
  </si>
  <si>
    <t>C-PUR-2024-00137 (Rider DIST)</t>
  </si>
  <si>
    <t>D-2024-05-053 (elec)</t>
  </si>
  <si>
    <t>D-16-036-FR (2024 review)</t>
  </si>
  <si>
    <t>C-U-21461</t>
  </si>
  <si>
    <t>Madison Gas &amp; Electric Co.</t>
  </si>
  <si>
    <t>D-20250011-EI</t>
  </si>
  <si>
    <t>D-25-02016</t>
  </si>
  <si>
    <t>C-AVU-E-25-01</t>
  </si>
  <si>
    <t>D-25-EKCE-294-RTS (EKC/EKS)</t>
  </si>
  <si>
    <t>C-25-E-0072</t>
  </si>
  <si>
    <t>D-57568 (56851)</t>
  </si>
  <si>
    <t>C-PUR-2025-00017 (Rider E)</t>
  </si>
  <si>
    <t>D-UE-240004</t>
  </si>
  <si>
    <t>C-PUR-2024-00222 (Rider DSM)</t>
  </si>
  <si>
    <t>C-2024-00354</t>
  </si>
  <si>
    <t>C-PU-24-376</t>
  </si>
  <si>
    <t>C-24-1009-EL-AIR</t>
  </si>
  <si>
    <t>C-PUR-2024-00168 (G-RAC)</t>
  </si>
  <si>
    <t>D-ER24110854</t>
  </si>
  <si>
    <t>D-24-10-04</t>
  </si>
  <si>
    <t>C-ER-2024-0261</t>
  </si>
  <si>
    <t>D-E-002/GR-24-320</t>
  </si>
  <si>
    <t>C-PUR-2024-00206 (Rider OSW)</t>
  </si>
  <si>
    <t>C-PUR-2024-00205 (Rider SMR)</t>
  </si>
  <si>
    <t>C-24-0854-E-42T</t>
  </si>
  <si>
    <t>C-PUR-2024-00147 (Rider CE)</t>
  </si>
  <si>
    <t>C-PUR-2024-00154 (Rider SNA)</t>
  </si>
  <si>
    <t>C-PUR-2024-00180 (Rider RBB)</t>
  </si>
  <si>
    <t>A-24-09-010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</si>
  <si>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</si>
  <si>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</si>
  <si>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</si>
  <si>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</si>
  <si>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</si>
  <si>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>Senior Director, Financial Analysis</t>
  </si>
  <si>
    <t>Contents!E:XFD</t>
  </si>
  <si>
    <t>D-57467</t>
  </si>
  <si>
    <t>Public Service Co. NH</t>
  </si>
  <si>
    <t>C-25-E-0375</t>
  </si>
  <si>
    <t>C-25-E-0379</t>
  </si>
  <si>
    <t>D-EL25-024</t>
  </si>
  <si>
    <t>D-20004-174-ER-25</t>
  </si>
  <si>
    <t>D-58306</t>
  </si>
  <si>
    <t>DPU 25-25</t>
  </si>
  <si>
    <t>D-57299</t>
  </si>
  <si>
    <t>D-E-01933A-25-0103</t>
  </si>
  <si>
    <t>D-E-01345A-25-0105</t>
  </si>
  <si>
    <t>DPU 25-73</t>
  </si>
  <si>
    <t>D-2025-154-E</t>
  </si>
  <si>
    <t>D-EL25-022</t>
  </si>
  <si>
    <t>Ca-46258</t>
  </si>
  <si>
    <t>C-U-21870</t>
  </si>
  <si>
    <t>C-IPC-E-25-16</t>
  </si>
  <si>
    <t>C-2025-00113</t>
  </si>
  <si>
    <t>C-2025-00114 (elec.)</t>
  </si>
  <si>
    <t>C-25-0392-EL-AIR</t>
  </si>
  <si>
    <t>D-UE-455</t>
  </si>
  <si>
    <t>C-25-1069-TF</t>
  </si>
  <si>
    <t>Public Service Co. NM</t>
  </si>
  <si>
    <t>Pacific Gas &amp; Electric Co.</t>
  </si>
  <si>
    <t>A-25-05-009 (Elec)</t>
  </si>
  <si>
    <t>D-DE-25-025</t>
  </si>
  <si>
    <t>D-57994</t>
  </si>
  <si>
    <t>C-U-21860</t>
  </si>
  <si>
    <t>C-PUR-2025-00063 (Rider CCR)</t>
  </si>
  <si>
    <t>D-3270-UR-126 (Elec)</t>
  </si>
  <si>
    <t>C-PUR-2025-00058</t>
  </si>
  <si>
    <t>D-4220-UR-127 (Elec)</t>
  </si>
  <si>
    <t>Wisconsin Power &amp; Light Co</t>
  </si>
  <si>
    <t>D-6680-UR-125 (Elec)</t>
  </si>
  <si>
    <t>D-25-003-U</t>
  </si>
  <si>
    <t>A-25-03-010</t>
  </si>
  <si>
    <t>A-25-03-013</t>
  </si>
  <si>
    <t>A-25-03-012</t>
  </si>
  <si>
    <t>D-57518</t>
  </si>
  <si>
    <t>Consolidated Edison Co.</t>
  </si>
  <si>
    <t>Duke Energy Indiana LLC</t>
  </si>
  <si>
    <t>Public Service Co. OK</t>
  </si>
  <si>
    <t>WI Public Service Corp.</t>
  </si>
  <si>
    <t>Tampa Electric Co.</t>
  </si>
  <si>
    <t>Oklahoma Gas &amp; Electric Co.</t>
  </si>
  <si>
    <t>Baltimore Gas &amp; Electric Co.</t>
  </si>
  <si>
    <t>Public Service Co. CO</t>
  </si>
  <si>
    <t>Alabama Power Co.</t>
  </si>
  <si>
    <t>2025</t>
  </si>
  <si>
    <t>TEMP FIX</t>
  </si>
  <si>
    <t>Rate Review 2025 Q3</t>
  </si>
  <si>
    <t>D-E-015/M-24-383</t>
  </si>
  <si>
    <t>D-2025-09-072</t>
  </si>
  <si>
    <t>D-R-2025-3057164</t>
  </si>
  <si>
    <t>Ca-45557-TDSIC-7</t>
  </si>
  <si>
    <t>D-2025-00218</t>
  </si>
  <si>
    <t>DPU 25-136</t>
  </si>
  <si>
    <t>C-2025-00257</t>
  </si>
  <si>
    <t>C-PUR-2025-00136 (Rider DIST)</t>
  </si>
  <si>
    <t>D-UE-459</t>
  </si>
  <si>
    <t>D-16-036-FR (2025 Review)</t>
  </si>
  <si>
    <t>D-ER25060374</t>
  </si>
  <si>
    <t>D-2025-172-E</t>
  </si>
  <si>
    <t>Ca-45264-TDSIC-10</t>
  </si>
  <si>
    <t>Ca-45557-TDSIC-6</t>
  </si>
  <si>
    <t>All Rate Cases 2025Q3</t>
  </si>
  <si>
    <t>As of 9/30/2025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</si>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</sst>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[$-409]mmm\-yy;@"/>
    <numFmt numFmtId="167" formatCode="yyyy\ mmm"/>
    <numFmt numFmtId="168" formatCode="0.0%"/>
    <numFmt numFmtId="169" formatCode="mmm\ yyyy"/>
    <numFmt numFmtId="170" formatCode="#,##0.0;[Red]\(#,##0.0\)"/>
    <numFmt numFmtId="171" formatCode="#,##0.00;[Red]\(#,##0.00\)"/>
    <numFmt numFmtId="172" formatCode="m/dd/yyyy"/>
    <numFmt numFmtId="173" formatCode="#,##0;[Red]\(#,##0\)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.5"/>
      <color theme="10"/>
      <name val="Arial"/>
      <family val="2"/>
    </font>
    <font>
      <i/>
      <sz val="8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Arial"/>
      <family val="2"/>
    </font>
    <font>
      <sz val="10"/>
      <color theme="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9"/>
      <name val="Arial"/>
      <family val="2"/>
    </font>
    <font>
      <b/>
      <sz val="14"/>
      <color rgb="FF003366"/>
      <name val="Calibri"/>
      <family val="2"/>
      <scheme val="minor"/>
    </font>
    <font>
      <b/>
      <sz val="10"/>
      <name val="Calibri"/>
      <family val="2"/>
    </font>
    <font>
      <i/>
      <sz val="10"/>
      <name val="Calibri"/>
      <family val="2"/>
      <scheme val="minor"/>
    </font>
    <font>
      <sz val="9"/>
      <name val="Calibri"/>
      <family val="2"/>
    </font>
    <font>
      <i/>
      <sz val="8"/>
      <color theme="1" tint="0.499984740745262"/>
      <name val="Calibri"/>
      <family val="2"/>
    </font>
    <font>
      <sz val="9"/>
      <color rgb="FF0070C0"/>
      <name val="Calibri"/>
      <family val="2"/>
    </font>
    <font>
      <b/>
      <sz val="14"/>
      <color rgb="FF104985"/>
      <name val="Calibri"/>
      <family val="2"/>
    </font>
    <font>
      <sz val="10"/>
      <color rgb="FF0070C0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568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horizontal="justify" vertical="top" wrapText="1"/>
    </xf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Protection="0">
      <alignment horizontal="center"/>
    </xf>
    <xf numFmtId="0" fontId="10" fillId="2" borderId="0" applyNumberFormat="0" applyBorder="0" applyAlignment="0" applyProtection="0"/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left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4" borderId="0" applyNumberFormat="0" applyFont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1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5" fillId="0" borderId="0"/>
    <xf numFmtId="166" fontId="25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</cellStyleXfs>
  <cellXfs count="114">
    <xf numFmtId="0" fontId="0" fillId="0" borderId="0" xfId="0"/>
    <xf numFmtId="0" fontId="15" fillId="0" borderId="0" xfId="37" applyFont="1" applyAlignment="1">
      <alignment vertical="center"/>
    </xf>
    <xf numFmtId="168" fontId="18" fillId="0" borderId="0" xfId="37" applyNumberFormat="1" applyFont="1" applyAlignment="1">
      <alignment horizontal="centerContinuous" vertical="center"/>
    </xf>
    <xf numFmtId="168" fontId="19" fillId="8" borderId="2" xfId="37" applyNumberFormat="1" applyFont="1" applyFill="1" applyBorder="1" applyAlignment="1">
      <alignment horizontal="center" vertical="center"/>
    </xf>
    <xf numFmtId="0" fontId="19" fillId="0" borderId="0" xfId="37" applyFont="1" applyAlignment="1">
      <alignment vertical="center"/>
    </xf>
    <xf numFmtId="49" fontId="23" fillId="6" borderId="6" xfId="37" applyNumberFormat="1" applyFont="1" applyFill="1" applyBorder="1" applyAlignment="1">
      <alignment horizontal="left" vertical="center" indent="1"/>
    </xf>
    <xf numFmtId="14" fontId="23" fillId="6" borderId="6" xfId="37" applyNumberFormat="1" applyFont="1" applyFill="1" applyBorder="1" applyAlignment="1">
      <alignment horizontal="left" vertical="center" indent="1"/>
    </xf>
    <xf numFmtId="14" fontId="19" fillId="13" borderId="6" xfId="37" applyNumberFormat="1" applyFont="1" applyFill="1" applyBorder="1" applyAlignment="1">
      <alignment horizontal="left" vertical="center" indent="1"/>
    </xf>
    <xf numFmtId="49" fontId="23" fillId="0" borderId="6" xfId="37" applyNumberFormat="1" applyFont="1" applyBorder="1" applyAlignment="1">
      <alignment horizontal="left" vertical="center" indent="1"/>
    </xf>
    <xf numFmtId="0" fontId="19" fillId="13" borderId="6" xfId="37" applyFont="1" applyFill="1" applyBorder="1" applyAlignment="1">
      <alignment horizontal="left" vertical="center" indent="1"/>
    </xf>
    <xf numFmtId="49" fontId="23" fillId="0" borderId="7" xfId="37" applyNumberFormat="1" applyFont="1" applyBorder="1" applyAlignment="1">
      <alignment horizontal="left" vertical="center" indent="1"/>
    </xf>
    <xf numFmtId="0" fontId="23" fillId="0" borderId="8" xfId="37" applyFont="1" applyBorder="1" applyAlignment="1">
      <alignment horizontal="left" vertical="center" indent="1"/>
    </xf>
    <xf numFmtId="0" fontId="23" fillId="0" borderId="9" xfId="37" applyFont="1" applyBorder="1" applyAlignment="1">
      <alignment horizontal="left" vertical="center"/>
    </xf>
    <xf numFmtId="0" fontId="26" fillId="0" borderId="0" xfId="37" applyFont="1" applyAlignment="1">
      <alignment vertical="center"/>
    </xf>
    <xf numFmtId="166" fontId="21" fillId="0" borderId="0" xfId="39" applyFont="1" applyAlignment="1">
      <alignment horizontal="left" vertical="center"/>
    </xf>
    <xf numFmtId="166" fontId="28" fillId="0" borderId="0" xfId="37" applyNumberFormat="1" applyFont="1" applyAlignment="1">
      <alignment vertical="center"/>
    </xf>
    <xf numFmtId="0" fontId="19" fillId="8" borderId="2" xfId="37" applyFont="1" applyFill="1" applyBorder="1" applyAlignment="1">
      <alignment horizontal="center" vertical="center"/>
    </xf>
    <xf numFmtId="0" fontId="15" fillId="0" borderId="0" xfId="37" applyFont="1" applyAlignment="1">
      <alignment horizontal="right" vertical="center"/>
    </xf>
    <xf numFmtId="0" fontId="15" fillId="0" borderId="0" xfId="37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1" fillId="11" borderId="6" xfId="1" applyFont="1" applyFill="1" applyBorder="1" applyAlignment="1">
      <alignment horizontal="center" vertical="center"/>
    </xf>
    <xf numFmtId="0" fontId="19" fillId="0" borderId="0" xfId="37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31" fillId="9" borderId="6" xfId="1" applyFont="1" applyFill="1" applyBorder="1" applyAlignment="1">
      <alignment horizontal="center" vertical="center"/>
    </xf>
    <xf numFmtId="0" fontId="19" fillId="7" borderId="6" xfId="1" applyFont="1" applyFill="1" applyBorder="1" applyAlignment="1">
      <alignment horizontal="center" vertical="center" wrapText="1"/>
    </xf>
    <xf numFmtId="0" fontId="19" fillId="7" borderId="6" xfId="37" applyFont="1" applyFill="1" applyBorder="1" applyAlignment="1">
      <alignment horizontal="center" vertical="center" wrapText="1"/>
    </xf>
    <xf numFmtId="0" fontId="19" fillId="5" borderId="6" xfId="37" applyFont="1" applyFill="1" applyBorder="1" applyAlignment="1">
      <alignment horizontal="center" vertical="center" wrapText="1"/>
    </xf>
    <xf numFmtId="0" fontId="23" fillId="0" borderId="0" xfId="1" quotePrefix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2" fontId="15" fillId="0" borderId="0" xfId="37" applyNumberFormat="1" applyFont="1" applyAlignment="1">
      <alignment horizontal="center" vertical="center"/>
    </xf>
    <xf numFmtId="0" fontId="15" fillId="13" borderId="0" xfId="37" applyFont="1" applyFill="1" applyAlignment="1">
      <alignment horizontal="center" vertical="center"/>
    </xf>
    <xf numFmtId="1" fontId="15" fillId="0" borderId="0" xfId="37" applyNumberFormat="1" applyFont="1" applyAlignment="1">
      <alignment horizontal="center" vertical="center"/>
    </xf>
    <xf numFmtId="166" fontId="17" fillId="0" borderId="10" xfId="37" applyNumberFormat="1" applyFont="1" applyBorder="1" applyAlignment="1">
      <alignment vertical="center"/>
    </xf>
    <xf numFmtId="168" fontId="18" fillId="0" borderId="10" xfId="37" applyNumberFormat="1" applyFont="1" applyBorder="1" applyAlignment="1">
      <alignment horizontal="centerContinuous" vertical="center"/>
    </xf>
    <xf numFmtId="166" fontId="33" fillId="0" borderId="0" xfId="37" applyNumberFormat="1" applyFont="1" applyAlignment="1">
      <alignment vertical="center"/>
    </xf>
    <xf numFmtId="0" fontId="34" fillId="8" borderId="2" xfId="1" applyFont="1" applyFill="1" applyBorder="1" applyAlignment="1">
      <alignment horizontal="left" vertical="center" wrapText="1" indent="1"/>
    </xf>
    <xf numFmtId="0" fontId="34" fillId="8" borderId="2" xfId="1" applyFont="1" applyFill="1" applyBorder="1" applyAlignment="1">
      <alignment horizontal="right" vertical="center" wrapText="1" indent="1"/>
    </xf>
    <xf numFmtId="0" fontId="35" fillId="0" borderId="0" xfId="37" applyFont="1" applyAlignment="1">
      <alignment vertical="center"/>
    </xf>
    <xf numFmtId="0" fontId="23" fillId="0" borderId="9" xfId="37" applyFont="1" applyBorder="1" applyAlignment="1">
      <alignment horizontal="left" vertical="center" indent="1"/>
    </xf>
    <xf numFmtId="0" fontId="20" fillId="0" borderId="0" xfId="1" applyFont="1" applyAlignment="1">
      <alignment vertical="center"/>
    </xf>
    <xf numFmtId="2" fontId="38" fillId="0" borderId="0" xfId="1" applyNumberFormat="1" applyFont="1" applyAlignment="1">
      <alignment horizontal="right" vertical="center"/>
    </xf>
    <xf numFmtId="2" fontId="36" fillId="0" borderId="0" xfId="1" applyNumberFormat="1" applyFont="1" applyAlignment="1">
      <alignment horizontal="right" vertical="center"/>
    </xf>
    <xf numFmtId="0" fontId="36" fillId="0" borderId="0" xfId="1" applyFont="1" applyAlignment="1">
      <alignment horizontal="right" vertical="center"/>
    </xf>
    <xf numFmtId="166" fontId="39" fillId="0" borderId="0" xfId="1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3" xfId="1" applyFont="1" applyBorder="1" applyAlignment="1">
      <alignment horizontal="right" vertical="center" indent="1"/>
    </xf>
    <xf numFmtId="2" fontId="40" fillId="0" borderId="3" xfId="1" applyNumberFormat="1" applyFont="1" applyBorder="1" applyAlignment="1">
      <alignment horizontal="right" vertical="center" indent="1"/>
    </xf>
    <xf numFmtId="2" fontId="40" fillId="7" borderId="3" xfId="1" applyNumberFormat="1" applyFont="1" applyFill="1" applyBorder="1" applyAlignment="1">
      <alignment horizontal="right" vertical="center" indent="1"/>
    </xf>
    <xf numFmtId="0" fontId="20" fillId="0" borderId="0" xfId="1" applyFont="1" applyAlignment="1">
      <alignment horizontal="left" vertical="center" indent="1"/>
    </xf>
    <xf numFmtId="2" fontId="40" fillId="0" borderId="0" xfId="1" applyNumberFormat="1" applyFont="1" applyAlignment="1">
      <alignment horizontal="right" vertical="center" indent="1"/>
    </xf>
    <xf numFmtId="0" fontId="20" fillId="0" borderId="0" xfId="1" applyFont="1" applyAlignment="1">
      <alignment horizontal="right" vertical="center" indent="1"/>
    </xf>
    <xf numFmtId="2" fontId="20" fillId="0" borderId="0" xfId="1" applyNumberFormat="1" applyFont="1" applyAlignment="1">
      <alignment horizontal="right" vertical="center" indent="1"/>
    </xf>
    <xf numFmtId="167" fontId="20" fillId="0" borderId="3" xfId="1" applyNumberFormat="1" applyFont="1" applyBorder="1" applyAlignment="1">
      <alignment horizontal="left" vertical="center" indent="1"/>
    </xf>
    <xf numFmtId="2" fontId="20" fillId="0" borderId="3" xfId="1" applyNumberFormat="1" applyFont="1" applyBorder="1" applyAlignment="1">
      <alignment horizontal="right" vertical="center" indent="1"/>
    </xf>
    <xf numFmtId="0" fontId="30" fillId="0" borderId="0" xfId="36" applyFont="1" applyAlignment="1">
      <alignment horizontal="left" vertical="center"/>
    </xf>
    <xf numFmtId="169" fontId="15" fillId="0" borderId="4" xfId="37" applyNumberFormat="1" applyFont="1" applyBorder="1" applyAlignment="1">
      <alignment horizontal="center" vertical="center"/>
    </xf>
    <xf numFmtId="2" fontId="15" fillId="0" borderId="4" xfId="37" applyNumberFormat="1" applyFont="1" applyBorder="1" applyAlignment="1">
      <alignment horizontal="center" vertical="center"/>
    </xf>
    <xf numFmtId="0" fontId="15" fillId="0" borderId="4" xfId="37" applyFont="1" applyBorder="1" applyAlignment="1">
      <alignment horizontal="center" vertical="center"/>
    </xf>
    <xf numFmtId="1" fontId="15" fillId="6" borderId="0" xfId="37" applyNumberFormat="1" applyFont="1" applyFill="1" applyAlignment="1">
      <alignment horizontal="center" vertical="center"/>
    </xf>
    <xf numFmtId="0" fontId="42" fillId="0" borderId="0" xfId="37" applyFont="1" applyAlignment="1">
      <alignment horizontal="center" vertical="center"/>
    </xf>
    <xf numFmtId="0" fontId="43" fillId="14" borderId="0" xfId="41" applyFont="1" applyFill="1" applyAlignment="1">
      <alignment horizontal="left" vertical="center"/>
    </xf>
    <xf numFmtId="0" fontId="43" fillId="0" borderId="0" xfId="41" applyFont="1" applyAlignment="1">
      <alignment horizontal="left" vertical="center"/>
    </xf>
    <xf numFmtId="0" fontId="45" fillId="0" borderId="0" xfId="41" applyFont="1" applyAlignment="1">
      <alignment horizontal="left" vertical="center"/>
    </xf>
    <xf numFmtId="0" fontId="43" fillId="14" borderId="11" xfId="41" applyFont="1" applyFill="1" applyBorder="1" applyAlignment="1">
      <alignment horizontal="left" vertical="center"/>
    </xf>
    <xf numFmtId="0" fontId="43" fillId="14" borderId="12" xfId="41" applyFont="1" applyFill="1" applyBorder="1" applyAlignment="1">
      <alignment horizontal="left" vertical="center"/>
    </xf>
    <xf numFmtId="0" fontId="47" fillId="14" borderId="0" xfId="41" applyFont="1" applyFill="1" applyAlignment="1">
      <alignment horizontal="left" vertical="center"/>
    </xf>
    <xf numFmtId="0" fontId="49" fillId="14" borderId="0" xfId="41" applyFont="1" applyFill="1" applyAlignment="1">
      <alignment horizontal="left" vertical="center"/>
    </xf>
    <xf numFmtId="0" fontId="32" fillId="2" borderId="0" xfId="0" applyFont="1" applyFill="1"/>
    <xf numFmtId="0" fontId="32" fillId="11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0" fontId="19" fillId="6" borderId="6" xfId="37" applyFont="1" applyFill="1" applyBorder="1" applyAlignment="1">
      <alignment horizontal="left" vertical="center" indent="1"/>
    </xf>
    <xf numFmtId="0" fontId="23" fillId="0" borderId="0" xfId="37" applyFont="1" applyAlignment="1">
      <alignment vertical="center"/>
    </xf>
    <xf numFmtId="0" fontId="48" fillId="14" borderId="0" xfId="41" applyFont="1" applyFill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/>
    </xf>
    <xf numFmtId="173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/>
    <xf numFmtId="17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47" fillId="14" borderId="0" xfId="42" applyNumberFormat="1" applyFont="1" applyFill="1" applyAlignment="1">
      <alignment horizontal="left" vertical="center"/>
    </xf>
    <xf numFmtId="0" fontId="48" fillId="14" borderId="0" xfId="41" applyFont="1" applyFill="1" applyAlignment="1">
      <alignment horizontal="left" vertical="center" indent="1"/>
    </xf>
    <xf numFmtId="0" fontId="47" fillId="14" borderId="0" xfId="41" applyFont="1" applyFill="1" applyAlignment="1">
      <alignment horizontal="left" vertical="center"/>
    </xf>
    <xf numFmtId="0" fontId="46" fillId="14" borderId="11" xfId="41" applyFont="1" applyFill="1" applyBorder="1" applyAlignment="1">
      <alignment horizontal="left" vertical="center"/>
    </xf>
    <xf numFmtId="0" fontId="46" fillId="14" borderId="12" xfId="41" applyFont="1" applyFill="1" applyBorder="1" applyAlignment="1">
      <alignment horizontal="left" vertical="center"/>
    </xf>
    <xf numFmtId="0" fontId="31" fillId="14" borderId="0" xfId="36" applyFont="1" applyFill="1" applyAlignment="1">
      <alignment horizontal="left" vertical="center"/>
    </xf>
    <xf numFmtId="0" fontId="44" fillId="0" borderId="0" xfId="41" applyFont="1" applyAlignment="1">
      <alignment horizontal="left" vertical="center"/>
    </xf>
    <xf numFmtId="0" fontId="14" fillId="0" borderId="0" xfId="21" applyFont="1" applyBorder="1" applyAlignment="1" applyProtection="1">
      <alignment vertical="center"/>
    </xf>
    <xf numFmtId="0" fontId="3" fillId="0" borderId="0" xfId="37" applyAlignment="1">
      <alignment vertical="center"/>
    </xf>
    <xf numFmtId="166" fontId="41" fillId="8" borderId="2" xfId="37" applyNumberFormat="1" applyFont="1" applyFill="1" applyBorder="1" applyAlignment="1">
      <alignment horizontal="center" vertical="center"/>
    </xf>
    <xf numFmtId="0" fontId="19" fillId="0" borderId="0" xfId="1" quotePrefix="1" applyFont="1" applyAlignment="1">
      <alignment horizontal="center" vertical="center"/>
    </xf>
    <xf numFmtId="0" fontId="19" fillId="5" borderId="6" xfId="37" applyFont="1" applyFill="1" applyBorder="1" applyAlignment="1">
      <alignment horizontal="center" vertical="center" wrapText="1"/>
    </xf>
    <xf numFmtId="0" fontId="31" fillId="9" borderId="6" xfId="1" applyFont="1" applyFill="1" applyBorder="1" applyAlignment="1">
      <alignment horizontal="center" vertical="center"/>
    </xf>
    <xf numFmtId="0" fontId="31" fillId="9" borderId="6" xfId="37" applyFont="1" applyFill="1" applyBorder="1" applyAlignment="1">
      <alignment horizontal="center" vertical="center"/>
    </xf>
    <xf numFmtId="0" fontId="19" fillId="0" borderId="0" xfId="37" applyFont="1" applyAlignment="1">
      <alignment horizontal="center" vertical="center"/>
    </xf>
    <xf numFmtId="0" fontId="23" fillId="0" borderId="0" xfId="37" applyFont="1" applyAlignment="1">
      <alignment horizontal="center" vertical="center"/>
    </xf>
    <xf numFmtId="0" fontId="19" fillId="5" borderId="6" xfId="37" applyFont="1" applyFill="1" applyBorder="1" applyAlignment="1">
      <alignment horizontal="center" vertical="center"/>
    </xf>
    <xf numFmtId="0" fontId="37" fillId="0" borderId="0" xfId="21" applyFont="1" applyBorder="1" applyAlignment="1" applyProtection="1">
      <alignment vertical="center"/>
    </xf>
    <xf numFmtId="0" fontId="20" fillId="0" borderId="0" xfId="1" applyFont="1" applyAlignment="1">
      <alignment vertical="center"/>
    </xf>
    <xf numFmtId="166" fontId="20" fillId="0" borderId="0" xfId="1" applyNumberFormat="1" applyFont="1" applyAlignment="1">
      <alignment vertical="center"/>
    </xf>
    <xf numFmtId="0" fontId="15" fillId="0" borderId="0" xfId="37" applyFont="1" applyAlignment="1">
      <alignment horizontal="right" vertical="center"/>
    </xf>
    <xf numFmtId="0" fontId="22" fillId="9" borderId="5" xfId="37" applyFont="1" applyFill="1" applyBorder="1" applyAlignment="1">
      <alignment horizontal="center" vertical="center"/>
    </xf>
    <xf numFmtId="0" fontId="22" fillId="9" borderId="0" xfId="37" applyFont="1" applyFill="1" applyAlignment="1">
      <alignment horizontal="center" vertical="center"/>
    </xf>
    <xf numFmtId="0" fontId="22" fillId="10" borderId="6" xfId="27" applyFont="1" applyFill="1" applyBorder="1" applyAlignment="1">
      <alignment horizontal="center" vertical="center"/>
    </xf>
    <xf numFmtId="0" fontId="22" fillId="11" borderId="6" xfId="27" applyFont="1" applyFill="1" applyBorder="1" applyAlignment="1">
      <alignment horizontal="center" vertical="center"/>
    </xf>
    <xf numFmtId="0" fontId="22" fillId="12" borderId="6" xfId="27" applyFont="1" applyFill="1" applyBorder="1" applyAlignment="1">
      <alignment horizontal="center" vertical="center"/>
    </xf>
  </cellXfs>
  <cellStyles count="43">
    <cellStyle name="Comma 2" xfId="22" xr:uid="{00000000-0005-0000-0000-000000000000}"/>
    <cellStyle name="Comma 2 2" xfId="23" xr:uid="{00000000-0005-0000-0000-000001000000}"/>
    <cellStyle name="Currency 2" xfId="24" xr:uid="{00000000-0005-0000-0000-000002000000}"/>
    <cellStyle name="Currency 2 2" xfId="25" xr:uid="{00000000-0005-0000-0000-000003000000}"/>
    <cellStyle name="Currency 3" xfId="26" xr:uid="{00000000-0005-0000-0000-000004000000}"/>
    <cellStyle name="HeadlineStyle" xfId="3" xr:uid="{00000000-0005-0000-0000-000005000000}"/>
    <cellStyle name="HeadlineStyleJustified" xfId="4" xr:uid="{00000000-0005-0000-0000-000006000000}"/>
    <cellStyle name="Hyperlink" xfId="36" builtinId="8"/>
    <cellStyle name="Hyperlink 2" xfId="21" xr:uid="{00000000-0005-0000-0000-000008000000}"/>
    <cellStyle name="Hyperlink 3" xfId="42" xr:uid="{46D74CBA-60E2-4E86-BBC6-C340E6591DA1}"/>
    <cellStyle name="Normal" xfId="0" builtinId="0"/>
    <cellStyle name="Normal 10" xfId="37" xr:uid="{B1B1D8B5-48B3-469D-BF87-5586757894AA}"/>
    <cellStyle name="Normal 2" xfId="1" xr:uid="{00000000-0005-0000-0000-00000A000000}"/>
    <cellStyle name="Normal 2 2" xfId="27" xr:uid="{00000000-0005-0000-0000-00000B000000}"/>
    <cellStyle name="Normal 2 3" xfId="28" xr:uid="{00000000-0005-0000-0000-00000C000000}"/>
    <cellStyle name="Normal 2 4" xfId="40" xr:uid="{B8436114-5B2A-4568-BD23-727FE8AA8BDE}"/>
    <cellStyle name="Normal 3" xfId="29" xr:uid="{00000000-0005-0000-0000-00000D000000}"/>
    <cellStyle name="Normal 4" xfId="30" xr:uid="{00000000-0005-0000-0000-00000E000000}"/>
    <cellStyle name="Normal 5" xfId="31" xr:uid="{00000000-0005-0000-0000-00000F000000}"/>
    <cellStyle name="Normal 6" xfId="32" xr:uid="{00000000-0005-0000-0000-000010000000}"/>
    <cellStyle name="Normal 7" xfId="38" xr:uid="{9959E3BE-91FE-41A7-A943-ACE4177CFD49}"/>
    <cellStyle name="Normal 8" xfId="39" xr:uid="{DCDC1AD0-D68B-4A24-8620-D12A85A34E73}"/>
    <cellStyle name="Normal 9" xfId="41" xr:uid="{A6237C1C-2E7E-4CAB-AE18-087BF5278D6F}"/>
    <cellStyle name="Percent 2" xfId="33" xr:uid="{00000000-0005-0000-0000-000011000000}"/>
    <cellStyle name="Percent 2 2" xfId="34" xr:uid="{00000000-0005-0000-0000-000012000000}"/>
    <cellStyle name="Percent 3" xfId="35" xr:uid="{00000000-0005-0000-0000-000013000000}"/>
    <cellStyle name="Style 21" xfId="5" xr:uid="{00000000-0005-0000-0000-000014000000}"/>
    <cellStyle name="Style 22" xfId="6" xr:uid="{00000000-0005-0000-0000-000015000000}"/>
    <cellStyle name="Style 23" xfId="7" xr:uid="{00000000-0005-0000-0000-000016000000}"/>
    <cellStyle name="Style 24" xfId="8" xr:uid="{00000000-0005-0000-0000-000017000000}"/>
    <cellStyle name="Style 25" xfId="9" xr:uid="{00000000-0005-0000-0000-000018000000}"/>
    <cellStyle name="Style 26" xfId="2" xr:uid="{00000000-0005-0000-0000-000019000000}"/>
    <cellStyle name="Style 27" xfId="10" xr:uid="{00000000-0005-0000-0000-00001A000000}"/>
    <cellStyle name="Style 28" xfId="11" xr:uid="{00000000-0005-0000-0000-00001B000000}"/>
    <cellStyle name="Style 29" xfId="12" xr:uid="{00000000-0005-0000-0000-00001C000000}"/>
    <cellStyle name="Style 30" xfId="13" xr:uid="{00000000-0005-0000-0000-00001D000000}"/>
    <cellStyle name="Style 31" xfId="14" xr:uid="{00000000-0005-0000-0000-00001E000000}"/>
    <cellStyle name="Style 32" xfId="15" xr:uid="{00000000-0005-0000-0000-00001F000000}"/>
    <cellStyle name="Style 33" xfId="16" xr:uid="{00000000-0005-0000-0000-000020000000}"/>
    <cellStyle name="Style 34" xfId="17" xr:uid="{00000000-0005-0000-0000-000021000000}"/>
    <cellStyle name="Style 35" xfId="18" xr:uid="{00000000-0005-0000-0000-000022000000}"/>
    <cellStyle name="Style 36" xfId="19" xr:uid="{00000000-0005-0000-0000-000023000000}"/>
    <cellStyle name="Style 39" xfId="20" xr:uid="{00000000-0005-0000-0000-000024000000}"/>
  </cellStyles>
  <dxfs count="0"/>
  <tableStyles count="0" defaultTableStyle="TableStyleMedium2" defaultPivotStyle="PivotStyleLight16"/>
  <colors>
    <mruColors>
      <color rgb="FF003366"/>
      <color rgb="FF000000"/>
      <color rgb="FF7F7F7F"/>
      <color rgb="FF948A54"/>
      <color rgb="FF376092"/>
      <color rgb="FF66CC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84782087846237E-2"/>
          <c:y val="5.805239051000978E-2"/>
          <c:w val="0.86479811775240623"/>
          <c:h val="0.7471413720343780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'I. Rate Reviews Filed'!$C$27:$C$123</c:f>
              <c:strCache>
                <c:ptCount val="97"/>
                <c:pt idx="0">
                  <c:v>Q3 2001</c:v>
                </c:pt>
                <c:pt idx="1">
                  <c:v>Q4 2001</c:v>
                </c:pt>
                <c:pt idx="2">
                  <c:v>Q1 2002</c:v>
                </c:pt>
                <c:pt idx="3">
                  <c:v>Q2 2002</c:v>
                </c:pt>
                <c:pt idx="4">
                  <c:v>Q3 2002</c:v>
                </c:pt>
                <c:pt idx="5">
                  <c:v>Q4 2002</c:v>
                </c:pt>
                <c:pt idx="6">
                  <c:v>Q1 2003</c:v>
                </c:pt>
                <c:pt idx="7">
                  <c:v>Q2 2003</c:v>
                </c:pt>
                <c:pt idx="8">
                  <c:v>Q3 2003</c:v>
                </c:pt>
                <c:pt idx="9">
                  <c:v>Q4 2003</c:v>
                </c:pt>
                <c:pt idx="10">
                  <c:v>Q1 2004</c:v>
                </c:pt>
                <c:pt idx="11">
                  <c:v>Q2 2004</c:v>
                </c:pt>
                <c:pt idx="12">
                  <c:v>Q3 2004</c:v>
                </c:pt>
                <c:pt idx="13">
                  <c:v>Q4 2004</c:v>
                </c:pt>
                <c:pt idx="14">
                  <c:v>Q1 2005</c:v>
                </c:pt>
                <c:pt idx="15">
                  <c:v>Q2 2005</c:v>
                </c:pt>
                <c:pt idx="16">
                  <c:v>Q3 2005</c:v>
                </c:pt>
                <c:pt idx="17">
                  <c:v>Q4 2005</c:v>
                </c:pt>
                <c:pt idx="18">
                  <c:v>Q1 2006</c:v>
                </c:pt>
                <c:pt idx="19">
                  <c:v>Q2 2006</c:v>
                </c:pt>
                <c:pt idx="20">
                  <c:v>Q3 2006</c:v>
                </c:pt>
                <c:pt idx="21">
                  <c:v>Q4 2006</c:v>
                </c:pt>
                <c:pt idx="22">
                  <c:v>Q1 2007</c:v>
                </c:pt>
                <c:pt idx="23">
                  <c:v>Q2 2007</c:v>
                </c:pt>
                <c:pt idx="24">
                  <c:v>Q3 2007</c:v>
                </c:pt>
                <c:pt idx="25">
                  <c:v>Q4 2007</c:v>
                </c:pt>
                <c:pt idx="26">
                  <c:v>Q1 2008</c:v>
                </c:pt>
                <c:pt idx="27">
                  <c:v>Q2 2008</c:v>
                </c:pt>
                <c:pt idx="28">
                  <c:v>Q3 2008</c:v>
                </c:pt>
                <c:pt idx="29">
                  <c:v>Q4 2008</c:v>
                </c:pt>
                <c:pt idx="30">
                  <c:v>Q1 2009</c:v>
                </c:pt>
                <c:pt idx="31">
                  <c:v>Q2 2009</c:v>
                </c:pt>
                <c:pt idx="32">
                  <c:v>Q3 2009</c:v>
                </c:pt>
                <c:pt idx="33">
                  <c:v>Q4 2009</c:v>
                </c:pt>
                <c:pt idx="34">
                  <c:v>Q1 2010</c:v>
                </c:pt>
                <c:pt idx="35">
                  <c:v>Q2 2010</c:v>
                </c:pt>
                <c:pt idx="36">
                  <c:v>Q3 2010</c:v>
                </c:pt>
                <c:pt idx="37">
                  <c:v>Q4 2010</c:v>
                </c:pt>
                <c:pt idx="38">
                  <c:v>Q1 2011</c:v>
                </c:pt>
                <c:pt idx="39">
                  <c:v>Q2 2011</c:v>
                </c:pt>
                <c:pt idx="40">
                  <c:v>Q3 2011</c:v>
                </c:pt>
                <c:pt idx="41">
                  <c:v>Q4 2011</c:v>
                </c:pt>
                <c:pt idx="42">
                  <c:v>Q1 2012</c:v>
                </c:pt>
                <c:pt idx="43">
                  <c:v>Q2 2012</c:v>
                </c:pt>
                <c:pt idx="44">
                  <c:v>Q3 2012</c:v>
                </c:pt>
                <c:pt idx="45">
                  <c:v>Q4 2012</c:v>
                </c:pt>
                <c:pt idx="46">
                  <c:v>Q1 2013</c:v>
                </c:pt>
                <c:pt idx="47">
                  <c:v>Q2 2013</c:v>
                </c:pt>
                <c:pt idx="48">
                  <c:v>Q3 2013</c:v>
                </c:pt>
                <c:pt idx="49">
                  <c:v>Q4 2013</c:v>
                </c:pt>
                <c:pt idx="50">
                  <c:v>Q1 2014</c:v>
                </c:pt>
                <c:pt idx="51">
                  <c:v>Q2 2014</c:v>
                </c:pt>
                <c:pt idx="52">
                  <c:v>Q3 2014</c:v>
                </c:pt>
                <c:pt idx="53">
                  <c:v>Q4 2014</c:v>
                </c:pt>
                <c:pt idx="54">
                  <c:v>Q1 2015</c:v>
                </c:pt>
                <c:pt idx="55">
                  <c:v>Q2 2015</c:v>
                </c:pt>
                <c:pt idx="56">
                  <c:v>Q3 2015</c:v>
                </c:pt>
                <c:pt idx="57">
                  <c:v>Q4 2015</c:v>
                </c:pt>
                <c:pt idx="58">
                  <c:v>Q1 2016</c:v>
                </c:pt>
                <c:pt idx="59">
                  <c:v>Q2 2016</c:v>
                </c:pt>
                <c:pt idx="60">
                  <c:v>Q3 2016</c:v>
                </c:pt>
                <c:pt idx="61">
                  <c:v>Q4 2016</c:v>
                </c:pt>
                <c:pt idx="62">
                  <c:v>Q1 2017</c:v>
                </c:pt>
                <c:pt idx="63">
                  <c:v>Q2 2017</c:v>
                </c:pt>
                <c:pt idx="64">
                  <c:v>Q3 2017</c:v>
                </c:pt>
                <c:pt idx="65">
                  <c:v>Q4 2017</c:v>
                </c:pt>
                <c:pt idx="66">
                  <c:v>Q1 2018</c:v>
                </c:pt>
                <c:pt idx="67">
                  <c:v>Q2 2018</c:v>
                </c:pt>
                <c:pt idx="68">
                  <c:v>Q3 2018</c:v>
                </c:pt>
                <c:pt idx="69">
                  <c:v>Q4 2018</c:v>
                </c:pt>
                <c:pt idx="70">
                  <c:v>Q1 2019</c:v>
                </c:pt>
                <c:pt idx="71">
                  <c:v>Q2 2019</c:v>
                </c:pt>
                <c:pt idx="72">
                  <c:v>Q3 2019</c:v>
                </c:pt>
                <c:pt idx="73">
                  <c:v>Q4 2019</c:v>
                </c:pt>
                <c:pt idx="74">
                  <c:v>Q1 2020</c:v>
                </c:pt>
                <c:pt idx="75">
                  <c:v>Q2 2020</c:v>
                </c:pt>
                <c:pt idx="76">
                  <c:v>Q3 2020</c:v>
                </c:pt>
                <c:pt idx="77">
                  <c:v>Q4 2020</c:v>
                </c:pt>
                <c:pt idx="78">
                  <c:v>Q1 2021</c:v>
                </c:pt>
                <c:pt idx="79">
                  <c:v>Q2 2021</c:v>
                </c:pt>
                <c:pt idx="80">
                  <c:v>Q3 2021</c:v>
                </c:pt>
                <c:pt idx="81">
                  <c:v>Q4 2021</c:v>
                </c:pt>
                <c:pt idx="82">
                  <c:v>Q1 2022</c:v>
                </c:pt>
                <c:pt idx="83">
                  <c:v>Q2 2022</c:v>
                </c:pt>
                <c:pt idx="84">
                  <c:v>Q3 2022</c:v>
                </c:pt>
                <c:pt idx="85">
                  <c:v>Q4 2022</c:v>
                </c:pt>
                <c:pt idx="86">
                  <c:v>Q1 2023</c:v>
                </c:pt>
                <c:pt idx="87">
                  <c:v>Q2 2023</c:v>
                </c:pt>
                <c:pt idx="88">
                  <c:v>Q3 2023</c:v>
                </c:pt>
                <c:pt idx="89">
                  <c:v>Q4 2023</c:v>
                </c:pt>
                <c:pt idx="90">
                  <c:v>Q1 2024</c:v>
                </c:pt>
                <c:pt idx="91">
                  <c:v>Q2 2024</c:v>
                </c:pt>
                <c:pt idx="92">
                  <c:v>Q3 2024</c:v>
                </c:pt>
                <c:pt idx="93">
                  <c:v>Q4 2024</c:v>
                </c:pt>
                <c:pt idx="94">
                  <c:v>Q1 2025</c:v>
                </c:pt>
                <c:pt idx="95">
                  <c:v>Q2 2025</c:v>
                </c:pt>
                <c:pt idx="96">
                  <c:v>Q3 2025</c:v>
                </c:pt>
              </c:strCache>
            </c:strRef>
          </c:cat>
          <c:val>
            <c:numRef>
              <c:f>'I. Rate Reviews Filed'!$D$27:$D$123</c:f>
              <c:numCache>
                <c:formatCode>General</c:formatCode>
                <c:ptCount val="9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  <c:pt idx="27">
                  <c:v>13</c:v>
                </c:pt>
                <c:pt idx="28">
                  <c:v>23</c:v>
                </c:pt>
                <c:pt idx="29">
                  <c:v>7</c:v>
                </c:pt>
                <c:pt idx="30">
                  <c:v>14</c:v>
                </c:pt>
                <c:pt idx="31">
                  <c:v>25</c:v>
                </c:pt>
                <c:pt idx="32">
                  <c:v>17</c:v>
                </c:pt>
                <c:pt idx="33">
                  <c:v>14</c:v>
                </c:pt>
                <c:pt idx="34">
                  <c:v>17</c:v>
                </c:pt>
                <c:pt idx="35">
                  <c:v>23</c:v>
                </c:pt>
                <c:pt idx="36">
                  <c:v>13</c:v>
                </c:pt>
                <c:pt idx="37">
                  <c:v>8</c:v>
                </c:pt>
                <c:pt idx="38">
                  <c:v>11</c:v>
                </c:pt>
                <c:pt idx="39">
                  <c:v>18</c:v>
                </c:pt>
                <c:pt idx="40">
                  <c:v>16</c:v>
                </c:pt>
                <c:pt idx="41">
                  <c:v>10</c:v>
                </c:pt>
                <c:pt idx="42">
                  <c:v>20</c:v>
                </c:pt>
                <c:pt idx="43">
                  <c:v>20</c:v>
                </c:pt>
                <c:pt idx="44">
                  <c:v>10</c:v>
                </c:pt>
                <c:pt idx="45">
                  <c:v>15</c:v>
                </c:pt>
                <c:pt idx="46">
                  <c:v>21</c:v>
                </c:pt>
                <c:pt idx="47">
                  <c:v>19</c:v>
                </c:pt>
                <c:pt idx="48">
                  <c:v>4</c:v>
                </c:pt>
                <c:pt idx="49">
                  <c:v>13</c:v>
                </c:pt>
                <c:pt idx="50">
                  <c:v>9</c:v>
                </c:pt>
                <c:pt idx="51">
                  <c:v>26</c:v>
                </c:pt>
                <c:pt idx="52">
                  <c:v>9</c:v>
                </c:pt>
                <c:pt idx="53">
                  <c:v>17</c:v>
                </c:pt>
                <c:pt idx="54">
                  <c:v>10</c:v>
                </c:pt>
                <c:pt idx="55">
                  <c:v>24</c:v>
                </c:pt>
                <c:pt idx="56">
                  <c:v>7</c:v>
                </c:pt>
                <c:pt idx="57">
                  <c:v>15</c:v>
                </c:pt>
                <c:pt idx="58">
                  <c:v>15</c:v>
                </c:pt>
                <c:pt idx="59">
                  <c:v>29</c:v>
                </c:pt>
                <c:pt idx="60">
                  <c:v>13</c:v>
                </c:pt>
                <c:pt idx="61">
                  <c:v>22</c:v>
                </c:pt>
                <c:pt idx="62">
                  <c:v>11</c:v>
                </c:pt>
                <c:pt idx="63">
                  <c:v>23</c:v>
                </c:pt>
                <c:pt idx="64">
                  <c:v>18</c:v>
                </c:pt>
                <c:pt idx="65">
                  <c:v>14</c:v>
                </c:pt>
                <c:pt idx="66">
                  <c:v>15</c:v>
                </c:pt>
                <c:pt idx="67">
                  <c:v>20</c:v>
                </c:pt>
                <c:pt idx="68">
                  <c:v>19</c:v>
                </c:pt>
                <c:pt idx="69">
                  <c:v>17</c:v>
                </c:pt>
                <c:pt idx="70">
                  <c:v>11</c:v>
                </c:pt>
                <c:pt idx="71">
                  <c:v>33</c:v>
                </c:pt>
                <c:pt idx="72">
                  <c:v>19</c:v>
                </c:pt>
                <c:pt idx="73">
                  <c:v>13</c:v>
                </c:pt>
                <c:pt idx="74">
                  <c:v>9</c:v>
                </c:pt>
                <c:pt idx="75">
                  <c:v>18</c:v>
                </c:pt>
                <c:pt idx="76">
                  <c:v>13</c:v>
                </c:pt>
                <c:pt idx="77">
                  <c:v>23</c:v>
                </c:pt>
                <c:pt idx="78">
                  <c:v>21</c:v>
                </c:pt>
                <c:pt idx="79">
                  <c:v>28</c:v>
                </c:pt>
                <c:pt idx="80">
                  <c:v>20</c:v>
                </c:pt>
                <c:pt idx="81">
                  <c:v>14</c:v>
                </c:pt>
                <c:pt idx="82">
                  <c:v>16</c:v>
                </c:pt>
                <c:pt idx="83">
                  <c:v>30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26</c:v>
                </c:pt>
                <c:pt idx="88">
                  <c:v>13</c:v>
                </c:pt>
                <c:pt idx="89">
                  <c:v>19</c:v>
                </c:pt>
                <c:pt idx="90">
                  <c:v>25</c:v>
                </c:pt>
                <c:pt idx="91">
                  <c:v>29</c:v>
                </c:pt>
                <c:pt idx="92">
                  <c:v>11</c:v>
                </c:pt>
                <c:pt idx="93">
                  <c:v>17</c:v>
                </c:pt>
                <c:pt idx="94">
                  <c:v>17</c:v>
                </c:pt>
                <c:pt idx="95">
                  <c:v>26</c:v>
                </c:pt>
                <c:pt idx="9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60C-8D88-54597D91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24848"/>
        <c:axId val="346623888"/>
      </c:lineChart>
      <c:dateAx>
        <c:axId val="3466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23888"/>
        <c:crosses val="autoZero"/>
        <c:auto val="0"/>
        <c:lblOffset val="100"/>
        <c:baseTimeUnit val="days"/>
        <c:majorUnit val="8"/>
        <c:minorUnit val="8"/>
      </c:dateAx>
      <c:valAx>
        <c:axId val="34662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2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'II. Awarded ROE'!$C$27:$C$123</c:f>
              <c:strCache>
                <c:ptCount val="97"/>
                <c:pt idx="0">
                  <c:v>Q3 2001</c:v>
                </c:pt>
                <c:pt idx="1">
                  <c:v>Q4 2001</c:v>
                </c:pt>
                <c:pt idx="2">
                  <c:v>Q1 2002</c:v>
                </c:pt>
                <c:pt idx="3">
                  <c:v>Q2 2002</c:v>
                </c:pt>
                <c:pt idx="4">
                  <c:v>Q3 2002</c:v>
                </c:pt>
                <c:pt idx="5">
                  <c:v>Q4 2002</c:v>
                </c:pt>
                <c:pt idx="6">
                  <c:v>Q1 2003</c:v>
                </c:pt>
                <c:pt idx="7">
                  <c:v>Q2 2003</c:v>
                </c:pt>
                <c:pt idx="8">
                  <c:v>Q3 2003</c:v>
                </c:pt>
                <c:pt idx="9">
                  <c:v>Q4 2003</c:v>
                </c:pt>
                <c:pt idx="10">
                  <c:v>Q1 2004</c:v>
                </c:pt>
                <c:pt idx="11">
                  <c:v>Q2 2004</c:v>
                </c:pt>
                <c:pt idx="12">
                  <c:v>Q3 2004</c:v>
                </c:pt>
                <c:pt idx="13">
                  <c:v>Q4 2004</c:v>
                </c:pt>
                <c:pt idx="14">
                  <c:v>Q1 2005</c:v>
                </c:pt>
                <c:pt idx="15">
                  <c:v>Q2 2005</c:v>
                </c:pt>
                <c:pt idx="16">
                  <c:v>Q3 2005</c:v>
                </c:pt>
                <c:pt idx="17">
                  <c:v>Q4 2005</c:v>
                </c:pt>
                <c:pt idx="18">
                  <c:v>Q1 2006</c:v>
                </c:pt>
                <c:pt idx="19">
                  <c:v>Q2 2006</c:v>
                </c:pt>
                <c:pt idx="20">
                  <c:v>Q3 2006</c:v>
                </c:pt>
                <c:pt idx="21">
                  <c:v>Q4 2006</c:v>
                </c:pt>
                <c:pt idx="22">
                  <c:v>Q1 2007</c:v>
                </c:pt>
                <c:pt idx="23">
                  <c:v>Q2 2007</c:v>
                </c:pt>
                <c:pt idx="24">
                  <c:v>Q3 2007</c:v>
                </c:pt>
                <c:pt idx="25">
                  <c:v>Q4 2007</c:v>
                </c:pt>
                <c:pt idx="26">
                  <c:v>Q1 2008</c:v>
                </c:pt>
                <c:pt idx="27">
                  <c:v>Q2 2008</c:v>
                </c:pt>
                <c:pt idx="28">
                  <c:v>Q3 2008</c:v>
                </c:pt>
                <c:pt idx="29">
                  <c:v>Q4 2008</c:v>
                </c:pt>
                <c:pt idx="30">
                  <c:v>Q1 2009</c:v>
                </c:pt>
                <c:pt idx="31">
                  <c:v>Q2 2009</c:v>
                </c:pt>
                <c:pt idx="32">
                  <c:v>Q3 2009</c:v>
                </c:pt>
                <c:pt idx="33">
                  <c:v>Q4 2009</c:v>
                </c:pt>
                <c:pt idx="34">
                  <c:v>Q1 2010</c:v>
                </c:pt>
                <c:pt idx="35">
                  <c:v>Q2 2010</c:v>
                </c:pt>
                <c:pt idx="36">
                  <c:v>Q3 2010</c:v>
                </c:pt>
                <c:pt idx="37">
                  <c:v>Q4 2010</c:v>
                </c:pt>
                <c:pt idx="38">
                  <c:v>Q1 2011</c:v>
                </c:pt>
                <c:pt idx="39">
                  <c:v>Q2 2011</c:v>
                </c:pt>
                <c:pt idx="40">
                  <c:v>Q3 2011</c:v>
                </c:pt>
                <c:pt idx="41">
                  <c:v>Q4 2011</c:v>
                </c:pt>
                <c:pt idx="42">
                  <c:v>Q1 2012</c:v>
                </c:pt>
                <c:pt idx="43">
                  <c:v>Q2 2012</c:v>
                </c:pt>
                <c:pt idx="44">
                  <c:v>Q3 2012</c:v>
                </c:pt>
                <c:pt idx="45">
                  <c:v>Q4 2012</c:v>
                </c:pt>
                <c:pt idx="46">
                  <c:v>Q1 2013</c:v>
                </c:pt>
                <c:pt idx="47">
                  <c:v>Q2 2013</c:v>
                </c:pt>
                <c:pt idx="48">
                  <c:v>Q3 2013</c:v>
                </c:pt>
                <c:pt idx="49">
                  <c:v>Q4 2013</c:v>
                </c:pt>
                <c:pt idx="50">
                  <c:v>Q1 2014</c:v>
                </c:pt>
                <c:pt idx="51">
                  <c:v>Q2 2014</c:v>
                </c:pt>
                <c:pt idx="52">
                  <c:v>Q3 2014</c:v>
                </c:pt>
                <c:pt idx="53">
                  <c:v>Q4 2014</c:v>
                </c:pt>
                <c:pt idx="54">
                  <c:v>Q1 2015</c:v>
                </c:pt>
                <c:pt idx="55">
                  <c:v>Q2 2015</c:v>
                </c:pt>
                <c:pt idx="56">
                  <c:v>Q3 2015</c:v>
                </c:pt>
                <c:pt idx="57">
                  <c:v>Q4 2015</c:v>
                </c:pt>
                <c:pt idx="58">
                  <c:v>Q1 2016</c:v>
                </c:pt>
                <c:pt idx="59">
                  <c:v>Q2 2016</c:v>
                </c:pt>
                <c:pt idx="60">
                  <c:v>Q3 2016</c:v>
                </c:pt>
                <c:pt idx="61">
                  <c:v>Q4 2016</c:v>
                </c:pt>
                <c:pt idx="62">
                  <c:v>Q1 2017</c:v>
                </c:pt>
                <c:pt idx="63">
                  <c:v>Q2 2017</c:v>
                </c:pt>
                <c:pt idx="64">
                  <c:v>Q3 2017</c:v>
                </c:pt>
                <c:pt idx="65">
                  <c:v>Q4 2017</c:v>
                </c:pt>
                <c:pt idx="66">
                  <c:v>Q1 2018</c:v>
                </c:pt>
                <c:pt idx="67">
                  <c:v>Q2 2018</c:v>
                </c:pt>
                <c:pt idx="68">
                  <c:v>Q3 2018</c:v>
                </c:pt>
                <c:pt idx="69">
                  <c:v>Q4 2018</c:v>
                </c:pt>
                <c:pt idx="70">
                  <c:v>Q1 2019</c:v>
                </c:pt>
                <c:pt idx="71">
                  <c:v>Q2 2019</c:v>
                </c:pt>
                <c:pt idx="72">
                  <c:v>Q3 2019</c:v>
                </c:pt>
                <c:pt idx="73">
                  <c:v>Q4 2019</c:v>
                </c:pt>
                <c:pt idx="74">
                  <c:v>Q1 2020</c:v>
                </c:pt>
                <c:pt idx="75">
                  <c:v>Q2 2020</c:v>
                </c:pt>
                <c:pt idx="76">
                  <c:v>Q3 2020</c:v>
                </c:pt>
                <c:pt idx="77">
                  <c:v>Q4 2020</c:v>
                </c:pt>
                <c:pt idx="78">
                  <c:v>Q1 2021</c:v>
                </c:pt>
                <c:pt idx="79">
                  <c:v>Q2 2021</c:v>
                </c:pt>
                <c:pt idx="80">
                  <c:v>Q3 2021</c:v>
                </c:pt>
                <c:pt idx="81">
                  <c:v>Q4 2021</c:v>
                </c:pt>
                <c:pt idx="82">
                  <c:v>Q1 2022</c:v>
                </c:pt>
                <c:pt idx="83">
                  <c:v>Q2 2022</c:v>
                </c:pt>
                <c:pt idx="84">
                  <c:v>Q3 2022</c:v>
                </c:pt>
                <c:pt idx="85">
                  <c:v>Q4 2022</c:v>
                </c:pt>
                <c:pt idx="86">
                  <c:v>Q1 2023</c:v>
                </c:pt>
                <c:pt idx="87">
                  <c:v>Q2 2023</c:v>
                </c:pt>
                <c:pt idx="88">
                  <c:v>Q3 2023</c:v>
                </c:pt>
                <c:pt idx="89">
                  <c:v>Q4 2023</c:v>
                </c:pt>
                <c:pt idx="90">
                  <c:v>Q1 2024</c:v>
                </c:pt>
                <c:pt idx="91">
                  <c:v>Q2 2024</c:v>
                </c:pt>
                <c:pt idx="92">
                  <c:v>Q3 2024</c:v>
                </c:pt>
                <c:pt idx="93">
                  <c:v>Q4 2024</c:v>
                </c:pt>
                <c:pt idx="94">
                  <c:v>Q1 2025</c:v>
                </c:pt>
                <c:pt idx="95">
                  <c:v>Q2 2025</c:v>
                </c:pt>
                <c:pt idx="96">
                  <c:v>Q3 2025</c:v>
                </c:pt>
              </c:strCache>
            </c:strRef>
          </c:cat>
          <c:val>
            <c:numRef>
              <c:f>'II. Awarded ROE'!$D$27:$D$123</c:f>
              <c:numCache>
                <c:formatCode>0.00</c:formatCode>
                <c:ptCount val="97"/>
                <c:pt idx="0">
                  <c:v>10.755714285714285</c:v>
                </c:pt>
                <c:pt idx="1">
                  <c:v>11.57</c:v>
                </c:pt>
                <c:pt idx="2">
                  <c:v>10.050000000000001</c:v>
                </c:pt>
                <c:pt idx="3">
                  <c:v>11.405000000000001</c:v>
                </c:pt>
                <c:pt idx="4">
                  <c:v>11.25</c:v>
                </c:pt>
                <c:pt idx="5">
                  <c:v>11.566666666666668</c:v>
                </c:pt>
                <c:pt idx="6">
                  <c:v>11.426666666666668</c:v>
                </c:pt>
                <c:pt idx="7">
                  <c:v>11.1625</c:v>
                </c:pt>
                <c:pt idx="8">
                  <c:v>9.875</c:v>
                </c:pt>
                <c:pt idx="9">
                  <c:v>11.091666666666667</c:v>
                </c:pt>
                <c:pt idx="10">
                  <c:v>11</c:v>
                </c:pt>
                <c:pt idx="11">
                  <c:v>10.638571428571428</c:v>
                </c:pt>
                <c:pt idx="12">
                  <c:v>10.75</c:v>
                </c:pt>
                <c:pt idx="13">
                  <c:v>10.90875</c:v>
                </c:pt>
                <c:pt idx="14">
                  <c:v>10.559999999999999</c:v>
                </c:pt>
                <c:pt idx="15">
                  <c:v>10.125</c:v>
                </c:pt>
                <c:pt idx="16">
                  <c:v>10.845000000000001</c:v>
                </c:pt>
                <c:pt idx="17">
                  <c:v>10.593333333333334</c:v>
                </c:pt>
                <c:pt idx="18">
                  <c:v>10.38</c:v>
                </c:pt>
                <c:pt idx="19">
                  <c:v>10.63</c:v>
                </c:pt>
                <c:pt idx="20">
                  <c:v>10.062857142857142</c:v>
                </c:pt>
                <c:pt idx="21">
                  <c:v>10.331818181818182</c:v>
                </c:pt>
                <c:pt idx="22">
                  <c:v>10.388888888888891</c:v>
                </c:pt>
                <c:pt idx="23">
                  <c:v>10.265454545454546</c:v>
                </c:pt>
                <c:pt idx="24">
                  <c:v>10.0175</c:v>
                </c:pt>
                <c:pt idx="25">
                  <c:v>10.355000000000002</c:v>
                </c:pt>
                <c:pt idx="26">
                  <c:v>10.37</c:v>
                </c:pt>
                <c:pt idx="27">
                  <c:v>10.536249999999999</c:v>
                </c:pt>
                <c:pt idx="28">
                  <c:v>10.382727272727273</c:v>
                </c:pt>
                <c:pt idx="29">
                  <c:v>10.355555555555556</c:v>
                </c:pt>
                <c:pt idx="30">
                  <c:v>10.460999999999999</c:v>
                </c:pt>
                <c:pt idx="31">
                  <c:v>10.574999999999999</c:v>
                </c:pt>
                <c:pt idx="32">
                  <c:v>10.407500000000001</c:v>
                </c:pt>
                <c:pt idx="33">
                  <c:v>10.542941176470586</c:v>
                </c:pt>
                <c:pt idx="34">
                  <c:v>10.664117647058822</c:v>
                </c:pt>
                <c:pt idx="35">
                  <c:v>10.077857142857143</c:v>
                </c:pt>
                <c:pt idx="36">
                  <c:v>10.343076923076923</c:v>
                </c:pt>
                <c:pt idx="37">
                  <c:v>10.340588235294115</c:v>
                </c:pt>
                <c:pt idx="38">
                  <c:v>10.321538461538459</c:v>
                </c:pt>
                <c:pt idx="39">
                  <c:v>10.120999999999999</c:v>
                </c:pt>
                <c:pt idx="40">
                  <c:v>10.360000000000001</c:v>
                </c:pt>
                <c:pt idx="41">
                  <c:v>10.344545454545456</c:v>
                </c:pt>
                <c:pt idx="42">
                  <c:v>10.843333333333334</c:v>
                </c:pt>
                <c:pt idx="43">
                  <c:v>9.9153846153846139</c:v>
                </c:pt>
                <c:pt idx="44">
                  <c:v>9.7837500000000013</c:v>
                </c:pt>
                <c:pt idx="45">
                  <c:v>10.104000000000003</c:v>
                </c:pt>
                <c:pt idx="46">
                  <c:v>10.282142857142857</c:v>
                </c:pt>
                <c:pt idx="47">
                  <c:v>9.8414285714285707</c:v>
                </c:pt>
                <c:pt idx="48">
                  <c:v>10.055714285714284</c:v>
                </c:pt>
                <c:pt idx="49">
                  <c:v>9.9076190476190469</c:v>
                </c:pt>
                <c:pt idx="50">
                  <c:v>10.2325</c:v>
                </c:pt>
                <c:pt idx="51">
                  <c:v>9.8300000000000018</c:v>
                </c:pt>
                <c:pt idx="52">
                  <c:v>9.8725000000000005</c:v>
                </c:pt>
                <c:pt idx="53">
                  <c:v>9.7776923076923072</c:v>
                </c:pt>
                <c:pt idx="54">
                  <c:v>10.366666666666667</c:v>
                </c:pt>
                <c:pt idx="55">
                  <c:v>9.725714285714286</c:v>
                </c:pt>
                <c:pt idx="56">
                  <c:v>9.4666666666666668</c:v>
                </c:pt>
                <c:pt idx="57">
                  <c:v>9.6174999999999997</c:v>
                </c:pt>
                <c:pt idx="58">
                  <c:v>10.288888888888888</c:v>
                </c:pt>
                <c:pt idx="59">
                  <c:v>9.6042857142857141</c:v>
                </c:pt>
                <c:pt idx="60">
                  <c:v>9.7575000000000003</c:v>
                </c:pt>
                <c:pt idx="61">
                  <c:v>9.5694444444444464</c:v>
                </c:pt>
                <c:pt idx="62">
                  <c:v>9.8739999999999988</c:v>
                </c:pt>
                <c:pt idx="63">
                  <c:v>9.6285714285714299</c:v>
                </c:pt>
                <c:pt idx="64">
                  <c:v>9.66</c:v>
                </c:pt>
                <c:pt idx="65">
                  <c:v>9.736315789473684</c:v>
                </c:pt>
                <c:pt idx="66">
                  <c:v>9.7469230769230784</c:v>
                </c:pt>
                <c:pt idx="67">
                  <c:v>9.5446153846153852</c:v>
                </c:pt>
                <c:pt idx="68">
                  <c:v>9.6672727272727297</c:v>
                </c:pt>
                <c:pt idx="69">
                  <c:v>9.4190909090909081</c:v>
                </c:pt>
                <c:pt idx="70">
                  <c:v>9.7333333333333343</c:v>
                </c:pt>
                <c:pt idx="71">
                  <c:v>9.5775000000000006</c:v>
                </c:pt>
                <c:pt idx="72">
                  <c:v>9.5514285714285734</c:v>
                </c:pt>
                <c:pt idx="73">
                  <c:v>9.7106249999999985</c:v>
                </c:pt>
                <c:pt idx="74">
                  <c:v>9.5789473684210549</c:v>
                </c:pt>
                <c:pt idx="75">
                  <c:v>9.5466666666666651</c:v>
                </c:pt>
                <c:pt idx="76">
                  <c:v>9.3000000000000007</c:v>
                </c:pt>
                <c:pt idx="77">
                  <c:v>9.3152941176470598</c:v>
                </c:pt>
                <c:pt idx="78">
                  <c:v>9.4640000000000004</c:v>
                </c:pt>
                <c:pt idx="79">
                  <c:v>9.3899999999999988</c:v>
                </c:pt>
                <c:pt idx="80">
                  <c:v>9.3807692307692303</c:v>
                </c:pt>
                <c:pt idx="81">
                  <c:v>9.3452380952380931</c:v>
                </c:pt>
                <c:pt idx="82">
                  <c:v>9.3541666666666661</c:v>
                </c:pt>
                <c:pt idx="83">
                  <c:v>9.4500000000000011</c:v>
                </c:pt>
                <c:pt idx="84">
                  <c:v>9.34</c:v>
                </c:pt>
                <c:pt idx="85">
                  <c:v>9.7080769230769235</c:v>
                </c:pt>
                <c:pt idx="86">
                  <c:v>9.7050000000000018</c:v>
                </c:pt>
                <c:pt idx="87">
                  <c:v>9.4363636363636356</c:v>
                </c:pt>
                <c:pt idx="88">
                  <c:v>9.5268749999999986</c:v>
                </c:pt>
                <c:pt idx="89">
                  <c:v>9.6634615384615383</c:v>
                </c:pt>
                <c:pt idx="90">
                  <c:v>9.6591666666666658</c:v>
                </c:pt>
                <c:pt idx="91">
                  <c:v>9.6988888888888898</c:v>
                </c:pt>
                <c:pt idx="92">
                  <c:v>9.7243749999999984</c:v>
                </c:pt>
                <c:pt idx="93">
                  <c:v>9.8405555555555537</c:v>
                </c:pt>
                <c:pt idx="94">
                  <c:v>9.7218749999999989</c:v>
                </c:pt>
                <c:pt idx="95">
                  <c:v>9.5828571428571419</c:v>
                </c:pt>
                <c:pt idx="96">
                  <c:v>9.6171428571428574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7-4584-A0E7-44AA837F4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691760"/>
        <c:axId val="597692240"/>
      </c:lineChart>
      <c:dateAx>
        <c:axId val="5976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7692240"/>
        <c:crosses val="autoZero"/>
        <c:auto val="0"/>
        <c:lblOffset val="100"/>
        <c:baseTimeUnit val="days"/>
        <c:majorUnit val="8"/>
        <c:minorUnit val="8"/>
      </c:dateAx>
      <c:valAx>
        <c:axId val="597692240"/>
        <c:scaling>
          <c:orientation val="minMax"/>
          <c:max val="14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76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'III. Requested ROE'!$C$27:$C$123</c:f>
              <c:strCache>
                <c:ptCount val="97"/>
                <c:pt idx="0">
                  <c:v>Q3 2001</c:v>
                </c:pt>
                <c:pt idx="1">
                  <c:v>Q4 2001</c:v>
                </c:pt>
                <c:pt idx="2">
                  <c:v>Q1 2002</c:v>
                </c:pt>
                <c:pt idx="3">
                  <c:v>Q2 2002</c:v>
                </c:pt>
                <c:pt idx="4">
                  <c:v>Q3 2002</c:v>
                </c:pt>
                <c:pt idx="5">
                  <c:v>Q4 2002</c:v>
                </c:pt>
                <c:pt idx="6">
                  <c:v>Q1 2003</c:v>
                </c:pt>
                <c:pt idx="7">
                  <c:v>Q2 2003</c:v>
                </c:pt>
                <c:pt idx="8">
                  <c:v>Q3 2003</c:v>
                </c:pt>
                <c:pt idx="9">
                  <c:v>Q4 2003</c:v>
                </c:pt>
                <c:pt idx="10">
                  <c:v>Q1 2004</c:v>
                </c:pt>
                <c:pt idx="11">
                  <c:v>Q2 2004</c:v>
                </c:pt>
                <c:pt idx="12">
                  <c:v>Q3 2004</c:v>
                </c:pt>
                <c:pt idx="13">
                  <c:v>Q4 2004</c:v>
                </c:pt>
                <c:pt idx="14">
                  <c:v>Q1 2005</c:v>
                </c:pt>
                <c:pt idx="15">
                  <c:v>Q2 2005</c:v>
                </c:pt>
                <c:pt idx="16">
                  <c:v>Q3 2005</c:v>
                </c:pt>
                <c:pt idx="17">
                  <c:v>Q4 2005</c:v>
                </c:pt>
                <c:pt idx="18">
                  <c:v>Q1 2006</c:v>
                </c:pt>
                <c:pt idx="19">
                  <c:v>Q2 2006</c:v>
                </c:pt>
                <c:pt idx="20">
                  <c:v>Q3 2006</c:v>
                </c:pt>
                <c:pt idx="21">
                  <c:v>Q4 2006</c:v>
                </c:pt>
                <c:pt idx="22">
                  <c:v>Q1 2007</c:v>
                </c:pt>
                <c:pt idx="23">
                  <c:v>Q2 2007</c:v>
                </c:pt>
                <c:pt idx="24">
                  <c:v>Q3 2007</c:v>
                </c:pt>
                <c:pt idx="25">
                  <c:v>Q4 2007</c:v>
                </c:pt>
                <c:pt idx="26">
                  <c:v>Q1 2008</c:v>
                </c:pt>
                <c:pt idx="27">
                  <c:v>Q2 2008</c:v>
                </c:pt>
                <c:pt idx="28">
                  <c:v>Q3 2008</c:v>
                </c:pt>
                <c:pt idx="29">
                  <c:v>Q4 2008</c:v>
                </c:pt>
                <c:pt idx="30">
                  <c:v>Q1 2009</c:v>
                </c:pt>
                <c:pt idx="31">
                  <c:v>Q2 2009</c:v>
                </c:pt>
                <c:pt idx="32">
                  <c:v>Q3 2009</c:v>
                </c:pt>
                <c:pt idx="33">
                  <c:v>Q4 2009</c:v>
                </c:pt>
                <c:pt idx="34">
                  <c:v>Q1 2010</c:v>
                </c:pt>
                <c:pt idx="35">
                  <c:v>Q2 2010</c:v>
                </c:pt>
                <c:pt idx="36">
                  <c:v>Q3 2010</c:v>
                </c:pt>
                <c:pt idx="37">
                  <c:v>Q4 2010</c:v>
                </c:pt>
                <c:pt idx="38">
                  <c:v>Q1 2011</c:v>
                </c:pt>
                <c:pt idx="39">
                  <c:v>Q2 2011</c:v>
                </c:pt>
                <c:pt idx="40">
                  <c:v>Q3 2011</c:v>
                </c:pt>
                <c:pt idx="41">
                  <c:v>Q4 2011</c:v>
                </c:pt>
                <c:pt idx="42">
                  <c:v>Q1 2012</c:v>
                </c:pt>
                <c:pt idx="43">
                  <c:v>Q2 2012</c:v>
                </c:pt>
                <c:pt idx="44">
                  <c:v>Q3 2012</c:v>
                </c:pt>
                <c:pt idx="45">
                  <c:v>Q4 2012</c:v>
                </c:pt>
                <c:pt idx="46">
                  <c:v>Q1 2013</c:v>
                </c:pt>
                <c:pt idx="47">
                  <c:v>Q2 2013</c:v>
                </c:pt>
                <c:pt idx="48">
                  <c:v>Q3 2013</c:v>
                </c:pt>
                <c:pt idx="49">
                  <c:v>Q4 2013</c:v>
                </c:pt>
                <c:pt idx="50">
                  <c:v>Q1 2014</c:v>
                </c:pt>
                <c:pt idx="51">
                  <c:v>Q2 2014</c:v>
                </c:pt>
                <c:pt idx="52">
                  <c:v>Q3 2014</c:v>
                </c:pt>
                <c:pt idx="53">
                  <c:v>Q4 2014</c:v>
                </c:pt>
                <c:pt idx="54">
                  <c:v>Q1 2015</c:v>
                </c:pt>
                <c:pt idx="55">
                  <c:v>Q2 2015</c:v>
                </c:pt>
                <c:pt idx="56">
                  <c:v>Q3 2015</c:v>
                </c:pt>
                <c:pt idx="57">
                  <c:v>Q4 2015</c:v>
                </c:pt>
                <c:pt idx="58">
                  <c:v>Q1 2016</c:v>
                </c:pt>
                <c:pt idx="59">
                  <c:v>Q2 2016</c:v>
                </c:pt>
                <c:pt idx="60">
                  <c:v>Q3 2016</c:v>
                </c:pt>
                <c:pt idx="61">
                  <c:v>Q4 2016</c:v>
                </c:pt>
                <c:pt idx="62">
                  <c:v>Q1 2017</c:v>
                </c:pt>
                <c:pt idx="63">
                  <c:v>Q2 2017</c:v>
                </c:pt>
                <c:pt idx="64">
                  <c:v>Q3 2017</c:v>
                </c:pt>
                <c:pt idx="65">
                  <c:v>Q4 2017</c:v>
                </c:pt>
                <c:pt idx="66">
                  <c:v>Q1 2018</c:v>
                </c:pt>
                <c:pt idx="67">
                  <c:v>Q2 2018</c:v>
                </c:pt>
                <c:pt idx="68">
                  <c:v>Q3 2018</c:v>
                </c:pt>
                <c:pt idx="69">
                  <c:v>Q4 2018</c:v>
                </c:pt>
                <c:pt idx="70">
                  <c:v>Q1 2019</c:v>
                </c:pt>
                <c:pt idx="71">
                  <c:v>Q2 2019</c:v>
                </c:pt>
                <c:pt idx="72">
                  <c:v>Q3 2019</c:v>
                </c:pt>
                <c:pt idx="73">
                  <c:v>Q4 2019</c:v>
                </c:pt>
                <c:pt idx="74">
                  <c:v>Q1 2020</c:v>
                </c:pt>
                <c:pt idx="75">
                  <c:v>Q2 2020</c:v>
                </c:pt>
                <c:pt idx="76">
                  <c:v>Q3 2020</c:v>
                </c:pt>
                <c:pt idx="77">
                  <c:v>Q4 2020</c:v>
                </c:pt>
                <c:pt idx="78">
                  <c:v>Q1 2021</c:v>
                </c:pt>
                <c:pt idx="79">
                  <c:v>Q2 2021</c:v>
                </c:pt>
                <c:pt idx="80">
                  <c:v>Q3 2021</c:v>
                </c:pt>
                <c:pt idx="81">
                  <c:v>Q4 2021</c:v>
                </c:pt>
                <c:pt idx="82">
                  <c:v>Q1 2022</c:v>
                </c:pt>
                <c:pt idx="83">
                  <c:v>Q2 2022</c:v>
                </c:pt>
                <c:pt idx="84">
                  <c:v>Q3 2022</c:v>
                </c:pt>
                <c:pt idx="85">
                  <c:v>Q4 2022</c:v>
                </c:pt>
                <c:pt idx="86">
                  <c:v>Q1 2023</c:v>
                </c:pt>
                <c:pt idx="87">
                  <c:v>Q2 2023</c:v>
                </c:pt>
                <c:pt idx="88">
                  <c:v>Q3 2023</c:v>
                </c:pt>
                <c:pt idx="89">
                  <c:v>Q4 2023</c:v>
                </c:pt>
                <c:pt idx="90">
                  <c:v>Q1 2024</c:v>
                </c:pt>
                <c:pt idx="91">
                  <c:v>Q2 2024</c:v>
                </c:pt>
                <c:pt idx="92">
                  <c:v>Q3 2024</c:v>
                </c:pt>
                <c:pt idx="93">
                  <c:v>Q4 2024</c:v>
                </c:pt>
                <c:pt idx="94">
                  <c:v>Q1 2025</c:v>
                </c:pt>
                <c:pt idx="95">
                  <c:v>Q2 2025</c:v>
                </c:pt>
                <c:pt idx="96">
                  <c:v>Q3 2025</c:v>
                </c:pt>
              </c:strCache>
            </c:strRef>
          </c:cat>
          <c:val>
            <c:numRef>
              <c:f>'III. Requested ROE'!$D$27:$D$123</c:f>
              <c:numCache>
                <c:formatCode>0.00</c:formatCode>
                <c:ptCount val="97"/>
                <c:pt idx="0">
                  <c:v>12.642857142857142</c:v>
                </c:pt>
                <c:pt idx="1">
                  <c:v>12.291666666666666</c:v>
                </c:pt>
                <c:pt idx="2">
                  <c:v>12.215</c:v>
                </c:pt>
                <c:pt idx="3">
                  <c:v>12.075000000000001</c:v>
                </c:pt>
                <c:pt idx="4">
                  <c:v>12.36</c:v>
                </c:pt>
                <c:pt idx="5">
                  <c:v>11.9175</c:v>
                </c:pt>
                <c:pt idx="6">
                  <c:v>12.236666666666666</c:v>
                </c:pt>
                <c:pt idx="7">
                  <c:v>11.762499999999999</c:v>
                </c:pt>
                <c:pt idx="8">
                  <c:v>11.6875</c:v>
                </c:pt>
                <c:pt idx="9">
                  <c:v>11.570000000000002</c:v>
                </c:pt>
                <c:pt idx="10">
                  <c:v>11.540000000000001</c:v>
                </c:pt>
                <c:pt idx="11">
                  <c:v>11.671428571428573</c:v>
                </c:pt>
                <c:pt idx="12">
                  <c:v>11.375714285714285</c:v>
                </c:pt>
                <c:pt idx="13">
                  <c:v>11.200000000000001</c:v>
                </c:pt>
                <c:pt idx="14">
                  <c:v>11.407500000000001</c:v>
                </c:pt>
                <c:pt idx="15">
                  <c:v>11.565</c:v>
                </c:pt>
                <c:pt idx="16">
                  <c:v>11.149999999999999</c:v>
                </c:pt>
                <c:pt idx="17">
                  <c:v>11.15</c:v>
                </c:pt>
                <c:pt idx="18">
                  <c:v>11.233333333333334</c:v>
                </c:pt>
                <c:pt idx="19">
                  <c:v>11.426666666666666</c:v>
                </c:pt>
                <c:pt idx="20">
                  <c:v>11.571428571428571</c:v>
                </c:pt>
                <c:pt idx="21">
                  <c:v>11.054545454545455</c:v>
                </c:pt>
                <c:pt idx="22">
                  <c:v>11.2</c:v>
                </c:pt>
                <c:pt idx="23">
                  <c:v>11.4375</c:v>
                </c:pt>
                <c:pt idx="24">
                  <c:v>11.395833333333334</c:v>
                </c:pt>
                <c:pt idx="25">
                  <c:v>11.08181818181818</c:v>
                </c:pt>
                <c:pt idx="26">
                  <c:v>10.85</c:v>
                </c:pt>
                <c:pt idx="27">
                  <c:v>11.203846153846156</c:v>
                </c:pt>
                <c:pt idx="28">
                  <c:v>11.225</c:v>
                </c:pt>
                <c:pt idx="29">
                  <c:v>11.251666666666665</c:v>
                </c:pt>
                <c:pt idx="30">
                  <c:v>12.019999999999998</c:v>
                </c:pt>
                <c:pt idx="31">
                  <c:v>11.168000000000001</c:v>
                </c:pt>
                <c:pt idx="32">
                  <c:v>11.362352941176471</c:v>
                </c:pt>
                <c:pt idx="33">
                  <c:v>11.01</c:v>
                </c:pt>
                <c:pt idx="34">
                  <c:v>11.214705882352941</c:v>
                </c:pt>
                <c:pt idx="35">
                  <c:v>11.319565217391306</c:v>
                </c:pt>
                <c:pt idx="36">
                  <c:v>11.049999999999999</c:v>
                </c:pt>
                <c:pt idx="37">
                  <c:v>11.038333333333334</c:v>
                </c:pt>
                <c:pt idx="38">
                  <c:v>11.33</c:v>
                </c:pt>
                <c:pt idx="39">
                  <c:v>11.296250000000001</c:v>
                </c:pt>
                <c:pt idx="40">
                  <c:v>10.918666666666669</c:v>
                </c:pt>
                <c:pt idx="41">
                  <c:v>10.531111111111109</c:v>
                </c:pt>
                <c:pt idx="42">
                  <c:v>10.608823529411765</c:v>
                </c:pt>
                <c:pt idx="43">
                  <c:v>10.848421052631581</c:v>
                </c:pt>
                <c:pt idx="44">
                  <c:v>10.692</c:v>
                </c:pt>
                <c:pt idx="45">
                  <c:v>10.61923076923077</c:v>
                </c:pt>
                <c:pt idx="46">
                  <c:v>10.425000000000001</c:v>
                </c:pt>
                <c:pt idx="47">
                  <c:v>10.853125</c:v>
                </c:pt>
                <c:pt idx="48">
                  <c:v>10.85</c:v>
                </c:pt>
                <c:pt idx="49">
                  <c:v>10.488888888888889</c:v>
                </c:pt>
                <c:pt idx="50">
                  <c:v>10.224444444444444</c:v>
                </c:pt>
                <c:pt idx="51">
                  <c:v>10.464347826086955</c:v>
                </c:pt>
                <c:pt idx="52">
                  <c:v>10.475</c:v>
                </c:pt>
                <c:pt idx="53">
                  <c:v>10.515333333333333</c:v>
                </c:pt>
                <c:pt idx="54">
                  <c:v>10.231249999999999</c:v>
                </c:pt>
                <c:pt idx="55">
                  <c:v>10.249999999999998</c:v>
                </c:pt>
                <c:pt idx="56">
                  <c:v>10.418333333333335</c:v>
                </c:pt>
                <c:pt idx="57">
                  <c:v>10.282142857142857</c:v>
                </c:pt>
                <c:pt idx="58">
                  <c:v>10.406428571428572</c:v>
                </c:pt>
                <c:pt idx="59">
                  <c:v>10.537307692307694</c:v>
                </c:pt>
                <c:pt idx="60">
                  <c:v>10.646666666666667</c:v>
                </c:pt>
                <c:pt idx="61">
                  <c:v>10.356</c:v>
                </c:pt>
                <c:pt idx="62">
                  <c:v>10.239999999999998</c:v>
                </c:pt>
                <c:pt idx="63">
                  <c:v>10.145789473684211</c:v>
                </c:pt>
                <c:pt idx="64">
                  <c:v>10.120769230769232</c:v>
                </c:pt>
                <c:pt idx="65">
                  <c:v>10.3475</c:v>
                </c:pt>
                <c:pt idx="66">
                  <c:v>10.142307692307693</c:v>
                </c:pt>
                <c:pt idx="67">
                  <c:v>9.9205882352941188</c:v>
                </c:pt>
                <c:pt idx="68">
                  <c:v>10.24357142857143</c:v>
                </c:pt>
                <c:pt idx="69">
                  <c:v>10.076923076923077</c:v>
                </c:pt>
                <c:pt idx="70">
                  <c:v>10.366666666666667</c:v>
                </c:pt>
                <c:pt idx="71">
                  <c:v>10.390312500000002</c:v>
                </c:pt>
                <c:pt idx="72">
                  <c:v>9.94</c:v>
                </c:pt>
                <c:pt idx="73">
                  <c:v>10.008333333333335</c:v>
                </c:pt>
                <c:pt idx="74">
                  <c:v>9.9500000000000011</c:v>
                </c:pt>
                <c:pt idx="75">
                  <c:v>9.5726666666666649</c:v>
                </c:pt>
                <c:pt idx="76">
                  <c:v>9.5083333333333329</c:v>
                </c:pt>
                <c:pt idx="77">
                  <c:v>9.8721052631578932</c:v>
                </c:pt>
                <c:pt idx="78">
                  <c:v>10.128124999999999</c:v>
                </c:pt>
                <c:pt idx="79">
                  <c:v>9.572000000000001</c:v>
                </c:pt>
                <c:pt idx="80">
                  <c:v>9.9557142857142846</c:v>
                </c:pt>
                <c:pt idx="81">
                  <c:v>9.7590909090909115</c:v>
                </c:pt>
                <c:pt idx="82">
                  <c:v>9.8308333333333326</c:v>
                </c:pt>
                <c:pt idx="83">
                  <c:v>9.9972727272727262</c:v>
                </c:pt>
                <c:pt idx="84">
                  <c:v>10.434705882352938</c:v>
                </c:pt>
                <c:pt idx="85">
                  <c:v>9.9352941176470573</c:v>
                </c:pt>
                <c:pt idx="86">
                  <c:v>10.247619047619047</c:v>
                </c:pt>
                <c:pt idx="87">
                  <c:v>10.252222222222224</c:v>
                </c:pt>
                <c:pt idx="88">
                  <c:v>10.010000000000002</c:v>
                </c:pt>
                <c:pt idx="89">
                  <c:v>10.150555555555554</c:v>
                </c:pt>
                <c:pt idx="90">
                  <c:v>10.419583333333332</c:v>
                </c:pt>
                <c:pt idx="91">
                  <c:v>10.508333333333338</c:v>
                </c:pt>
                <c:pt idx="92">
                  <c:v>10.481249999999999</c:v>
                </c:pt>
                <c:pt idx="93">
                  <c:v>10.162500000000001</c:v>
                </c:pt>
                <c:pt idx="94">
                  <c:v>10.635624999999999</c:v>
                </c:pt>
                <c:pt idx="95">
                  <c:v>10.489999999999998</c:v>
                </c:pt>
                <c:pt idx="96">
                  <c:v>10.392857142857142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6-4175-8CD1-BF780CC53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36368"/>
        <c:axId val="346634448"/>
      </c:lineChart>
      <c:dateAx>
        <c:axId val="3466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4448"/>
        <c:crosses val="autoZero"/>
        <c:auto val="0"/>
        <c:lblOffset val="100"/>
        <c:baseTimeUnit val="days"/>
        <c:majorUnit val="8"/>
        <c:minorUnit val="8"/>
      </c:dateAx>
      <c:valAx>
        <c:axId val="346634448"/>
        <c:scaling>
          <c:orientation val="minMax"/>
          <c:max val="14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84764647609704E-2"/>
          <c:y val="5.8052414410957508E-2"/>
          <c:w val="0.8647981453680158"/>
          <c:h val="0.74714126792908975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'IV. Regulatory Lag'!$C$27:$C$123</c:f>
              <c:strCache>
                <c:ptCount val="97"/>
                <c:pt idx="0">
                  <c:v>Q3 2001</c:v>
                </c:pt>
                <c:pt idx="1">
                  <c:v>Q4 2001</c:v>
                </c:pt>
                <c:pt idx="2">
                  <c:v>Q1 2002</c:v>
                </c:pt>
                <c:pt idx="3">
                  <c:v>Q2 2002</c:v>
                </c:pt>
                <c:pt idx="4">
                  <c:v>Q3 2002</c:v>
                </c:pt>
                <c:pt idx="5">
                  <c:v>Q4 2002</c:v>
                </c:pt>
                <c:pt idx="6">
                  <c:v>Q1 2003</c:v>
                </c:pt>
                <c:pt idx="7">
                  <c:v>Q2 2003</c:v>
                </c:pt>
                <c:pt idx="8">
                  <c:v>Q3 2003</c:v>
                </c:pt>
                <c:pt idx="9">
                  <c:v>Q4 2003</c:v>
                </c:pt>
                <c:pt idx="10">
                  <c:v>Q1 2004</c:v>
                </c:pt>
                <c:pt idx="11">
                  <c:v>Q2 2004</c:v>
                </c:pt>
                <c:pt idx="12">
                  <c:v>Q3 2004</c:v>
                </c:pt>
                <c:pt idx="13">
                  <c:v>Q4 2004</c:v>
                </c:pt>
                <c:pt idx="14">
                  <c:v>Q1 2005</c:v>
                </c:pt>
                <c:pt idx="15">
                  <c:v>Q2 2005</c:v>
                </c:pt>
                <c:pt idx="16">
                  <c:v>Q3 2005</c:v>
                </c:pt>
                <c:pt idx="17">
                  <c:v>Q4 2005</c:v>
                </c:pt>
                <c:pt idx="18">
                  <c:v>Q1 2006</c:v>
                </c:pt>
                <c:pt idx="19">
                  <c:v>Q2 2006</c:v>
                </c:pt>
                <c:pt idx="20">
                  <c:v>Q3 2006</c:v>
                </c:pt>
                <c:pt idx="21">
                  <c:v>Q4 2006</c:v>
                </c:pt>
                <c:pt idx="22">
                  <c:v>Q1 2007</c:v>
                </c:pt>
                <c:pt idx="23">
                  <c:v>Q2 2007</c:v>
                </c:pt>
                <c:pt idx="24">
                  <c:v>Q3 2007</c:v>
                </c:pt>
                <c:pt idx="25">
                  <c:v>Q4 2007</c:v>
                </c:pt>
                <c:pt idx="26">
                  <c:v>Q1 2008</c:v>
                </c:pt>
                <c:pt idx="27">
                  <c:v>Q2 2008</c:v>
                </c:pt>
                <c:pt idx="28">
                  <c:v>Q3 2008</c:v>
                </c:pt>
                <c:pt idx="29">
                  <c:v>Q4 2008</c:v>
                </c:pt>
                <c:pt idx="30">
                  <c:v>Q1 2009</c:v>
                </c:pt>
                <c:pt idx="31">
                  <c:v>Q2 2009</c:v>
                </c:pt>
                <c:pt idx="32">
                  <c:v>Q3 2009</c:v>
                </c:pt>
                <c:pt idx="33">
                  <c:v>Q4 2009</c:v>
                </c:pt>
                <c:pt idx="34">
                  <c:v>Q1 2010</c:v>
                </c:pt>
                <c:pt idx="35">
                  <c:v>Q2 2010</c:v>
                </c:pt>
                <c:pt idx="36">
                  <c:v>Q3 2010</c:v>
                </c:pt>
                <c:pt idx="37">
                  <c:v>Q4 2010</c:v>
                </c:pt>
                <c:pt idx="38">
                  <c:v>Q1 2011</c:v>
                </c:pt>
                <c:pt idx="39">
                  <c:v>Q2 2011</c:v>
                </c:pt>
                <c:pt idx="40">
                  <c:v>Q3 2011</c:v>
                </c:pt>
                <c:pt idx="41">
                  <c:v>Q4 2011</c:v>
                </c:pt>
                <c:pt idx="42">
                  <c:v>Q1 2012</c:v>
                </c:pt>
                <c:pt idx="43">
                  <c:v>Q2 2012</c:v>
                </c:pt>
                <c:pt idx="44">
                  <c:v>Q3 2012</c:v>
                </c:pt>
                <c:pt idx="45">
                  <c:v>Q4 2012</c:v>
                </c:pt>
                <c:pt idx="46">
                  <c:v>Q1 2013</c:v>
                </c:pt>
                <c:pt idx="47">
                  <c:v>Q2 2013</c:v>
                </c:pt>
                <c:pt idx="48">
                  <c:v>Q3 2013</c:v>
                </c:pt>
                <c:pt idx="49">
                  <c:v>Q4 2013</c:v>
                </c:pt>
                <c:pt idx="50">
                  <c:v>Q1 2014</c:v>
                </c:pt>
                <c:pt idx="51">
                  <c:v>Q2 2014</c:v>
                </c:pt>
                <c:pt idx="52">
                  <c:v>Q3 2014</c:v>
                </c:pt>
                <c:pt idx="53">
                  <c:v>Q4 2014</c:v>
                </c:pt>
                <c:pt idx="54">
                  <c:v>Q1 2015</c:v>
                </c:pt>
                <c:pt idx="55">
                  <c:v>Q2 2015</c:v>
                </c:pt>
                <c:pt idx="56">
                  <c:v>Q3 2015</c:v>
                </c:pt>
                <c:pt idx="57">
                  <c:v>Q4 2015</c:v>
                </c:pt>
                <c:pt idx="58">
                  <c:v>Q1 2016</c:v>
                </c:pt>
                <c:pt idx="59">
                  <c:v>Q2 2016</c:v>
                </c:pt>
                <c:pt idx="60">
                  <c:v>Q3 2016</c:v>
                </c:pt>
                <c:pt idx="61">
                  <c:v>Q4 2016</c:v>
                </c:pt>
                <c:pt idx="62">
                  <c:v>Q1 2017</c:v>
                </c:pt>
                <c:pt idx="63">
                  <c:v>Q2 2017</c:v>
                </c:pt>
                <c:pt idx="64">
                  <c:v>Q3 2017</c:v>
                </c:pt>
                <c:pt idx="65">
                  <c:v>Q4 2017</c:v>
                </c:pt>
                <c:pt idx="66">
                  <c:v>Q1 2018</c:v>
                </c:pt>
                <c:pt idx="67">
                  <c:v>Q2 2018</c:v>
                </c:pt>
                <c:pt idx="68">
                  <c:v>Q3 2018</c:v>
                </c:pt>
                <c:pt idx="69">
                  <c:v>Q4 2018</c:v>
                </c:pt>
                <c:pt idx="70">
                  <c:v>Q1 2019</c:v>
                </c:pt>
                <c:pt idx="71">
                  <c:v>Q2 2019</c:v>
                </c:pt>
                <c:pt idx="72">
                  <c:v>Q3 2019</c:v>
                </c:pt>
                <c:pt idx="73">
                  <c:v>Q4 2019</c:v>
                </c:pt>
                <c:pt idx="74">
                  <c:v>Q1 2020</c:v>
                </c:pt>
                <c:pt idx="75">
                  <c:v>Q2 2020</c:v>
                </c:pt>
                <c:pt idx="76">
                  <c:v>Q3 2020</c:v>
                </c:pt>
                <c:pt idx="77">
                  <c:v>Q4 2020</c:v>
                </c:pt>
                <c:pt idx="78">
                  <c:v>Q1 2021</c:v>
                </c:pt>
                <c:pt idx="79">
                  <c:v>Q2 2021</c:v>
                </c:pt>
                <c:pt idx="80">
                  <c:v>Q3 2021</c:v>
                </c:pt>
                <c:pt idx="81">
                  <c:v>Q4 2021</c:v>
                </c:pt>
                <c:pt idx="82">
                  <c:v>Q1 2022</c:v>
                </c:pt>
                <c:pt idx="83">
                  <c:v>Q2 2022</c:v>
                </c:pt>
                <c:pt idx="84">
                  <c:v>Q3 2022</c:v>
                </c:pt>
                <c:pt idx="85">
                  <c:v>Q4 2022</c:v>
                </c:pt>
                <c:pt idx="86">
                  <c:v>Q1 2023</c:v>
                </c:pt>
                <c:pt idx="87">
                  <c:v>Q2 2023</c:v>
                </c:pt>
                <c:pt idx="88">
                  <c:v>Q3 2023</c:v>
                </c:pt>
                <c:pt idx="89">
                  <c:v>Q4 2023</c:v>
                </c:pt>
                <c:pt idx="90">
                  <c:v>Q1 2024</c:v>
                </c:pt>
                <c:pt idx="91">
                  <c:v>Q2 2024</c:v>
                </c:pt>
                <c:pt idx="92">
                  <c:v>Q3 2024</c:v>
                </c:pt>
                <c:pt idx="93">
                  <c:v>Q4 2024</c:v>
                </c:pt>
                <c:pt idx="94">
                  <c:v>Q1 2025</c:v>
                </c:pt>
                <c:pt idx="95">
                  <c:v>Q2 2025</c:v>
                </c:pt>
                <c:pt idx="96">
                  <c:v>Q3 2025</c:v>
                </c:pt>
              </c:strCache>
            </c:strRef>
          </c:cat>
          <c:val>
            <c:numRef>
              <c:f>'IV. Regulatory Lag'!$D$27:$D$123</c:f>
              <c:numCache>
                <c:formatCode>0.00</c:formatCode>
                <c:ptCount val="97"/>
                <c:pt idx="0">
                  <c:v>8.8571428571428577</c:v>
                </c:pt>
                <c:pt idx="1">
                  <c:v>7.8</c:v>
                </c:pt>
                <c:pt idx="2">
                  <c:v>11</c:v>
                </c:pt>
                <c:pt idx="3">
                  <c:v>7.833333333333333</c:v>
                </c:pt>
                <c:pt idx="4">
                  <c:v>12.6</c:v>
                </c:pt>
                <c:pt idx="5">
                  <c:v>7.75</c:v>
                </c:pt>
                <c:pt idx="6">
                  <c:v>10</c:v>
                </c:pt>
                <c:pt idx="7">
                  <c:v>13.4</c:v>
                </c:pt>
                <c:pt idx="8">
                  <c:v>9.5</c:v>
                </c:pt>
                <c:pt idx="9">
                  <c:v>6.5</c:v>
                </c:pt>
                <c:pt idx="10">
                  <c:v>7</c:v>
                </c:pt>
                <c:pt idx="11">
                  <c:v>9.9090909090909083</c:v>
                </c:pt>
                <c:pt idx="12">
                  <c:v>10</c:v>
                </c:pt>
                <c:pt idx="13">
                  <c:v>9.1999999999999993</c:v>
                </c:pt>
                <c:pt idx="14">
                  <c:v>8.6666666666666661</c:v>
                </c:pt>
                <c:pt idx="15">
                  <c:v>13.333333333333334</c:v>
                </c:pt>
                <c:pt idx="16">
                  <c:v>12.8</c:v>
                </c:pt>
                <c:pt idx="17">
                  <c:v>7.1818181818181817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8.5</c:v>
                </c:pt>
                <c:pt idx="22">
                  <c:v>9.5555555555555554</c:v>
                </c:pt>
                <c:pt idx="23">
                  <c:v>9.75</c:v>
                </c:pt>
                <c:pt idx="24">
                  <c:v>10.666666666666666</c:v>
                </c:pt>
                <c:pt idx="25">
                  <c:v>8.1875</c:v>
                </c:pt>
                <c:pt idx="26">
                  <c:v>8.1999999999999993</c:v>
                </c:pt>
                <c:pt idx="27">
                  <c:v>12.5</c:v>
                </c:pt>
                <c:pt idx="28">
                  <c:v>10.583333333333334</c:v>
                </c:pt>
                <c:pt idx="29">
                  <c:v>10.416666666666666</c:v>
                </c:pt>
                <c:pt idx="30">
                  <c:v>10.933333333333334</c:v>
                </c:pt>
                <c:pt idx="31">
                  <c:v>8.3888888888888893</c:v>
                </c:pt>
                <c:pt idx="32">
                  <c:v>8.5</c:v>
                </c:pt>
                <c:pt idx="33">
                  <c:v>9.526315789473685</c:v>
                </c:pt>
                <c:pt idx="34">
                  <c:v>9.2631578947368425</c:v>
                </c:pt>
                <c:pt idx="35">
                  <c:v>8.5789473684210531</c:v>
                </c:pt>
                <c:pt idx="36">
                  <c:v>13.210526315789474</c:v>
                </c:pt>
                <c:pt idx="37">
                  <c:v>10.380952380952381</c:v>
                </c:pt>
                <c:pt idx="38">
                  <c:v>10.266666666666667</c:v>
                </c:pt>
                <c:pt idx="39">
                  <c:v>11.416666666666666</c:v>
                </c:pt>
                <c:pt idx="40">
                  <c:v>8.9166666666666661</c:v>
                </c:pt>
                <c:pt idx="41">
                  <c:v>7.1111111111111107</c:v>
                </c:pt>
                <c:pt idx="42">
                  <c:v>10.352941176470589</c:v>
                </c:pt>
                <c:pt idx="43">
                  <c:v>10.882352941176471</c:v>
                </c:pt>
                <c:pt idx="44">
                  <c:v>7.9</c:v>
                </c:pt>
                <c:pt idx="45">
                  <c:v>8.2222222222222214</c:v>
                </c:pt>
                <c:pt idx="46">
                  <c:v>8.0625</c:v>
                </c:pt>
                <c:pt idx="47">
                  <c:v>11</c:v>
                </c:pt>
                <c:pt idx="48">
                  <c:v>6.1818181818181817</c:v>
                </c:pt>
                <c:pt idx="49">
                  <c:v>7.4615384615384617</c:v>
                </c:pt>
                <c:pt idx="50">
                  <c:v>11.222222222222221</c:v>
                </c:pt>
                <c:pt idx="51">
                  <c:v>7.333333333333333</c:v>
                </c:pt>
                <c:pt idx="52">
                  <c:v>8.125</c:v>
                </c:pt>
                <c:pt idx="53">
                  <c:v>6.65</c:v>
                </c:pt>
                <c:pt idx="54">
                  <c:v>11.181818181818182</c:v>
                </c:pt>
                <c:pt idx="55">
                  <c:v>7.4736842105263159</c:v>
                </c:pt>
                <c:pt idx="56">
                  <c:v>8.7142857142857135</c:v>
                </c:pt>
                <c:pt idx="57">
                  <c:v>8.5</c:v>
                </c:pt>
                <c:pt idx="58">
                  <c:v>9.0833333333333339</c:v>
                </c:pt>
                <c:pt idx="59">
                  <c:v>10.777777777777779</c:v>
                </c:pt>
                <c:pt idx="60">
                  <c:v>9.6923076923076916</c:v>
                </c:pt>
                <c:pt idx="61">
                  <c:v>7.8461538461538458</c:v>
                </c:pt>
                <c:pt idx="62">
                  <c:v>8.2307692307692299</c:v>
                </c:pt>
                <c:pt idx="63">
                  <c:v>9.2631578947368425</c:v>
                </c:pt>
                <c:pt idx="64">
                  <c:v>11</c:v>
                </c:pt>
                <c:pt idx="65">
                  <c:v>6.458333333333333</c:v>
                </c:pt>
                <c:pt idx="66">
                  <c:v>8.5333333333333332</c:v>
                </c:pt>
                <c:pt idx="67">
                  <c:v>8.6999999999999993</c:v>
                </c:pt>
                <c:pt idx="68">
                  <c:v>8.5714285714285712</c:v>
                </c:pt>
                <c:pt idx="69">
                  <c:v>8.0909090909090917</c:v>
                </c:pt>
                <c:pt idx="70">
                  <c:v>7.25</c:v>
                </c:pt>
                <c:pt idx="71">
                  <c:v>8.9411764705882355</c:v>
                </c:pt>
                <c:pt idx="72">
                  <c:v>8.5</c:v>
                </c:pt>
                <c:pt idx="73">
                  <c:v>7.0454545454545459</c:v>
                </c:pt>
                <c:pt idx="74">
                  <c:v>9.4090909090909083</c:v>
                </c:pt>
                <c:pt idx="75">
                  <c:v>7.615384615384615</c:v>
                </c:pt>
                <c:pt idx="76">
                  <c:v>9.25</c:v>
                </c:pt>
                <c:pt idx="77">
                  <c:v>9.6666666666666661</c:v>
                </c:pt>
                <c:pt idx="78">
                  <c:v>7</c:v>
                </c:pt>
                <c:pt idx="79">
                  <c:v>10.428571428571429</c:v>
                </c:pt>
                <c:pt idx="80">
                  <c:v>8.0476190476190474</c:v>
                </c:pt>
                <c:pt idx="81">
                  <c:v>7.9375</c:v>
                </c:pt>
                <c:pt idx="82">
                  <c:v>8.1764705882352935</c:v>
                </c:pt>
                <c:pt idx="83">
                  <c:v>9.2666666666666675</c:v>
                </c:pt>
                <c:pt idx="84">
                  <c:v>6.5384615384615383</c:v>
                </c:pt>
                <c:pt idx="85">
                  <c:v>7.9444444444444446</c:v>
                </c:pt>
                <c:pt idx="86">
                  <c:v>7.9411764705882355</c:v>
                </c:pt>
                <c:pt idx="87">
                  <c:v>8.2941176470588243</c:v>
                </c:pt>
                <c:pt idx="88">
                  <c:v>8.5500000000000007</c:v>
                </c:pt>
                <c:pt idx="89">
                  <c:v>9.2432432432432439</c:v>
                </c:pt>
                <c:pt idx="90">
                  <c:v>8.875</c:v>
                </c:pt>
                <c:pt idx="91">
                  <c:v>9.75</c:v>
                </c:pt>
                <c:pt idx="92">
                  <c:v>7.3888888888888893</c:v>
                </c:pt>
                <c:pt idx="93">
                  <c:v>8.84375</c:v>
                </c:pt>
                <c:pt idx="94">
                  <c:v>11.1</c:v>
                </c:pt>
                <c:pt idx="95">
                  <c:v>8.1111111111111107</c:v>
                </c:pt>
                <c:pt idx="96">
                  <c:v>9.3333333333333339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988-B9EC-009EA8F98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16208"/>
        <c:axId val="346633008"/>
      </c:lineChart>
      <c:dateAx>
        <c:axId val="3466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3008"/>
        <c:crosses val="autoZero"/>
        <c:auto val="0"/>
        <c:lblOffset val="100"/>
        <c:baseTimeUnit val="days"/>
        <c:majorUnit val="8"/>
        <c:minorUnit val="8"/>
      </c:dateAx>
      <c:valAx>
        <c:axId val="346633008"/>
        <c:scaling>
          <c:orientation val="minMax"/>
          <c:max val="2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16208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86321067843174E-2"/>
          <c:y val="5.805239051000978E-2"/>
          <c:w val="0.85993300448338894"/>
          <c:h val="0.8109585713550512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numRef>
              <c:f>'V. 10-Year Treasury'!$C$27:$C$315</c:f>
              <c:numCache>
                <c:formatCode>mmm\ yyyy</c:formatCode>
                <c:ptCount val="289"/>
                <c:pt idx="0">
                  <c:v>37164</c:v>
                </c:pt>
                <c:pt idx="1">
                  <c:v>37195</c:v>
                </c:pt>
                <c:pt idx="2">
                  <c:v>37225</c:v>
                </c:pt>
                <c:pt idx="3">
                  <c:v>37256</c:v>
                </c:pt>
                <c:pt idx="4">
                  <c:v>37287</c:v>
                </c:pt>
                <c:pt idx="5">
                  <c:v>37315</c:v>
                </c:pt>
                <c:pt idx="6">
                  <c:v>37346</c:v>
                </c:pt>
                <c:pt idx="7">
                  <c:v>37376</c:v>
                </c:pt>
                <c:pt idx="8">
                  <c:v>37407</c:v>
                </c:pt>
                <c:pt idx="9">
                  <c:v>37437</c:v>
                </c:pt>
                <c:pt idx="10">
                  <c:v>37468</c:v>
                </c:pt>
                <c:pt idx="11">
                  <c:v>37499</c:v>
                </c:pt>
                <c:pt idx="12">
                  <c:v>37529</c:v>
                </c:pt>
                <c:pt idx="13">
                  <c:v>37560</c:v>
                </c:pt>
                <c:pt idx="14">
                  <c:v>37590</c:v>
                </c:pt>
                <c:pt idx="15">
                  <c:v>37621</c:v>
                </c:pt>
                <c:pt idx="16">
                  <c:v>37652</c:v>
                </c:pt>
                <c:pt idx="17">
                  <c:v>37680</c:v>
                </c:pt>
                <c:pt idx="18">
                  <c:v>37711</c:v>
                </c:pt>
                <c:pt idx="19">
                  <c:v>37741</c:v>
                </c:pt>
                <c:pt idx="20">
                  <c:v>37772</c:v>
                </c:pt>
                <c:pt idx="21">
                  <c:v>37802</c:v>
                </c:pt>
                <c:pt idx="22">
                  <c:v>37833</c:v>
                </c:pt>
                <c:pt idx="23">
                  <c:v>37864</c:v>
                </c:pt>
                <c:pt idx="24">
                  <c:v>37894</c:v>
                </c:pt>
                <c:pt idx="25">
                  <c:v>37925</c:v>
                </c:pt>
                <c:pt idx="26">
                  <c:v>37955</c:v>
                </c:pt>
                <c:pt idx="27">
                  <c:v>37986</c:v>
                </c:pt>
                <c:pt idx="28">
                  <c:v>38017</c:v>
                </c:pt>
                <c:pt idx="29">
                  <c:v>38046</c:v>
                </c:pt>
                <c:pt idx="30">
                  <c:v>38077</c:v>
                </c:pt>
                <c:pt idx="31">
                  <c:v>38107</c:v>
                </c:pt>
                <c:pt idx="32">
                  <c:v>38138</c:v>
                </c:pt>
                <c:pt idx="33">
                  <c:v>38168</c:v>
                </c:pt>
                <c:pt idx="34">
                  <c:v>38199</c:v>
                </c:pt>
                <c:pt idx="35">
                  <c:v>38230</c:v>
                </c:pt>
                <c:pt idx="36">
                  <c:v>38260</c:v>
                </c:pt>
                <c:pt idx="37">
                  <c:v>38291</c:v>
                </c:pt>
                <c:pt idx="38">
                  <c:v>38321</c:v>
                </c:pt>
                <c:pt idx="39">
                  <c:v>38352</c:v>
                </c:pt>
                <c:pt idx="40">
                  <c:v>38383</c:v>
                </c:pt>
                <c:pt idx="41">
                  <c:v>38411</c:v>
                </c:pt>
                <c:pt idx="42">
                  <c:v>38442</c:v>
                </c:pt>
                <c:pt idx="43">
                  <c:v>38472</c:v>
                </c:pt>
                <c:pt idx="44">
                  <c:v>38503</c:v>
                </c:pt>
                <c:pt idx="45">
                  <c:v>38533</c:v>
                </c:pt>
                <c:pt idx="46">
                  <c:v>38564</c:v>
                </c:pt>
                <c:pt idx="47">
                  <c:v>38595</c:v>
                </c:pt>
                <c:pt idx="48">
                  <c:v>38625</c:v>
                </c:pt>
                <c:pt idx="49">
                  <c:v>38656</c:v>
                </c:pt>
                <c:pt idx="50">
                  <c:v>38686</c:v>
                </c:pt>
                <c:pt idx="51">
                  <c:v>38717</c:v>
                </c:pt>
                <c:pt idx="52">
                  <c:v>38748</c:v>
                </c:pt>
                <c:pt idx="53">
                  <c:v>38776</c:v>
                </c:pt>
                <c:pt idx="54">
                  <c:v>38807</c:v>
                </c:pt>
                <c:pt idx="55">
                  <c:v>38837</c:v>
                </c:pt>
                <c:pt idx="56">
                  <c:v>38868</c:v>
                </c:pt>
                <c:pt idx="57">
                  <c:v>38898</c:v>
                </c:pt>
                <c:pt idx="58">
                  <c:v>38929</c:v>
                </c:pt>
                <c:pt idx="59">
                  <c:v>38960</c:v>
                </c:pt>
                <c:pt idx="60">
                  <c:v>38990</c:v>
                </c:pt>
                <c:pt idx="61">
                  <c:v>39021</c:v>
                </c:pt>
                <c:pt idx="62">
                  <c:v>39051</c:v>
                </c:pt>
                <c:pt idx="63">
                  <c:v>39082</c:v>
                </c:pt>
                <c:pt idx="64">
                  <c:v>39113</c:v>
                </c:pt>
                <c:pt idx="65">
                  <c:v>39141</c:v>
                </c:pt>
                <c:pt idx="66">
                  <c:v>39172</c:v>
                </c:pt>
                <c:pt idx="67">
                  <c:v>39202</c:v>
                </c:pt>
                <c:pt idx="68">
                  <c:v>39233</c:v>
                </c:pt>
                <c:pt idx="69">
                  <c:v>39263</c:v>
                </c:pt>
                <c:pt idx="70">
                  <c:v>39294</c:v>
                </c:pt>
                <c:pt idx="71">
                  <c:v>39325</c:v>
                </c:pt>
                <c:pt idx="72">
                  <c:v>39355</c:v>
                </c:pt>
                <c:pt idx="73">
                  <c:v>39386</c:v>
                </c:pt>
                <c:pt idx="74">
                  <c:v>39416</c:v>
                </c:pt>
                <c:pt idx="75">
                  <c:v>39447</c:v>
                </c:pt>
                <c:pt idx="76">
                  <c:v>39478</c:v>
                </c:pt>
                <c:pt idx="77">
                  <c:v>39507</c:v>
                </c:pt>
                <c:pt idx="78">
                  <c:v>39538</c:v>
                </c:pt>
                <c:pt idx="79">
                  <c:v>39568</c:v>
                </c:pt>
                <c:pt idx="80">
                  <c:v>39599</c:v>
                </c:pt>
                <c:pt idx="81">
                  <c:v>39629</c:v>
                </c:pt>
                <c:pt idx="82">
                  <c:v>39660</c:v>
                </c:pt>
                <c:pt idx="83">
                  <c:v>39691</c:v>
                </c:pt>
                <c:pt idx="84">
                  <c:v>39721</c:v>
                </c:pt>
                <c:pt idx="85">
                  <c:v>39752</c:v>
                </c:pt>
                <c:pt idx="86">
                  <c:v>39782</c:v>
                </c:pt>
                <c:pt idx="87">
                  <c:v>39813</c:v>
                </c:pt>
                <c:pt idx="88">
                  <c:v>39844</c:v>
                </c:pt>
                <c:pt idx="89">
                  <c:v>39872</c:v>
                </c:pt>
                <c:pt idx="90">
                  <c:v>39903</c:v>
                </c:pt>
                <c:pt idx="91">
                  <c:v>39933</c:v>
                </c:pt>
                <c:pt idx="92">
                  <c:v>39964</c:v>
                </c:pt>
                <c:pt idx="93">
                  <c:v>39994</c:v>
                </c:pt>
                <c:pt idx="94">
                  <c:v>40025</c:v>
                </c:pt>
                <c:pt idx="95">
                  <c:v>40056</c:v>
                </c:pt>
                <c:pt idx="96">
                  <c:v>40086</c:v>
                </c:pt>
                <c:pt idx="97">
                  <c:v>40117</c:v>
                </c:pt>
                <c:pt idx="98">
                  <c:v>40147</c:v>
                </c:pt>
                <c:pt idx="99">
                  <c:v>40178</c:v>
                </c:pt>
                <c:pt idx="100">
                  <c:v>40209</c:v>
                </c:pt>
                <c:pt idx="101">
                  <c:v>40237</c:v>
                </c:pt>
                <c:pt idx="102">
                  <c:v>40268</c:v>
                </c:pt>
                <c:pt idx="103">
                  <c:v>40298</c:v>
                </c:pt>
                <c:pt idx="104">
                  <c:v>40329</c:v>
                </c:pt>
                <c:pt idx="105">
                  <c:v>40359</c:v>
                </c:pt>
                <c:pt idx="106">
                  <c:v>40390</c:v>
                </c:pt>
                <c:pt idx="107">
                  <c:v>40421</c:v>
                </c:pt>
                <c:pt idx="108">
                  <c:v>40451</c:v>
                </c:pt>
                <c:pt idx="109">
                  <c:v>40482</c:v>
                </c:pt>
                <c:pt idx="110">
                  <c:v>40512</c:v>
                </c:pt>
                <c:pt idx="111">
                  <c:v>40543</c:v>
                </c:pt>
                <c:pt idx="112">
                  <c:v>40574</c:v>
                </c:pt>
                <c:pt idx="113">
                  <c:v>40602</c:v>
                </c:pt>
                <c:pt idx="114">
                  <c:v>40633</c:v>
                </c:pt>
                <c:pt idx="115">
                  <c:v>40663</c:v>
                </c:pt>
                <c:pt idx="116">
                  <c:v>40694</c:v>
                </c:pt>
                <c:pt idx="117">
                  <c:v>40724</c:v>
                </c:pt>
                <c:pt idx="118">
                  <c:v>40755</c:v>
                </c:pt>
                <c:pt idx="119">
                  <c:v>40786</c:v>
                </c:pt>
                <c:pt idx="120">
                  <c:v>40816</c:v>
                </c:pt>
                <c:pt idx="121">
                  <c:v>40847</c:v>
                </c:pt>
                <c:pt idx="122">
                  <c:v>40877</c:v>
                </c:pt>
                <c:pt idx="123">
                  <c:v>40908</c:v>
                </c:pt>
                <c:pt idx="124">
                  <c:v>40939</c:v>
                </c:pt>
                <c:pt idx="125">
                  <c:v>40968</c:v>
                </c:pt>
                <c:pt idx="126">
                  <c:v>40999</c:v>
                </c:pt>
                <c:pt idx="127">
                  <c:v>41029</c:v>
                </c:pt>
                <c:pt idx="128">
                  <c:v>41060</c:v>
                </c:pt>
                <c:pt idx="129">
                  <c:v>41090</c:v>
                </c:pt>
                <c:pt idx="130">
                  <c:v>41121</c:v>
                </c:pt>
                <c:pt idx="131">
                  <c:v>41152</c:v>
                </c:pt>
                <c:pt idx="132">
                  <c:v>41182</c:v>
                </c:pt>
                <c:pt idx="133">
                  <c:v>41213</c:v>
                </c:pt>
                <c:pt idx="134">
                  <c:v>41243</c:v>
                </c:pt>
                <c:pt idx="135">
                  <c:v>41274</c:v>
                </c:pt>
                <c:pt idx="136">
                  <c:v>41305</c:v>
                </c:pt>
                <c:pt idx="137">
                  <c:v>41333</c:v>
                </c:pt>
                <c:pt idx="138">
                  <c:v>41364</c:v>
                </c:pt>
                <c:pt idx="139">
                  <c:v>41394</c:v>
                </c:pt>
                <c:pt idx="140">
                  <c:v>41425</c:v>
                </c:pt>
                <c:pt idx="141">
                  <c:v>41455</c:v>
                </c:pt>
                <c:pt idx="142">
                  <c:v>41486</c:v>
                </c:pt>
                <c:pt idx="143">
                  <c:v>41517</c:v>
                </c:pt>
                <c:pt idx="144">
                  <c:v>41547</c:v>
                </c:pt>
                <c:pt idx="145">
                  <c:v>41578</c:v>
                </c:pt>
                <c:pt idx="146">
                  <c:v>41608</c:v>
                </c:pt>
                <c:pt idx="147">
                  <c:v>41639</c:v>
                </c:pt>
                <c:pt idx="148">
                  <c:v>41670</c:v>
                </c:pt>
                <c:pt idx="149">
                  <c:v>41698</c:v>
                </c:pt>
                <c:pt idx="150">
                  <c:v>41729</c:v>
                </c:pt>
                <c:pt idx="151">
                  <c:v>41759</c:v>
                </c:pt>
                <c:pt idx="152">
                  <c:v>41790</c:v>
                </c:pt>
                <c:pt idx="153">
                  <c:v>41820</c:v>
                </c:pt>
                <c:pt idx="154">
                  <c:v>41851</c:v>
                </c:pt>
                <c:pt idx="155">
                  <c:v>41882</c:v>
                </c:pt>
                <c:pt idx="156">
                  <c:v>41912</c:v>
                </c:pt>
                <c:pt idx="157">
                  <c:v>41943</c:v>
                </c:pt>
                <c:pt idx="158">
                  <c:v>41973</c:v>
                </c:pt>
                <c:pt idx="159">
                  <c:v>42004</c:v>
                </c:pt>
                <c:pt idx="160">
                  <c:v>42035</c:v>
                </c:pt>
                <c:pt idx="161">
                  <c:v>42063</c:v>
                </c:pt>
                <c:pt idx="162">
                  <c:v>42094</c:v>
                </c:pt>
                <c:pt idx="163">
                  <c:v>42124</c:v>
                </c:pt>
                <c:pt idx="164">
                  <c:v>42155</c:v>
                </c:pt>
                <c:pt idx="165">
                  <c:v>42185</c:v>
                </c:pt>
                <c:pt idx="166">
                  <c:v>42216</c:v>
                </c:pt>
                <c:pt idx="167">
                  <c:v>42247</c:v>
                </c:pt>
                <c:pt idx="168">
                  <c:v>42277</c:v>
                </c:pt>
                <c:pt idx="169">
                  <c:v>42308</c:v>
                </c:pt>
                <c:pt idx="170">
                  <c:v>42338</c:v>
                </c:pt>
                <c:pt idx="171">
                  <c:v>42369</c:v>
                </c:pt>
                <c:pt idx="172">
                  <c:v>42400</c:v>
                </c:pt>
                <c:pt idx="173">
                  <c:v>42429</c:v>
                </c:pt>
                <c:pt idx="174">
                  <c:v>42460</c:v>
                </c:pt>
                <c:pt idx="175">
                  <c:v>42490</c:v>
                </c:pt>
                <c:pt idx="176">
                  <c:v>42521</c:v>
                </c:pt>
                <c:pt idx="177">
                  <c:v>42551</c:v>
                </c:pt>
                <c:pt idx="178">
                  <c:v>42582</c:v>
                </c:pt>
                <c:pt idx="179">
                  <c:v>42613</c:v>
                </c:pt>
                <c:pt idx="180">
                  <c:v>42643</c:v>
                </c:pt>
                <c:pt idx="181">
                  <c:v>42674</c:v>
                </c:pt>
                <c:pt idx="182">
                  <c:v>42704</c:v>
                </c:pt>
                <c:pt idx="183">
                  <c:v>42735</c:v>
                </c:pt>
                <c:pt idx="184">
                  <c:v>42766</c:v>
                </c:pt>
                <c:pt idx="185">
                  <c:v>42794</c:v>
                </c:pt>
                <c:pt idx="186">
                  <c:v>42825</c:v>
                </c:pt>
                <c:pt idx="187">
                  <c:v>42855</c:v>
                </c:pt>
                <c:pt idx="188">
                  <c:v>42886</c:v>
                </c:pt>
                <c:pt idx="189">
                  <c:v>42916</c:v>
                </c:pt>
                <c:pt idx="190">
                  <c:v>42947</c:v>
                </c:pt>
                <c:pt idx="191">
                  <c:v>42978</c:v>
                </c:pt>
                <c:pt idx="192">
                  <c:v>43008</c:v>
                </c:pt>
                <c:pt idx="193">
                  <c:v>43039</c:v>
                </c:pt>
                <c:pt idx="194">
                  <c:v>43069</c:v>
                </c:pt>
                <c:pt idx="195">
                  <c:v>43100</c:v>
                </c:pt>
                <c:pt idx="196">
                  <c:v>43131</c:v>
                </c:pt>
                <c:pt idx="197">
                  <c:v>43159</c:v>
                </c:pt>
                <c:pt idx="198">
                  <c:v>43190</c:v>
                </c:pt>
                <c:pt idx="199">
                  <c:v>43220</c:v>
                </c:pt>
                <c:pt idx="200">
                  <c:v>43251</c:v>
                </c:pt>
                <c:pt idx="201">
                  <c:v>43281</c:v>
                </c:pt>
                <c:pt idx="202">
                  <c:v>43312</c:v>
                </c:pt>
                <c:pt idx="203">
                  <c:v>43343</c:v>
                </c:pt>
                <c:pt idx="204">
                  <c:v>43373</c:v>
                </c:pt>
                <c:pt idx="205">
                  <c:v>43404</c:v>
                </c:pt>
                <c:pt idx="206">
                  <c:v>43434</c:v>
                </c:pt>
                <c:pt idx="207">
                  <c:v>43465</c:v>
                </c:pt>
                <c:pt idx="208">
                  <c:v>43496</c:v>
                </c:pt>
                <c:pt idx="209">
                  <c:v>43524</c:v>
                </c:pt>
                <c:pt idx="210">
                  <c:v>43555</c:v>
                </c:pt>
                <c:pt idx="211">
                  <c:v>43585</c:v>
                </c:pt>
                <c:pt idx="212">
                  <c:v>43616</c:v>
                </c:pt>
                <c:pt idx="213">
                  <c:v>43646</c:v>
                </c:pt>
                <c:pt idx="214">
                  <c:v>43677</c:v>
                </c:pt>
                <c:pt idx="215">
                  <c:v>43708</c:v>
                </c:pt>
                <c:pt idx="216">
                  <c:v>43738</c:v>
                </c:pt>
                <c:pt idx="217">
                  <c:v>43769</c:v>
                </c:pt>
                <c:pt idx="218">
                  <c:v>43799</c:v>
                </c:pt>
                <c:pt idx="219">
                  <c:v>43830</c:v>
                </c:pt>
                <c:pt idx="220">
                  <c:v>43861</c:v>
                </c:pt>
                <c:pt idx="221">
                  <c:v>43890</c:v>
                </c:pt>
                <c:pt idx="222">
                  <c:v>43921</c:v>
                </c:pt>
                <c:pt idx="223">
                  <c:v>43951</c:v>
                </c:pt>
                <c:pt idx="224">
                  <c:v>43982</c:v>
                </c:pt>
                <c:pt idx="225">
                  <c:v>44012</c:v>
                </c:pt>
                <c:pt idx="226">
                  <c:v>44043</c:v>
                </c:pt>
                <c:pt idx="227">
                  <c:v>44074</c:v>
                </c:pt>
                <c:pt idx="228">
                  <c:v>44104</c:v>
                </c:pt>
                <c:pt idx="229">
                  <c:v>44135</c:v>
                </c:pt>
                <c:pt idx="230">
                  <c:v>44165</c:v>
                </c:pt>
                <c:pt idx="231">
                  <c:v>44196</c:v>
                </c:pt>
                <c:pt idx="232">
                  <c:v>44227</c:v>
                </c:pt>
                <c:pt idx="233">
                  <c:v>44255</c:v>
                </c:pt>
                <c:pt idx="234">
                  <c:v>44286</c:v>
                </c:pt>
                <c:pt idx="235">
                  <c:v>44316</c:v>
                </c:pt>
                <c:pt idx="236">
                  <c:v>44347</c:v>
                </c:pt>
                <c:pt idx="237">
                  <c:v>44377</c:v>
                </c:pt>
                <c:pt idx="238">
                  <c:v>44408</c:v>
                </c:pt>
                <c:pt idx="239">
                  <c:v>44439</c:v>
                </c:pt>
                <c:pt idx="240">
                  <c:v>44469</c:v>
                </c:pt>
                <c:pt idx="241">
                  <c:v>44500</c:v>
                </c:pt>
                <c:pt idx="242">
                  <c:v>44530</c:v>
                </c:pt>
                <c:pt idx="243">
                  <c:v>44561</c:v>
                </c:pt>
                <c:pt idx="244">
                  <c:v>44592</c:v>
                </c:pt>
                <c:pt idx="245">
                  <c:v>44620</c:v>
                </c:pt>
                <c:pt idx="246">
                  <c:v>44651</c:v>
                </c:pt>
                <c:pt idx="247">
                  <c:v>44681</c:v>
                </c:pt>
                <c:pt idx="248">
                  <c:v>44712</c:v>
                </c:pt>
                <c:pt idx="249">
                  <c:v>44742</c:v>
                </c:pt>
                <c:pt idx="250">
                  <c:v>44773</c:v>
                </c:pt>
                <c:pt idx="251">
                  <c:v>44804</c:v>
                </c:pt>
                <c:pt idx="252">
                  <c:v>44834</c:v>
                </c:pt>
                <c:pt idx="253">
                  <c:v>44865</c:v>
                </c:pt>
                <c:pt idx="254">
                  <c:v>44895</c:v>
                </c:pt>
                <c:pt idx="255">
                  <c:v>44926</c:v>
                </c:pt>
                <c:pt idx="256">
                  <c:v>44957</c:v>
                </c:pt>
                <c:pt idx="257">
                  <c:v>44985</c:v>
                </c:pt>
                <c:pt idx="258">
                  <c:v>45016</c:v>
                </c:pt>
                <c:pt idx="259">
                  <c:v>45046</c:v>
                </c:pt>
                <c:pt idx="260">
                  <c:v>45077</c:v>
                </c:pt>
                <c:pt idx="261">
                  <c:v>45107</c:v>
                </c:pt>
                <c:pt idx="262">
                  <c:v>45138</c:v>
                </c:pt>
                <c:pt idx="263">
                  <c:v>45169</c:v>
                </c:pt>
                <c:pt idx="264">
                  <c:v>45199</c:v>
                </c:pt>
                <c:pt idx="265">
                  <c:v>45230</c:v>
                </c:pt>
                <c:pt idx="266">
                  <c:v>45260</c:v>
                </c:pt>
                <c:pt idx="267">
                  <c:v>45291</c:v>
                </c:pt>
                <c:pt idx="268">
                  <c:v>45322</c:v>
                </c:pt>
                <c:pt idx="269">
                  <c:v>45351</c:v>
                </c:pt>
                <c:pt idx="270">
                  <c:v>45382</c:v>
                </c:pt>
                <c:pt idx="271">
                  <c:v>45412</c:v>
                </c:pt>
                <c:pt idx="272">
                  <c:v>45443</c:v>
                </c:pt>
                <c:pt idx="273">
                  <c:v>45473</c:v>
                </c:pt>
                <c:pt idx="274">
                  <c:v>45504</c:v>
                </c:pt>
                <c:pt idx="275">
                  <c:v>45535</c:v>
                </c:pt>
                <c:pt idx="276">
                  <c:v>45565</c:v>
                </c:pt>
                <c:pt idx="277">
                  <c:v>45596</c:v>
                </c:pt>
                <c:pt idx="278">
                  <c:v>45626</c:v>
                </c:pt>
                <c:pt idx="279">
                  <c:v>45657</c:v>
                </c:pt>
                <c:pt idx="280">
                  <c:v>45688</c:v>
                </c:pt>
                <c:pt idx="281">
                  <c:v>45716</c:v>
                </c:pt>
                <c:pt idx="282">
                  <c:v>45747</c:v>
                </c:pt>
                <c:pt idx="283">
                  <c:v>45777</c:v>
                </c:pt>
                <c:pt idx="284">
                  <c:v>45808</c:v>
                </c:pt>
                <c:pt idx="285">
                  <c:v>45838</c:v>
                </c:pt>
                <c:pt idx="286">
                  <c:v>45869</c:v>
                </c:pt>
                <c:pt idx="287">
                  <c:v>45900</c:v>
                </c:pt>
                <c:pt idx="288">
                  <c:v>45930</c:v>
                </c:pt>
              </c:numCache>
            </c:numRef>
          </c:cat>
          <c:val>
            <c:numRef>
              <c:f>'V. 10-Year Treasury'!$D$27:$D$315</c:f>
              <c:numCache>
                <c:formatCode>0.00</c:formatCode>
                <c:ptCount val="289"/>
                <c:pt idx="0">
                  <c:v>4.7300000000000004</c:v>
                </c:pt>
                <c:pt idx="1">
                  <c:v>4.57</c:v>
                </c:pt>
                <c:pt idx="2">
                  <c:v>4.6500000000000004</c:v>
                </c:pt>
                <c:pt idx="3">
                  <c:v>5.09</c:v>
                </c:pt>
                <c:pt idx="4">
                  <c:v>5.04</c:v>
                </c:pt>
                <c:pt idx="5">
                  <c:v>4.91</c:v>
                </c:pt>
                <c:pt idx="6">
                  <c:v>5.28</c:v>
                </c:pt>
                <c:pt idx="7">
                  <c:v>5.21</c:v>
                </c:pt>
                <c:pt idx="8">
                  <c:v>5.16</c:v>
                </c:pt>
                <c:pt idx="9">
                  <c:v>4.93</c:v>
                </c:pt>
                <c:pt idx="10">
                  <c:v>4.6500000000000004</c:v>
                </c:pt>
                <c:pt idx="11">
                  <c:v>4.26</c:v>
                </c:pt>
                <c:pt idx="12">
                  <c:v>3.87</c:v>
                </c:pt>
                <c:pt idx="13">
                  <c:v>3.94</c:v>
                </c:pt>
                <c:pt idx="14">
                  <c:v>4.05</c:v>
                </c:pt>
                <c:pt idx="15">
                  <c:v>4.03</c:v>
                </c:pt>
                <c:pt idx="16">
                  <c:v>4.05</c:v>
                </c:pt>
                <c:pt idx="17">
                  <c:v>3.9</c:v>
                </c:pt>
                <c:pt idx="18">
                  <c:v>3.81</c:v>
                </c:pt>
                <c:pt idx="19">
                  <c:v>3.96</c:v>
                </c:pt>
                <c:pt idx="20">
                  <c:v>3.57</c:v>
                </c:pt>
                <c:pt idx="21">
                  <c:v>3.33</c:v>
                </c:pt>
                <c:pt idx="22">
                  <c:v>3.98</c:v>
                </c:pt>
                <c:pt idx="23">
                  <c:v>4.45</c:v>
                </c:pt>
                <c:pt idx="24">
                  <c:v>4.2699999999999996</c:v>
                </c:pt>
                <c:pt idx="25">
                  <c:v>4.29</c:v>
                </c:pt>
                <c:pt idx="26">
                  <c:v>4.3</c:v>
                </c:pt>
                <c:pt idx="27">
                  <c:v>4.2699999999999996</c:v>
                </c:pt>
                <c:pt idx="28">
                  <c:v>4.1500000000000004</c:v>
                </c:pt>
                <c:pt idx="29">
                  <c:v>4.08</c:v>
                </c:pt>
                <c:pt idx="30">
                  <c:v>3.83</c:v>
                </c:pt>
                <c:pt idx="31">
                  <c:v>4.3499999999999996</c:v>
                </c:pt>
                <c:pt idx="32">
                  <c:v>4.72</c:v>
                </c:pt>
                <c:pt idx="33">
                  <c:v>4.7300000000000004</c:v>
                </c:pt>
                <c:pt idx="34">
                  <c:v>4.5</c:v>
                </c:pt>
                <c:pt idx="35">
                  <c:v>4.28</c:v>
                </c:pt>
                <c:pt idx="36">
                  <c:v>4.13</c:v>
                </c:pt>
                <c:pt idx="37">
                  <c:v>4.0999999999999996</c:v>
                </c:pt>
                <c:pt idx="38">
                  <c:v>4.1900000000000004</c:v>
                </c:pt>
                <c:pt idx="39">
                  <c:v>4.2300000000000004</c:v>
                </c:pt>
                <c:pt idx="40">
                  <c:v>4.22</c:v>
                </c:pt>
                <c:pt idx="41">
                  <c:v>4.17</c:v>
                </c:pt>
                <c:pt idx="42">
                  <c:v>4.5</c:v>
                </c:pt>
                <c:pt idx="43">
                  <c:v>4.34</c:v>
                </c:pt>
                <c:pt idx="44">
                  <c:v>4.1399999999999997</c:v>
                </c:pt>
                <c:pt idx="45">
                  <c:v>4</c:v>
                </c:pt>
                <c:pt idx="46">
                  <c:v>4.18</c:v>
                </c:pt>
                <c:pt idx="47">
                  <c:v>4.26</c:v>
                </c:pt>
                <c:pt idx="48">
                  <c:v>4.2</c:v>
                </c:pt>
                <c:pt idx="49">
                  <c:v>4.46</c:v>
                </c:pt>
                <c:pt idx="50">
                  <c:v>4.54</c:v>
                </c:pt>
                <c:pt idx="51">
                  <c:v>4.47</c:v>
                </c:pt>
                <c:pt idx="52">
                  <c:v>4.42</c:v>
                </c:pt>
                <c:pt idx="53">
                  <c:v>4.57</c:v>
                </c:pt>
                <c:pt idx="54">
                  <c:v>4.72</c:v>
                </c:pt>
                <c:pt idx="55">
                  <c:v>4.99</c:v>
                </c:pt>
                <c:pt idx="56">
                  <c:v>5.1100000000000003</c:v>
                </c:pt>
                <c:pt idx="57">
                  <c:v>5.1100000000000003</c:v>
                </c:pt>
                <c:pt idx="58">
                  <c:v>5.09</c:v>
                </c:pt>
                <c:pt idx="59">
                  <c:v>4.88</c:v>
                </c:pt>
                <c:pt idx="60">
                  <c:v>4.72</c:v>
                </c:pt>
                <c:pt idx="61">
                  <c:v>4.7300000000000004</c:v>
                </c:pt>
                <c:pt idx="62">
                  <c:v>4.5999999999999996</c:v>
                </c:pt>
                <c:pt idx="63">
                  <c:v>4.5599999999999996</c:v>
                </c:pt>
                <c:pt idx="64">
                  <c:v>4.76</c:v>
                </c:pt>
                <c:pt idx="65">
                  <c:v>4.72</c:v>
                </c:pt>
                <c:pt idx="66">
                  <c:v>4.5599999999999996</c:v>
                </c:pt>
                <c:pt idx="67">
                  <c:v>4.6900000000000004</c:v>
                </c:pt>
                <c:pt idx="68">
                  <c:v>4.75</c:v>
                </c:pt>
                <c:pt idx="69">
                  <c:v>5.0999999999999996</c:v>
                </c:pt>
                <c:pt idx="70">
                  <c:v>5</c:v>
                </c:pt>
                <c:pt idx="71">
                  <c:v>4.67</c:v>
                </c:pt>
                <c:pt idx="72">
                  <c:v>4.5199999999999996</c:v>
                </c:pt>
                <c:pt idx="73">
                  <c:v>4.53</c:v>
                </c:pt>
                <c:pt idx="74">
                  <c:v>4.1500000000000004</c:v>
                </c:pt>
                <c:pt idx="75">
                  <c:v>4.0999999999999996</c:v>
                </c:pt>
                <c:pt idx="76">
                  <c:v>3.74</c:v>
                </c:pt>
                <c:pt idx="77">
                  <c:v>3.74</c:v>
                </c:pt>
                <c:pt idx="78">
                  <c:v>3.51</c:v>
                </c:pt>
                <c:pt idx="79">
                  <c:v>3.68</c:v>
                </c:pt>
                <c:pt idx="80">
                  <c:v>3.88</c:v>
                </c:pt>
                <c:pt idx="81">
                  <c:v>4.0999999999999996</c:v>
                </c:pt>
                <c:pt idx="82">
                  <c:v>4.01</c:v>
                </c:pt>
                <c:pt idx="83">
                  <c:v>3.89</c:v>
                </c:pt>
                <c:pt idx="84">
                  <c:v>3.69</c:v>
                </c:pt>
                <c:pt idx="85">
                  <c:v>3.81</c:v>
                </c:pt>
                <c:pt idx="86">
                  <c:v>3.53</c:v>
                </c:pt>
                <c:pt idx="87">
                  <c:v>2.42</c:v>
                </c:pt>
                <c:pt idx="88">
                  <c:v>2.52</c:v>
                </c:pt>
                <c:pt idx="89">
                  <c:v>2.87</c:v>
                </c:pt>
                <c:pt idx="90">
                  <c:v>2.82</c:v>
                </c:pt>
                <c:pt idx="91">
                  <c:v>2.93</c:v>
                </c:pt>
                <c:pt idx="92">
                  <c:v>3.29</c:v>
                </c:pt>
                <c:pt idx="93">
                  <c:v>3.72</c:v>
                </c:pt>
                <c:pt idx="94">
                  <c:v>3.56</c:v>
                </c:pt>
                <c:pt idx="95">
                  <c:v>3.59</c:v>
                </c:pt>
                <c:pt idx="96">
                  <c:v>3.4</c:v>
                </c:pt>
                <c:pt idx="97">
                  <c:v>3.39</c:v>
                </c:pt>
                <c:pt idx="98">
                  <c:v>3.4</c:v>
                </c:pt>
                <c:pt idx="99">
                  <c:v>3.59</c:v>
                </c:pt>
                <c:pt idx="100">
                  <c:v>3.73</c:v>
                </c:pt>
                <c:pt idx="101">
                  <c:v>3.69</c:v>
                </c:pt>
                <c:pt idx="102">
                  <c:v>3.73</c:v>
                </c:pt>
                <c:pt idx="103">
                  <c:v>3.85</c:v>
                </c:pt>
                <c:pt idx="104">
                  <c:v>3.42</c:v>
                </c:pt>
                <c:pt idx="105">
                  <c:v>3.2</c:v>
                </c:pt>
                <c:pt idx="106">
                  <c:v>3.01</c:v>
                </c:pt>
                <c:pt idx="107">
                  <c:v>2.7</c:v>
                </c:pt>
                <c:pt idx="108">
                  <c:v>2.65</c:v>
                </c:pt>
                <c:pt idx="109">
                  <c:v>2.54</c:v>
                </c:pt>
                <c:pt idx="110">
                  <c:v>2.76</c:v>
                </c:pt>
                <c:pt idx="111">
                  <c:v>3.29</c:v>
                </c:pt>
                <c:pt idx="112">
                  <c:v>3.39</c:v>
                </c:pt>
                <c:pt idx="113">
                  <c:v>3.58</c:v>
                </c:pt>
                <c:pt idx="114">
                  <c:v>3.41</c:v>
                </c:pt>
                <c:pt idx="115">
                  <c:v>3.46</c:v>
                </c:pt>
                <c:pt idx="116">
                  <c:v>3.17</c:v>
                </c:pt>
                <c:pt idx="117">
                  <c:v>3</c:v>
                </c:pt>
                <c:pt idx="118">
                  <c:v>3</c:v>
                </c:pt>
                <c:pt idx="119">
                  <c:v>2.2999999999999998</c:v>
                </c:pt>
                <c:pt idx="120">
                  <c:v>1.98</c:v>
                </c:pt>
                <c:pt idx="121">
                  <c:v>2.15</c:v>
                </c:pt>
                <c:pt idx="122">
                  <c:v>2.0099999999999998</c:v>
                </c:pt>
                <c:pt idx="123">
                  <c:v>1.98</c:v>
                </c:pt>
                <c:pt idx="124">
                  <c:v>1.97</c:v>
                </c:pt>
                <c:pt idx="125">
                  <c:v>1.97</c:v>
                </c:pt>
                <c:pt idx="126">
                  <c:v>2.17</c:v>
                </c:pt>
                <c:pt idx="127">
                  <c:v>2.0499999999999998</c:v>
                </c:pt>
                <c:pt idx="128">
                  <c:v>1.8</c:v>
                </c:pt>
                <c:pt idx="129">
                  <c:v>1.62</c:v>
                </c:pt>
                <c:pt idx="130">
                  <c:v>1.53</c:v>
                </c:pt>
                <c:pt idx="131">
                  <c:v>1.68</c:v>
                </c:pt>
                <c:pt idx="132">
                  <c:v>1.72</c:v>
                </c:pt>
                <c:pt idx="133">
                  <c:v>1.75</c:v>
                </c:pt>
                <c:pt idx="134">
                  <c:v>1.65</c:v>
                </c:pt>
                <c:pt idx="135">
                  <c:v>1.72</c:v>
                </c:pt>
                <c:pt idx="136">
                  <c:v>1.91</c:v>
                </c:pt>
                <c:pt idx="137">
                  <c:v>1.98</c:v>
                </c:pt>
                <c:pt idx="138">
                  <c:v>1.96</c:v>
                </c:pt>
                <c:pt idx="139">
                  <c:v>1.76</c:v>
                </c:pt>
                <c:pt idx="140">
                  <c:v>1.93</c:v>
                </c:pt>
                <c:pt idx="141">
                  <c:v>2.2999999999999998</c:v>
                </c:pt>
                <c:pt idx="142">
                  <c:v>2.58</c:v>
                </c:pt>
                <c:pt idx="143">
                  <c:v>2.74</c:v>
                </c:pt>
                <c:pt idx="144">
                  <c:v>2.81</c:v>
                </c:pt>
                <c:pt idx="145">
                  <c:v>2.62</c:v>
                </c:pt>
                <c:pt idx="146">
                  <c:v>2.72</c:v>
                </c:pt>
                <c:pt idx="147">
                  <c:v>2.9</c:v>
                </c:pt>
                <c:pt idx="148">
                  <c:v>2.86</c:v>
                </c:pt>
                <c:pt idx="149">
                  <c:v>2.71</c:v>
                </c:pt>
                <c:pt idx="150">
                  <c:v>2.72</c:v>
                </c:pt>
                <c:pt idx="151">
                  <c:v>2.71</c:v>
                </c:pt>
                <c:pt idx="152">
                  <c:v>2.56</c:v>
                </c:pt>
                <c:pt idx="153">
                  <c:v>2.6</c:v>
                </c:pt>
                <c:pt idx="154">
                  <c:v>2.54</c:v>
                </c:pt>
                <c:pt idx="155">
                  <c:v>2.42</c:v>
                </c:pt>
                <c:pt idx="156">
                  <c:v>2.5299999999999998</c:v>
                </c:pt>
                <c:pt idx="157">
                  <c:v>2.2999999999999998</c:v>
                </c:pt>
                <c:pt idx="158">
                  <c:v>2.33</c:v>
                </c:pt>
                <c:pt idx="159">
                  <c:v>2.21</c:v>
                </c:pt>
                <c:pt idx="160">
                  <c:v>1.88</c:v>
                </c:pt>
                <c:pt idx="161">
                  <c:v>1.98</c:v>
                </c:pt>
                <c:pt idx="162">
                  <c:v>2.04</c:v>
                </c:pt>
                <c:pt idx="163">
                  <c:v>1.94</c:v>
                </c:pt>
                <c:pt idx="164">
                  <c:v>2.2000000000000002</c:v>
                </c:pt>
                <c:pt idx="165">
                  <c:v>2.36</c:v>
                </c:pt>
                <c:pt idx="166">
                  <c:v>2.3199999999999998</c:v>
                </c:pt>
                <c:pt idx="167">
                  <c:v>2.17</c:v>
                </c:pt>
                <c:pt idx="168">
                  <c:v>2.17</c:v>
                </c:pt>
                <c:pt idx="169">
                  <c:v>2.0699999999999998</c:v>
                </c:pt>
                <c:pt idx="170">
                  <c:v>2.2599999999999998</c:v>
                </c:pt>
                <c:pt idx="171">
                  <c:v>2.2400000000000002</c:v>
                </c:pt>
                <c:pt idx="172">
                  <c:v>2.09</c:v>
                </c:pt>
                <c:pt idx="173">
                  <c:v>1.78</c:v>
                </c:pt>
                <c:pt idx="174">
                  <c:v>1.89</c:v>
                </c:pt>
                <c:pt idx="175">
                  <c:v>1.81</c:v>
                </c:pt>
                <c:pt idx="176">
                  <c:v>1.81</c:v>
                </c:pt>
                <c:pt idx="177">
                  <c:v>1.64</c:v>
                </c:pt>
                <c:pt idx="178">
                  <c:v>1.5</c:v>
                </c:pt>
                <c:pt idx="179">
                  <c:v>1.56</c:v>
                </c:pt>
                <c:pt idx="180">
                  <c:v>1.63</c:v>
                </c:pt>
                <c:pt idx="181">
                  <c:v>1.76</c:v>
                </c:pt>
                <c:pt idx="182">
                  <c:v>2.14</c:v>
                </c:pt>
                <c:pt idx="183">
                  <c:v>2.4900000000000002</c:v>
                </c:pt>
                <c:pt idx="184">
                  <c:v>2.4300000000000002</c:v>
                </c:pt>
                <c:pt idx="185">
                  <c:v>2.42</c:v>
                </c:pt>
                <c:pt idx="186">
                  <c:v>2.48</c:v>
                </c:pt>
                <c:pt idx="187">
                  <c:v>2.2999999999999998</c:v>
                </c:pt>
                <c:pt idx="188">
                  <c:v>2.2999999999999998</c:v>
                </c:pt>
                <c:pt idx="189">
                  <c:v>2.19</c:v>
                </c:pt>
                <c:pt idx="190">
                  <c:v>2.3199999999999998</c:v>
                </c:pt>
                <c:pt idx="191">
                  <c:v>2.21</c:v>
                </c:pt>
                <c:pt idx="192">
                  <c:v>2.2000000000000002</c:v>
                </c:pt>
                <c:pt idx="193">
                  <c:v>2.36</c:v>
                </c:pt>
                <c:pt idx="194">
                  <c:v>2.35</c:v>
                </c:pt>
                <c:pt idx="195">
                  <c:v>2.4</c:v>
                </c:pt>
                <c:pt idx="196">
                  <c:v>2.58</c:v>
                </c:pt>
                <c:pt idx="197">
                  <c:v>2.86</c:v>
                </c:pt>
                <c:pt idx="198">
                  <c:v>2.84</c:v>
                </c:pt>
                <c:pt idx="199">
                  <c:v>2.87</c:v>
                </c:pt>
                <c:pt idx="200">
                  <c:v>2.98</c:v>
                </c:pt>
                <c:pt idx="201">
                  <c:v>2.91</c:v>
                </c:pt>
                <c:pt idx="202">
                  <c:v>2.89</c:v>
                </c:pt>
                <c:pt idx="203">
                  <c:v>2.89</c:v>
                </c:pt>
                <c:pt idx="204">
                  <c:v>3</c:v>
                </c:pt>
                <c:pt idx="205">
                  <c:v>3.15</c:v>
                </c:pt>
                <c:pt idx="206">
                  <c:v>3.12</c:v>
                </c:pt>
                <c:pt idx="207">
                  <c:v>2.83</c:v>
                </c:pt>
                <c:pt idx="208">
                  <c:v>2.71</c:v>
                </c:pt>
                <c:pt idx="209">
                  <c:v>2.68</c:v>
                </c:pt>
                <c:pt idx="210">
                  <c:v>2.57</c:v>
                </c:pt>
                <c:pt idx="211">
                  <c:v>2.5299999999999998</c:v>
                </c:pt>
                <c:pt idx="212">
                  <c:v>2.4</c:v>
                </c:pt>
                <c:pt idx="213">
                  <c:v>2.0699999999999998</c:v>
                </c:pt>
                <c:pt idx="214">
                  <c:v>2.06</c:v>
                </c:pt>
                <c:pt idx="215">
                  <c:v>1.63</c:v>
                </c:pt>
                <c:pt idx="216">
                  <c:v>1.7</c:v>
                </c:pt>
                <c:pt idx="217">
                  <c:v>1.71</c:v>
                </c:pt>
                <c:pt idx="218">
                  <c:v>1.81</c:v>
                </c:pt>
                <c:pt idx="219">
                  <c:v>1.86</c:v>
                </c:pt>
                <c:pt idx="220">
                  <c:v>1.76</c:v>
                </c:pt>
                <c:pt idx="221">
                  <c:v>1.5</c:v>
                </c:pt>
                <c:pt idx="222">
                  <c:v>0.87</c:v>
                </c:pt>
                <c:pt idx="223">
                  <c:v>0.66</c:v>
                </c:pt>
                <c:pt idx="224">
                  <c:v>0.67</c:v>
                </c:pt>
                <c:pt idx="225">
                  <c:v>0.73</c:v>
                </c:pt>
                <c:pt idx="226">
                  <c:v>0.62</c:v>
                </c:pt>
                <c:pt idx="227">
                  <c:v>0.65</c:v>
                </c:pt>
                <c:pt idx="228">
                  <c:v>0.68</c:v>
                </c:pt>
                <c:pt idx="229">
                  <c:v>0.79</c:v>
                </c:pt>
                <c:pt idx="230">
                  <c:v>0.87</c:v>
                </c:pt>
                <c:pt idx="231">
                  <c:v>0.93</c:v>
                </c:pt>
                <c:pt idx="232">
                  <c:v>1.08</c:v>
                </c:pt>
                <c:pt idx="233">
                  <c:v>1.26</c:v>
                </c:pt>
                <c:pt idx="234">
                  <c:v>1.61</c:v>
                </c:pt>
                <c:pt idx="235">
                  <c:v>1.64</c:v>
                </c:pt>
                <c:pt idx="236">
                  <c:v>1.62</c:v>
                </c:pt>
                <c:pt idx="237">
                  <c:v>1.52</c:v>
                </c:pt>
                <c:pt idx="238">
                  <c:v>1.32</c:v>
                </c:pt>
                <c:pt idx="239">
                  <c:v>1.28</c:v>
                </c:pt>
                <c:pt idx="240">
                  <c:v>1.37</c:v>
                </c:pt>
                <c:pt idx="241">
                  <c:v>1.58</c:v>
                </c:pt>
                <c:pt idx="242">
                  <c:v>1.56</c:v>
                </c:pt>
                <c:pt idx="243">
                  <c:v>1.47</c:v>
                </c:pt>
                <c:pt idx="244">
                  <c:v>1.76</c:v>
                </c:pt>
                <c:pt idx="245">
                  <c:v>1.93</c:v>
                </c:pt>
                <c:pt idx="246">
                  <c:v>2.13</c:v>
                </c:pt>
                <c:pt idx="247">
                  <c:v>2.75</c:v>
                </c:pt>
                <c:pt idx="248">
                  <c:v>2.9</c:v>
                </c:pt>
                <c:pt idx="249">
                  <c:v>3.14</c:v>
                </c:pt>
                <c:pt idx="250">
                  <c:v>2.9</c:v>
                </c:pt>
                <c:pt idx="251">
                  <c:v>2.9</c:v>
                </c:pt>
                <c:pt idx="252">
                  <c:v>3.52</c:v>
                </c:pt>
                <c:pt idx="253">
                  <c:v>3.98</c:v>
                </c:pt>
                <c:pt idx="254">
                  <c:v>3.89</c:v>
                </c:pt>
                <c:pt idx="255">
                  <c:v>3.62</c:v>
                </c:pt>
                <c:pt idx="256">
                  <c:v>3.53</c:v>
                </c:pt>
                <c:pt idx="257">
                  <c:v>3.75</c:v>
                </c:pt>
                <c:pt idx="258">
                  <c:v>3.66</c:v>
                </c:pt>
                <c:pt idx="259">
                  <c:v>3.46</c:v>
                </c:pt>
                <c:pt idx="260">
                  <c:v>3.57</c:v>
                </c:pt>
                <c:pt idx="261">
                  <c:v>3.75</c:v>
                </c:pt>
                <c:pt idx="262">
                  <c:v>3.9</c:v>
                </c:pt>
                <c:pt idx="263">
                  <c:v>4.17</c:v>
                </c:pt>
                <c:pt idx="264">
                  <c:v>4.38</c:v>
                </c:pt>
                <c:pt idx="265">
                  <c:v>4.8</c:v>
                </c:pt>
                <c:pt idx="266">
                  <c:v>4.5</c:v>
                </c:pt>
                <c:pt idx="267">
                  <c:v>4.0199999999999996</c:v>
                </c:pt>
                <c:pt idx="268">
                  <c:v>4.0599999999999996</c:v>
                </c:pt>
                <c:pt idx="269">
                  <c:v>4.21</c:v>
                </c:pt>
                <c:pt idx="270">
                  <c:v>4.21</c:v>
                </c:pt>
                <c:pt idx="271">
                  <c:v>4.54</c:v>
                </c:pt>
                <c:pt idx="272">
                  <c:v>4.4800000000000004</c:v>
                </c:pt>
                <c:pt idx="273">
                  <c:v>4.3099999999999996</c:v>
                </c:pt>
                <c:pt idx="274">
                  <c:v>4.25</c:v>
                </c:pt>
                <c:pt idx="275">
                  <c:v>3.87</c:v>
                </c:pt>
                <c:pt idx="276">
                  <c:v>3.72</c:v>
                </c:pt>
                <c:pt idx="277">
                  <c:v>4.0999999999999996</c:v>
                </c:pt>
                <c:pt idx="278">
                  <c:v>4.3600000000000003</c:v>
                </c:pt>
                <c:pt idx="279">
                  <c:v>4.3899999999999997</c:v>
                </c:pt>
                <c:pt idx="280">
                  <c:v>4.63</c:v>
                </c:pt>
                <c:pt idx="281">
                  <c:v>4.45</c:v>
                </c:pt>
                <c:pt idx="282">
                  <c:v>4.28</c:v>
                </c:pt>
                <c:pt idx="283">
                  <c:v>4.28</c:v>
                </c:pt>
                <c:pt idx="284">
                  <c:v>4.42</c:v>
                </c:pt>
                <c:pt idx="285">
                  <c:v>4.38</c:v>
                </c:pt>
                <c:pt idx="286">
                  <c:v>4.3899999999999997</c:v>
                </c:pt>
                <c:pt idx="287">
                  <c:v>4.26</c:v>
                </c:pt>
                <c:pt idx="288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E-42EA-AA3C-DEA8733BD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03568"/>
        <c:axId val="90104528"/>
      </c:lineChart>
      <c:dateAx>
        <c:axId val="901035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0104528"/>
        <c:crosses val="autoZero"/>
        <c:auto val="1"/>
        <c:lblOffset val="100"/>
        <c:baseTimeUnit val="months"/>
        <c:majorUnit val="24"/>
        <c:majorTimeUnit val="months"/>
      </c:dateAx>
      <c:valAx>
        <c:axId val="901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010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AC2067-F611-4740-971E-37B525D0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2447924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358A49-1B37-6180-F778-5BB32F46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161924</xdr:rowOff>
    </xdr:from>
    <xdr:to>
      <xdr:col>4</xdr:col>
      <xdr:colOff>1</xdr:colOff>
      <xdr:row>20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052E33-016C-F0B0-21AB-DEFDF8679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7D017-8546-32F8-2DFB-4AC96F268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677CC-5C48-338A-FE85-CA4ED219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9F919C-2862-3F7D-6E56-0AA12B18E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Credit_Ratings.xlsx" TargetMode="External"/><Relationship Id="rId1" Type="http://schemas.openxmlformats.org/officeDocument/2006/relationships/externalLinkPath" Target="/Users/Daniel/Dropbox/YEAR%20END%20UPDATES/2024_Q4_Credit_Ratin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Dividends.xlsx" TargetMode="External"/><Relationship Id="rId1" Type="http://schemas.openxmlformats.org/officeDocument/2006/relationships/externalLinkPath" Target="/Users/Daniel/Dropbox/YEAR%20END%20UPDATES/2024_Q4_Dividend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Stock_Performance.xlsx" TargetMode="External"/><Relationship Id="rId1" Type="http://schemas.openxmlformats.org/officeDocument/2006/relationships/externalLinkPath" Target="/Users/Daniel/Dropbox/YEAR%20END%20UPDATES/2024_Q4_Stock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CR"/>
      <sheetName val="Company List"/>
      <sheetName val="I. S&amp;P Ratings Distribution"/>
      <sheetName val="II. Upgrades &amp; Downgrades"/>
      <sheetName val="III. Total Ratings Actions"/>
      <sheetName val="IV. Direction Ratings Actions"/>
      <sheetName val="V. S&amp;P Ratings by Category"/>
      <sheetName val="VI. Credit Ratings Scales"/>
      <sheetName val="S&amp;P Scale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C6" t="str">
            <v>2024</v>
          </cell>
          <cell r="F6">
            <v>45657</v>
          </cell>
          <cell r="I6" t="str">
            <v>Q4</v>
          </cell>
        </row>
        <row r="7">
          <cell r="C7">
            <v>45291</v>
          </cell>
          <cell r="I7" t="str">
            <v>2024 Q4</v>
          </cell>
        </row>
        <row r="9">
          <cell r="I9" t="str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DV"/>
      <sheetName val="Company List"/>
      <sheetName val="I. Sector Payout Ratio"/>
      <sheetName val="II. Sector Yield"/>
      <sheetName val="III. Dividend Patterns"/>
      <sheetName val="IV. Category Payout Ratio"/>
      <sheetName val="V. Category Yield"/>
      <sheetName val="VI. Dividend Summary"/>
      <sheetName val="VII. Free Cash Flow "/>
      <sheetName val="SPDR Payout"/>
      <sheetName val="SPDR Yield"/>
      <sheetName val="Patterns Worksheet"/>
      <sheetName val="Settings"/>
      <sheetName val="E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C6" t="str">
            <v>2024</v>
          </cell>
        </row>
        <row r="7">
          <cell r="F7">
            <v>45565</v>
          </cell>
        </row>
        <row r="9">
          <cell r="F9" t="str">
            <v>Yes</v>
          </cell>
        </row>
        <row r="11">
          <cell r="I11" t="str">
            <v>2024 Q1</v>
          </cell>
        </row>
        <row r="12">
          <cell r="I12" t="str">
            <v>2024 Q2</v>
          </cell>
        </row>
        <row r="13">
          <cell r="I13" t="str">
            <v>2024 Q3</v>
          </cell>
        </row>
        <row r="14">
          <cell r="I14" t="str">
            <v>2024 Q4</v>
          </cell>
        </row>
        <row r="16">
          <cell r="I16">
            <v>45565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SP"/>
      <sheetName val="Company List"/>
      <sheetName val="I. Index"/>
      <sheetName val="II. Category"/>
      <sheetName val="III. Total Return"/>
      <sheetName val="IV. 10Y Monthly"/>
      <sheetName val="V. 10Y Daily"/>
      <sheetName val="VI. NG Spot"/>
      <sheetName val="VII. NG Futures"/>
      <sheetName val="VIII. Returns by Quarter"/>
      <sheetName val="IX &amp; X. Sectors"/>
      <sheetName val="XI. Market Cap"/>
      <sheetName val="XII. EEI Market Cap"/>
      <sheetName val="XIII. Comp Category Return"/>
      <sheetName val="XIV. EEI Index Top 10"/>
      <sheetName val="Category_Calc"/>
      <sheetName val="MASTER"/>
      <sheetName val="Master_Lookup"/>
      <sheetName val="12-Month Calculation"/>
      <sheetName val="YTD Calculation"/>
      <sheetName val="Calc_LTM"/>
      <sheetName val="Calc_YTD"/>
      <sheetName val="CompanyList"/>
      <sheetName val="Reg_Percent"/>
      <sheetName val="Settings"/>
      <sheetName val="E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C6" t="str">
            <v>2024</v>
          </cell>
        </row>
        <row r="11">
          <cell r="I11" t="str">
            <v>2024.4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ustom">
      <a:dk1>
        <a:sysClr val="windowText" lastClr="000000"/>
      </a:dk1>
      <a:lt1>
        <a:sysClr val="window" lastClr="FFFFFF"/>
      </a:lt1>
      <a:dk2>
        <a:srgbClr val="8E736A"/>
      </a:dk2>
      <a:lt2>
        <a:srgbClr val="E6E6FF"/>
      </a:lt2>
      <a:accent1>
        <a:srgbClr val="FF0000"/>
      </a:accent1>
      <a:accent2>
        <a:srgbClr val="FFC000"/>
      </a:accent2>
      <a:accent3>
        <a:srgbClr val="FFFF00"/>
      </a:accent3>
      <a:accent4>
        <a:srgbClr val="00B050"/>
      </a:accent4>
      <a:accent5>
        <a:srgbClr val="0070C0"/>
      </a:accent5>
      <a:accent6>
        <a:srgbClr val="7030A0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federalreserve.gov/datadownload/Output.aspx?rel=H15&amp;series=0809abf197c17f1ff0b2180fe7015cc3&amp;lastObs=&amp;from=&amp;to=&amp;filetype=csv&amp;label=include&amp;layout=seriescolu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520E-93BC-4B1F-8628-1BA7A993DF0A}">
  <sheetPr>
    <tabColor rgb="FF003366"/>
  </sheetPr>
  <dimension ref="A1:D53"/>
  <sheetViews>
    <sheetView showGridLines="0" tabSelected="1" workbookViewId="0"/>
  </sheetViews>
  <sheetFormatPr defaultColWidth="0" defaultRowHeight="11.1" customHeight="1" zeroHeight="1" x14ac:dyDescent="0.25"/>
  <cols>
    <col min="1" max="2" width="4.7109375" style="61" customWidth="1"/>
    <col min="3" max="3" width="12.7109375" style="61" customWidth="1"/>
    <col min="4" max="4" width="58.7109375" style="61" customWidth="1"/>
    <col min="5" max="16384" width="0" style="61" hidden="1"/>
  </cols>
  <sheetData>
    <row r="1" spans="1:4" ht="11.1" customHeight="1" x14ac:dyDescent="0.25">
      <c r="A1" s="60"/>
      <c r="B1" s="60"/>
      <c r="C1" s="60"/>
      <c r="D1" s="60"/>
    </row>
    <row r="2" spans="1:4" ht="11.1" customHeight="1" x14ac:dyDescent="0.25"/>
    <row r="3" spans="1:4" ht="11.1" customHeight="1" x14ac:dyDescent="0.25"/>
    <row r="4" spans="1:4" ht="11.1" customHeight="1" x14ac:dyDescent="0.25">
      <c r="D4" s="94" t="s">
        <v>3024</v>
      </c>
    </row>
    <row r="5" spans="1:4" ht="11.1" customHeight="1" x14ac:dyDescent="0.25">
      <c r="D5" s="94"/>
    </row>
    <row r="6" spans="1:4" ht="11.1" customHeight="1" x14ac:dyDescent="0.25">
      <c r="D6" s="94"/>
    </row>
    <row r="7" spans="1:4" ht="11.1" customHeight="1" x14ac:dyDescent="0.25">
      <c r="D7" s="62" t="s">
        <v>2634</v>
      </c>
    </row>
    <row r="8" spans="1:4" ht="11.1" customHeight="1" x14ac:dyDescent="0.25"/>
    <row r="9" spans="1:4" ht="11.1" customHeight="1" x14ac:dyDescent="0.25"/>
    <row r="10" spans="1:4" ht="11.1" customHeight="1" x14ac:dyDescent="0.25">
      <c r="A10" s="60"/>
      <c r="B10" s="60"/>
      <c r="C10" s="60"/>
      <c r="D10" s="60"/>
    </row>
    <row r="11" spans="1:4" ht="11.1" customHeight="1" x14ac:dyDescent="0.25">
      <c r="A11" s="63"/>
      <c r="B11" s="91" t="s">
        <v>2635</v>
      </c>
      <c r="C11" s="91"/>
      <c r="D11" s="91"/>
    </row>
    <row r="12" spans="1:4" ht="11.1" customHeight="1" x14ac:dyDescent="0.25">
      <c r="A12" s="64"/>
      <c r="B12" s="92"/>
      <c r="C12" s="92"/>
      <c r="D12" s="92"/>
    </row>
    <row r="13" spans="1:4" ht="11.1" customHeight="1" x14ac:dyDescent="0.25">
      <c r="A13" s="60"/>
      <c r="B13" s="60"/>
      <c r="C13" s="60"/>
      <c r="D13" s="60"/>
    </row>
    <row r="14" spans="1:4" ht="11.1" customHeight="1" x14ac:dyDescent="0.25">
      <c r="A14" s="60"/>
      <c r="B14" s="65" t="s">
        <v>2967</v>
      </c>
      <c r="C14" s="93" t="s">
        <v>2826</v>
      </c>
      <c r="D14" s="93"/>
    </row>
    <row r="15" spans="1:4" ht="11.1" customHeight="1" x14ac:dyDescent="0.25">
      <c r="A15" s="60"/>
      <c r="B15" s="65" t="s">
        <v>2968</v>
      </c>
      <c r="C15" s="93" t="s">
        <v>2824</v>
      </c>
      <c r="D15" s="93"/>
    </row>
    <row r="16" spans="1:4" ht="11.1" customHeight="1" x14ac:dyDescent="0.25">
      <c r="A16" s="60"/>
      <c r="B16" s="65" t="s">
        <v>2969</v>
      </c>
      <c r="C16" s="93" t="s">
        <v>2825</v>
      </c>
      <c r="D16" s="93"/>
    </row>
    <row r="17" spans="1:4" ht="11.1" customHeight="1" x14ac:dyDescent="0.25">
      <c r="A17" s="60"/>
      <c r="B17" s="65" t="s">
        <v>2970</v>
      </c>
      <c r="C17" s="93" t="s">
        <v>2823</v>
      </c>
      <c r="D17" s="93"/>
    </row>
    <row r="18" spans="1:4" ht="11.1" customHeight="1" x14ac:dyDescent="0.25">
      <c r="A18" s="60"/>
      <c r="B18" s="65" t="s">
        <v>2971</v>
      </c>
      <c r="C18" s="93" t="s">
        <v>2835</v>
      </c>
      <c r="D18" s="93"/>
    </row>
    <row r="19" spans="1:4" ht="11.1" customHeight="1" x14ac:dyDescent="0.25">
      <c r="A19" s="60"/>
      <c r="B19" s="65"/>
      <c r="C19" s="90"/>
      <c r="D19" s="90"/>
    </row>
    <row r="20" spans="1:4" ht="11.1" customHeight="1" x14ac:dyDescent="0.25">
      <c r="A20" s="60"/>
      <c r="B20" s="65"/>
      <c r="C20" s="90"/>
      <c r="D20" s="90"/>
    </row>
    <row r="21" spans="1:4" ht="11.1" customHeight="1" x14ac:dyDescent="0.25">
      <c r="A21" s="60"/>
      <c r="B21" s="65"/>
      <c r="C21" s="90"/>
      <c r="D21" s="90"/>
    </row>
    <row r="22" spans="1:4" ht="11.1" customHeight="1" x14ac:dyDescent="0.25">
      <c r="A22" s="60"/>
      <c r="B22" s="65"/>
      <c r="C22" s="90"/>
      <c r="D22" s="90"/>
    </row>
    <row r="23" spans="1:4" ht="11.1" customHeight="1" x14ac:dyDescent="0.25">
      <c r="A23" s="60"/>
      <c r="B23" s="65"/>
      <c r="C23" s="90"/>
      <c r="D23" s="90"/>
    </row>
    <row r="24" spans="1:4" ht="11.1" customHeight="1" x14ac:dyDescent="0.25">
      <c r="A24" s="60"/>
      <c r="B24" s="65"/>
      <c r="C24" s="90"/>
      <c r="D24" s="90"/>
    </row>
    <row r="25" spans="1:4" ht="11.1" customHeight="1" x14ac:dyDescent="0.25">
      <c r="A25" s="60"/>
      <c r="B25" s="65"/>
      <c r="C25" s="90"/>
      <c r="D25" s="90"/>
    </row>
    <row r="26" spans="1:4" ht="11.1" customHeight="1" x14ac:dyDescent="0.25">
      <c r="A26" s="60"/>
      <c r="B26" s="65"/>
      <c r="C26" s="90"/>
      <c r="D26" s="90"/>
    </row>
    <row r="27" spans="1:4" ht="11.1" customHeight="1" x14ac:dyDescent="0.25">
      <c r="A27" s="60"/>
      <c r="B27" s="60"/>
      <c r="C27" s="60"/>
      <c r="D27" s="60"/>
    </row>
    <row r="28" spans="1:4" ht="11.1" customHeight="1" x14ac:dyDescent="0.25">
      <c r="A28" s="63"/>
      <c r="B28" s="91" t="s">
        <v>2636</v>
      </c>
      <c r="C28" s="91"/>
      <c r="D28" s="91"/>
    </row>
    <row r="29" spans="1:4" ht="11.1" customHeight="1" x14ac:dyDescent="0.25">
      <c r="A29" s="64"/>
      <c r="B29" s="92"/>
      <c r="C29" s="92"/>
      <c r="D29" s="92"/>
    </row>
    <row r="30" spans="1:4" ht="11.1" customHeight="1" x14ac:dyDescent="0.25">
      <c r="A30" s="60"/>
      <c r="B30" s="60"/>
      <c r="C30" s="60"/>
      <c r="D30" s="60"/>
    </row>
    <row r="31" spans="1:4" ht="11.1" customHeight="1" x14ac:dyDescent="0.25">
      <c r="A31" s="60"/>
      <c r="B31" s="90" t="s">
        <v>2637</v>
      </c>
      <c r="C31" s="90"/>
      <c r="D31" s="90"/>
    </row>
    <row r="32" spans="1:4" ht="11.1" customHeight="1" x14ac:dyDescent="0.25">
      <c r="A32" s="60"/>
      <c r="B32" s="89" t="s">
        <v>2972</v>
      </c>
      <c r="C32" s="89"/>
      <c r="D32" s="89"/>
    </row>
    <row r="33" spans="1:4" ht="11.1" customHeight="1" x14ac:dyDescent="0.25">
      <c r="A33" s="60"/>
      <c r="B33" s="89" t="s">
        <v>2638</v>
      </c>
      <c r="C33" s="89"/>
      <c r="D33" s="89"/>
    </row>
    <row r="34" spans="1:4" ht="11.1" customHeight="1" x14ac:dyDescent="0.25">
      <c r="A34" s="60"/>
      <c r="B34" s="89" t="s">
        <v>2639</v>
      </c>
      <c r="C34" s="89"/>
      <c r="D34" s="89"/>
    </row>
    <row r="35" spans="1:4" ht="11.1" customHeight="1" x14ac:dyDescent="0.25">
      <c r="A35" s="60"/>
      <c r="B35" s="66"/>
      <c r="C35" s="60"/>
      <c r="D35" s="60"/>
    </row>
    <row r="36" spans="1:4" ht="11.1" customHeight="1" x14ac:dyDescent="0.25">
      <c r="A36" s="60"/>
      <c r="B36" s="90" t="s">
        <v>2640</v>
      </c>
      <c r="C36" s="90"/>
      <c r="D36" s="90"/>
    </row>
    <row r="37" spans="1:4" ht="11.1" customHeight="1" x14ac:dyDescent="0.25">
      <c r="A37" s="60"/>
      <c r="B37" s="89" t="s">
        <v>2641</v>
      </c>
      <c r="C37" s="89"/>
      <c r="D37" s="89"/>
    </row>
    <row r="38" spans="1:4" ht="11.1" customHeight="1" x14ac:dyDescent="0.25">
      <c r="A38" s="60"/>
      <c r="B38" s="89" t="s">
        <v>2642</v>
      </c>
      <c r="C38" s="89"/>
      <c r="D38" s="89"/>
    </row>
    <row r="39" spans="1:4" ht="11.1" customHeight="1" x14ac:dyDescent="0.25">
      <c r="A39" s="60"/>
      <c r="B39" s="89" t="s">
        <v>2643</v>
      </c>
      <c r="C39" s="89"/>
      <c r="D39" s="89"/>
    </row>
    <row r="40" spans="1:4" ht="11.1" customHeight="1" x14ac:dyDescent="0.25">
      <c r="A40" s="60"/>
      <c r="B40" s="66"/>
      <c r="C40" s="60"/>
      <c r="D40" s="60"/>
    </row>
    <row r="41" spans="1:4" ht="11.1" customHeight="1" x14ac:dyDescent="0.25">
      <c r="A41" s="60"/>
      <c r="B41" s="90" t="s">
        <v>2644</v>
      </c>
      <c r="C41" s="90"/>
      <c r="D41" s="90"/>
    </row>
    <row r="42" spans="1:4" ht="11.1" customHeight="1" x14ac:dyDescent="0.25">
      <c r="A42" s="60"/>
      <c r="B42" s="89" t="s">
        <v>2645</v>
      </c>
      <c r="C42" s="89"/>
      <c r="D42" s="89"/>
    </row>
    <row r="43" spans="1:4" ht="11.1" customHeight="1" x14ac:dyDescent="0.25">
      <c r="A43" s="60"/>
      <c r="B43" s="89" t="s">
        <v>2646</v>
      </c>
      <c r="C43" s="89"/>
      <c r="D43" s="89"/>
    </row>
    <row r="44" spans="1:4" ht="11.1" customHeight="1" x14ac:dyDescent="0.25">
      <c r="A44" s="60"/>
      <c r="B44" s="89" t="s">
        <v>2647</v>
      </c>
      <c r="C44" s="89"/>
      <c r="D44" s="89"/>
    </row>
    <row r="45" spans="1:4" ht="11.1" customHeight="1" x14ac:dyDescent="0.25">
      <c r="A45" s="60"/>
      <c r="B45" s="72"/>
      <c r="C45" s="72"/>
      <c r="D45" s="72"/>
    </row>
    <row r="46" spans="1:4" ht="11.1" customHeight="1" x14ac:dyDescent="0.25">
      <c r="A46" s="60"/>
      <c r="B46" s="72"/>
      <c r="C46" s="72"/>
      <c r="D46" s="72"/>
    </row>
    <row r="47" spans="1:4" ht="11.1" customHeight="1" x14ac:dyDescent="0.25">
      <c r="A47" s="60"/>
      <c r="B47" s="60"/>
      <c r="C47" s="60"/>
      <c r="D47" s="60"/>
    </row>
    <row r="48" spans="1:4" ht="11.1" customHeight="1" x14ac:dyDescent="0.25">
      <c r="A48" s="63"/>
      <c r="B48" s="91" t="s">
        <v>2648</v>
      </c>
      <c r="C48" s="91"/>
      <c r="D48" s="91"/>
    </row>
    <row r="49" spans="1:4" ht="11.1" customHeight="1" x14ac:dyDescent="0.25">
      <c r="A49" s="64"/>
      <c r="B49" s="92"/>
      <c r="C49" s="92"/>
      <c r="D49" s="92"/>
    </row>
    <row r="50" spans="1:4" ht="11.1" customHeight="1" x14ac:dyDescent="0.25">
      <c r="A50" s="60"/>
      <c r="B50" s="60"/>
      <c r="C50" s="60"/>
      <c r="D50" s="60"/>
    </row>
    <row r="51" spans="1:4" ht="11.1" customHeight="1" x14ac:dyDescent="0.25">
      <c r="A51" s="60"/>
      <c r="B51" s="88" t="s">
        <v>2649</v>
      </c>
      <c r="C51" s="88"/>
      <c r="D51" s="88"/>
    </row>
    <row r="52" spans="1:4" ht="11.1" customHeight="1" x14ac:dyDescent="0.25">
      <c r="A52" s="60"/>
      <c r="B52" s="60"/>
      <c r="C52" s="60"/>
      <c r="D52" s="60"/>
    </row>
    <row r="53" spans="1:4" ht="11.1" customHeight="1" x14ac:dyDescent="0.25">
      <c r="A53" s="60"/>
      <c r="B53" s="60"/>
      <c r="C53" s="60"/>
      <c r="D53" s="60"/>
    </row>
  </sheetData>
  <mergeCells count="30">
    <mergeCell ref="C17:D17"/>
    <mergeCell ref="D4:D6"/>
    <mergeCell ref="B11:D12"/>
    <mergeCell ref="C14:D14"/>
    <mergeCell ref="C15:D15"/>
    <mergeCell ref="C16:D16"/>
    <mergeCell ref="B32:D32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8:D29"/>
    <mergeCell ref="B31:D31"/>
    <mergeCell ref="B51:D51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8:D49"/>
  </mergeCells>
  <hyperlinks>
    <hyperlink ref="B51:D51" r:id="rId1" display="Edison Electric Institute (EEI)" xr:uid="{A4952E88-0080-4205-8C81-8D24216AEF90}"/>
    <hyperlink ref="C14:D14" location="'I. Rate Reviews Filed'!A1" display="Rate Reviews Filed" xr:uid="{AFBB4D2B-0E93-4E5D-8744-CBC745E6B913}"/>
    <hyperlink ref="C15:D15" location="'II. Awarded ROE'!A1" display="Average Awarded ROE" xr:uid="{0FA2BFD4-3A4C-4BBB-B024-FC429EBD5D8D}"/>
    <hyperlink ref="C16:D16" location="'III. Requested ROE'!A1" display="Average Requested ROE" xr:uid="{BDE9CF72-0C43-411C-916A-EA22694768DC}"/>
    <hyperlink ref="C17:D17" location="'IV. Regulatory Lag'!A1" display="Average Regulatory Lag" xr:uid="{4D5F618A-0EBB-4F14-A39C-2BE4084CA88F}"/>
    <hyperlink ref="C18:D18" location="'V. 10-Year Treasury'!A1" display="10-Year Treasury Yield" xr:uid="{44A38A17-1FF6-40EB-B310-12D43438A73B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B1C8-64BD-4E77-B9E2-52A883A11B23}">
  <sheetPr codeName="Sheet15">
    <tabColor rgb="FFFFFF00"/>
  </sheetPr>
  <dimension ref="B2:N33"/>
  <sheetViews>
    <sheetView showGridLines="0" zoomScaleNormal="100" workbookViewId="0"/>
  </sheetViews>
  <sheetFormatPr defaultColWidth="8.85546875" defaultRowHeight="18" customHeight="1" x14ac:dyDescent="0.25"/>
  <cols>
    <col min="1" max="1" width="2.7109375" style="1" customWidth="1"/>
    <col min="2" max="2" width="30.7109375" style="1" customWidth="1"/>
    <col min="3" max="3" width="24.7109375" style="1" customWidth="1"/>
    <col min="4" max="4" width="2.7109375" style="1" customWidth="1"/>
    <col min="5" max="5" width="30.7109375" style="1" customWidth="1"/>
    <col min="6" max="6" width="24.7109375" style="1" customWidth="1"/>
    <col min="7" max="7" width="2.7109375" style="1" customWidth="1"/>
    <col min="8" max="8" width="30.7109375" style="1" customWidth="1"/>
    <col min="9" max="9" width="24.7109375" style="1" customWidth="1"/>
    <col min="10" max="10" width="2.7109375" style="1" customWidth="1"/>
    <col min="11" max="11" width="30.7109375" style="1" customWidth="1"/>
    <col min="12" max="12" width="24.7109375" style="1" customWidth="1"/>
    <col min="13" max="13" width="2.7109375" style="1" customWidth="1"/>
    <col min="14" max="16384" width="8.85546875" style="1"/>
  </cols>
  <sheetData>
    <row r="2" spans="2:12" ht="18" customHeight="1" x14ac:dyDescent="0.25">
      <c r="B2" s="109" t="s">
        <v>2610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4" spans="2:12" ht="18" customHeight="1" x14ac:dyDescent="0.25">
      <c r="B4" s="111" t="s">
        <v>2611</v>
      </c>
      <c r="C4" s="111"/>
      <c r="E4" s="111" t="s">
        <v>2612</v>
      </c>
      <c r="F4" s="111"/>
      <c r="H4" s="112" t="s">
        <v>2613</v>
      </c>
      <c r="I4" s="112"/>
      <c r="K4" s="113" t="s">
        <v>2808</v>
      </c>
      <c r="L4" s="113"/>
    </row>
    <row r="6" spans="2:12" ht="18" customHeight="1" x14ac:dyDescent="0.25">
      <c r="B6" s="4" t="s">
        <v>2614</v>
      </c>
      <c r="C6" s="5" t="s">
        <v>3022</v>
      </c>
      <c r="E6" s="4" t="s">
        <v>2615</v>
      </c>
      <c r="F6" s="6">
        <v>45930</v>
      </c>
      <c r="H6" s="4" t="s">
        <v>2616</v>
      </c>
      <c r="I6" s="7" t="str">
        <f>IF(Month_EOP_Current="12","Q4",IF(Month_EOP_Current="9","Q3",IF(Month_EOP_Current="6","Q2",IF(Month_EOP_Current="3","Q1",""))))</f>
        <v>Q3</v>
      </c>
      <c r="K6" s="4" t="s">
        <v>2617</v>
      </c>
      <c r="L6" s="8" t="s">
        <v>2973</v>
      </c>
    </row>
    <row r="7" spans="2:12" ht="18" customHeight="1" x14ac:dyDescent="0.25">
      <c r="H7" s="4" t="s">
        <v>2618</v>
      </c>
      <c r="I7" s="9" t="str">
        <f>Date_Current_Year&amp;" "&amp;Quarter_EOP_Current</f>
        <v>2025 Q3</v>
      </c>
    </row>
    <row r="8" spans="2:12" ht="18" customHeight="1" x14ac:dyDescent="0.25">
      <c r="H8" s="4" t="s">
        <v>2620</v>
      </c>
      <c r="I8" s="9" t="str">
        <f>TEXT(Date_EOP_Current,"M")</f>
        <v>9</v>
      </c>
      <c r="K8" s="4" t="s">
        <v>2619</v>
      </c>
      <c r="L8" s="10" t="s">
        <v>2847</v>
      </c>
    </row>
    <row r="9" spans="2:12" ht="18" customHeight="1" x14ac:dyDescent="0.25">
      <c r="H9" s="4" t="s">
        <v>2652</v>
      </c>
      <c r="I9" s="7" t="str">
        <f>IF(Month_EOP_Current="12","4",IF(Month_EOP_Current="9","3",IF(Month_EOP_Current="6","2",IF(Month_EOP_Current="3","1",""))))</f>
        <v>3</v>
      </c>
      <c r="K9" s="37" t="s">
        <v>2837</v>
      </c>
      <c r="L9" s="11" t="s">
        <v>2859</v>
      </c>
    </row>
    <row r="10" spans="2:12" ht="18" customHeight="1" x14ac:dyDescent="0.25">
      <c r="L10" s="11" t="s">
        <v>3039</v>
      </c>
    </row>
    <row r="11" spans="2:12" ht="18" customHeight="1" x14ac:dyDescent="0.25">
      <c r="H11" s="112" t="s">
        <v>2851</v>
      </c>
      <c r="I11" s="112"/>
      <c r="L11" s="12"/>
    </row>
    <row r="13" spans="2:12" ht="18" customHeight="1" x14ac:dyDescent="0.25">
      <c r="H13" s="4" t="s">
        <v>2657</v>
      </c>
      <c r="I13" s="70" t="s">
        <v>3039</v>
      </c>
      <c r="K13" s="4" t="s">
        <v>2621</v>
      </c>
      <c r="L13" s="10" t="s">
        <v>2622</v>
      </c>
    </row>
    <row r="14" spans="2:12" ht="18" customHeight="1" x14ac:dyDescent="0.25">
      <c r="B14" s="13"/>
      <c r="H14" s="4" t="s">
        <v>2804</v>
      </c>
      <c r="I14" s="9" t="s">
        <v>2859</v>
      </c>
      <c r="K14" s="37" t="s">
        <v>2837</v>
      </c>
      <c r="L14" s="11"/>
    </row>
    <row r="15" spans="2:12" ht="18" customHeight="1" x14ac:dyDescent="0.25">
      <c r="K15" s="37" t="s">
        <v>2838</v>
      </c>
      <c r="L15" s="12"/>
    </row>
    <row r="16" spans="2:12" ht="18" customHeight="1" x14ac:dyDescent="0.25">
      <c r="H16" s="108" t="s">
        <v>2870</v>
      </c>
      <c r="I16" s="108"/>
    </row>
    <row r="17" spans="8:14" ht="18" customHeight="1" x14ac:dyDescent="0.25">
      <c r="K17" s="4" t="s">
        <v>2840</v>
      </c>
      <c r="L17" s="10" t="s">
        <v>2842</v>
      </c>
    </row>
    <row r="18" spans="8:14" ht="18" customHeight="1" x14ac:dyDescent="0.25">
      <c r="H18" s="112" t="s">
        <v>2852</v>
      </c>
      <c r="I18" s="112"/>
      <c r="K18" s="37" t="s">
        <v>2841</v>
      </c>
      <c r="L18" s="11" t="s">
        <v>2843</v>
      </c>
    </row>
    <row r="19" spans="8:14" ht="18" customHeight="1" x14ac:dyDescent="0.25">
      <c r="H19" s="108" t="s">
        <v>2868</v>
      </c>
      <c r="I19" s="108"/>
      <c r="L19" s="11" t="s">
        <v>2844</v>
      </c>
    </row>
    <row r="20" spans="8:14" ht="18" customHeight="1" x14ac:dyDescent="0.25">
      <c r="H20" s="4" t="s">
        <v>2857</v>
      </c>
      <c r="I20" s="9" t="s">
        <v>2863</v>
      </c>
      <c r="L20" s="11" t="s">
        <v>2845</v>
      </c>
    </row>
    <row r="21" spans="8:14" ht="18" customHeight="1" x14ac:dyDescent="0.25">
      <c r="H21" s="4" t="s">
        <v>2853</v>
      </c>
      <c r="I21" s="9" t="s">
        <v>2864</v>
      </c>
      <c r="L21" s="11" t="s">
        <v>2846</v>
      </c>
    </row>
    <row r="22" spans="8:14" ht="18" customHeight="1" x14ac:dyDescent="0.25">
      <c r="H22" s="4" t="s">
        <v>2854</v>
      </c>
      <c r="I22" s="9" t="s">
        <v>2865</v>
      </c>
      <c r="L22" s="38"/>
    </row>
    <row r="23" spans="8:14" ht="18" customHeight="1" x14ac:dyDescent="0.25">
      <c r="H23" s="4" t="s">
        <v>2855</v>
      </c>
      <c r="I23" s="9" t="s">
        <v>2866</v>
      </c>
    </row>
    <row r="24" spans="8:14" ht="18" customHeight="1" x14ac:dyDescent="0.25">
      <c r="H24" s="4" t="s">
        <v>2856</v>
      </c>
      <c r="I24" s="9" t="s">
        <v>2867</v>
      </c>
      <c r="K24" s="4" t="s">
        <v>2624</v>
      </c>
      <c r="L24" s="10"/>
      <c r="N24" s="71" t="s">
        <v>2847</v>
      </c>
    </row>
    <row r="25" spans="8:14" ht="18" customHeight="1" x14ac:dyDescent="0.25">
      <c r="K25" s="37" t="s">
        <v>2839</v>
      </c>
      <c r="L25" s="11"/>
      <c r="N25" s="71" t="s">
        <v>2859</v>
      </c>
    </row>
    <row r="26" spans="8:14" ht="18" customHeight="1" x14ac:dyDescent="0.25">
      <c r="H26" s="108" t="s">
        <v>2871</v>
      </c>
      <c r="I26" s="108"/>
      <c r="K26" s="4"/>
      <c r="L26" s="11"/>
      <c r="N26" s="71" t="s">
        <v>3039</v>
      </c>
    </row>
    <row r="27" spans="8:14" ht="18" customHeight="1" x14ac:dyDescent="0.25">
      <c r="K27" s="4"/>
      <c r="L27" s="11"/>
      <c r="N27" s="71" t="s">
        <v>2650</v>
      </c>
    </row>
    <row r="28" spans="8:14" ht="18" customHeight="1" x14ac:dyDescent="0.25">
      <c r="H28" s="112" t="s">
        <v>2860</v>
      </c>
      <c r="I28" s="112"/>
      <c r="K28" s="4"/>
      <c r="L28" s="11"/>
      <c r="N28" s="71" t="s">
        <v>2625</v>
      </c>
    </row>
    <row r="29" spans="8:14" ht="18" customHeight="1" x14ac:dyDescent="0.25">
      <c r="H29" s="108" t="s">
        <v>2869</v>
      </c>
      <c r="I29" s="108"/>
      <c r="K29" s="4"/>
      <c r="L29" s="11"/>
      <c r="N29" s="71" t="s">
        <v>2626</v>
      </c>
    </row>
    <row r="30" spans="8:14" ht="18" customHeight="1" x14ac:dyDescent="0.25">
      <c r="H30" s="4" t="s">
        <v>2861</v>
      </c>
      <c r="I30" s="9" t="str">
        <f>"Treasury!$C$"&amp;MATCH(Date_EOP_Current,Treasury!C:C,0)-288&amp;":$C$"&amp;MATCH(Date_EOP_Current,Treasury!C:C,0)</f>
        <v>Treasury!$C$269:$C$557</v>
      </c>
      <c r="K30" s="4"/>
      <c r="L30" s="11"/>
      <c r="N30" s="71" t="s">
        <v>2836</v>
      </c>
    </row>
    <row r="31" spans="8:14" ht="18" customHeight="1" x14ac:dyDescent="0.25">
      <c r="H31" s="4" t="s">
        <v>2862</v>
      </c>
      <c r="I31" s="9" t="str">
        <f>"Treasury!$D$"&amp;MATCH(Date_EOP_Current,Treasury!C:C,0)-288&amp;":$D$"&amp;MATCH(Date_EOP_Current,Treasury!C:C,0)</f>
        <v>Treasury!$D$269:$D$557</v>
      </c>
      <c r="K31" s="4"/>
      <c r="L31" s="38"/>
    </row>
    <row r="33" spans="8:12" ht="18" customHeight="1" x14ac:dyDescent="0.25">
      <c r="H33" s="108" t="s">
        <v>2872</v>
      </c>
      <c r="I33" s="108"/>
      <c r="K33" s="108" t="s">
        <v>2623</v>
      </c>
      <c r="L33" s="108"/>
    </row>
  </sheetData>
  <mergeCells count="14">
    <mergeCell ref="H33:I33"/>
    <mergeCell ref="K33:L33"/>
    <mergeCell ref="B2:L2"/>
    <mergeCell ref="B4:C4"/>
    <mergeCell ref="E4:F4"/>
    <mergeCell ref="H4:I4"/>
    <mergeCell ref="K4:L4"/>
    <mergeCell ref="H11:I11"/>
    <mergeCell ref="H16:I16"/>
    <mergeCell ref="H18:I18"/>
    <mergeCell ref="H26:I26"/>
    <mergeCell ref="H28:I28"/>
    <mergeCell ref="H19:I19"/>
    <mergeCell ref="H29:I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5701-9CCA-49B0-B90E-156261A14735}">
  <sheetPr codeName="Sheet6">
    <tabColor rgb="FFFFC00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95" t="s">
        <v>1888</v>
      </c>
      <c r="B1" s="96"/>
    </row>
    <row r="2" spans="1:4" ht="18.75" x14ac:dyDescent="0.25">
      <c r="B2" s="34" t="s">
        <v>2827</v>
      </c>
    </row>
    <row r="3" spans="1:4" x14ac:dyDescent="0.25">
      <c r="C3" s="15" t="s">
        <v>3040</v>
      </c>
    </row>
    <row r="5" spans="1:4" ht="18.75" customHeight="1" x14ac:dyDescent="0.25">
      <c r="C5" s="97" t="s">
        <v>2828</v>
      </c>
      <c r="D5" s="97"/>
    </row>
    <row r="23" spans="3:4" x14ac:dyDescent="0.25">
      <c r="C23" s="32"/>
      <c r="D23" s="33"/>
    </row>
    <row r="24" spans="3:4" x14ac:dyDescent="0.25">
      <c r="C24" s="14" t="s">
        <v>2631</v>
      </c>
      <c r="D24" s="2"/>
    </row>
    <row r="26" spans="3:4" x14ac:dyDescent="0.25">
      <c r="C26" s="16" t="s">
        <v>1889</v>
      </c>
      <c r="D26" s="3" t="s">
        <v>2829</v>
      </c>
    </row>
    <row r="27" spans="3:4" x14ac:dyDescent="0.25">
      <c r="C27" s="57" t="s">
        <v>3041</v>
      </c>
      <c r="D27" s="57">
        <v>7</v>
      </c>
    </row>
    <row r="28" spans="3:4" x14ac:dyDescent="0.25">
      <c r="C28" s="57" t="s">
        <v>3042</v>
      </c>
      <c r="D28" s="57">
        <v>6</v>
      </c>
    </row>
    <row r="29" spans="3:4" x14ac:dyDescent="0.25">
      <c r="C29" s="57" t="s">
        <v>3043</v>
      </c>
      <c r="D29" s="57">
        <v>4</v>
      </c>
    </row>
    <row r="30" spans="3:4" x14ac:dyDescent="0.25">
      <c r="C30" s="57" t="s">
        <v>3044</v>
      </c>
      <c r="D30" s="57">
        <v>6</v>
      </c>
    </row>
    <row r="31" spans="3:4" x14ac:dyDescent="0.25">
      <c r="C31" s="57" t="s">
        <v>3045</v>
      </c>
      <c r="D31" s="57">
        <v>4</v>
      </c>
    </row>
    <row r="32" spans="3:4" x14ac:dyDescent="0.25">
      <c r="C32" s="57" t="s">
        <v>3046</v>
      </c>
      <c r="D32" s="57">
        <v>6</v>
      </c>
    </row>
    <row r="33" spans="3:4" x14ac:dyDescent="0.25">
      <c r="C33" s="57" t="s">
        <v>3047</v>
      </c>
      <c r="D33" s="57">
        <v>3</v>
      </c>
    </row>
    <row r="34" spans="3:4" x14ac:dyDescent="0.25">
      <c r="C34" s="57" t="s">
        <v>3048</v>
      </c>
      <c r="D34" s="57">
        <v>9</v>
      </c>
    </row>
    <row r="35" spans="3:4" x14ac:dyDescent="0.25">
      <c r="C35" s="57" t="s">
        <v>3049</v>
      </c>
      <c r="D35" s="57">
        <v>5</v>
      </c>
    </row>
    <row r="36" spans="3:4" x14ac:dyDescent="0.25">
      <c r="C36" s="57" t="s">
        <v>3050</v>
      </c>
      <c r="D36" s="57">
        <v>10</v>
      </c>
    </row>
    <row r="37" spans="3:4" x14ac:dyDescent="0.25">
      <c r="C37" s="57" t="s">
        <v>3051</v>
      </c>
      <c r="D37" s="57">
        <v>5</v>
      </c>
    </row>
    <row r="38" spans="3:4" x14ac:dyDescent="0.25">
      <c r="C38" s="57" t="s">
        <v>3052</v>
      </c>
      <c r="D38" s="57">
        <v>8</v>
      </c>
    </row>
    <row r="39" spans="3:4" x14ac:dyDescent="0.25">
      <c r="C39" s="57" t="s">
        <v>3053</v>
      </c>
      <c r="D39" s="57">
        <v>7</v>
      </c>
    </row>
    <row r="40" spans="3:4" x14ac:dyDescent="0.25">
      <c r="C40" s="57" t="s">
        <v>3054</v>
      </c>
      <c r="D40" s="57">
        <v>6</v>
      </c>
    </row>
    <row r="41" spans="3:4" x14ac:dyDescent="0.25">
      <c r="C41" s="57" t="s">
        <v>3055</v>
      </c>
      <c r="D41" s="57">
        <v>4</v>
      </c>
    </row>
    <row r="42" spans="3:4" x14ac:dyDescent="0.25">
      <c r="C42" s="57" t="s">
        <v>3056</v>
      </c>
      <c r="D42" s="57">
        <v>12</v>
      </c>
    </row>
    <row r="43" spans="3:4" x14ac:dyDescent="0.25">
      <c r="C43" s="57" t="s">
        <v>3057</v>
      </c>
      <c r="D43" s="57">
        <v>9</v>
      </c>
    </row>
    <row r="44" spans="3:4" x14ac:dyDescent="0.25">
      <c r="C44" s="57" t="s">
        <v>3058</v>
      </c>
      <c r="D44" s="57">
        <v>11</v>
      </c>
    </row>
    <row r="45" spans="3:4" x14ac:dyDescent="0.25">
      <c r="C45" s="57" t="s">
        <v>3059</v>
      </c>
      <c r="D45" s="57">
        <v>12</v>
      </c>
    </row>
    <row r="46" spans="3:4" x14ac:dyDescent="0.25">
      <c r="C46" s="57" t="s">
        <v>3060</v>
      </c>
      <c r="D46" s="57">
        <v>15</v>
      </c>
    </row>
    <row r="47" spans="3:4" x14ac:dyDescent="0.25">
      <c r="C47" s="57" t="s">
        <v>3061</v>
      </c>
      <c r="D47" s="57">
        <v>8</v>
      </c>
    </row>
    <row r="48" spans="3:4" x14ac:dyDescent="0.25">
      <c r="C48" s="57" t="s">
        <v>3062</v>
      </c>
      <c r="D48" s="57">
        <v>13</v>
      </c>
    </row>
    <row r="49" spans="3:4" x14ac:dyDescent="0.25">
      <c r="C49" s="57" t="s">
        <v>3063</v>
      </c>
      <c r="D49" s="57">
        <v>10</v>
      </c>
    </row>
    <row r="50" spans="3:4" x14ac:dyDescent="0.25">
      <c r="C50" s="57" t="s">
        <v>3064</v>
      </c>
      <c r="D50" s="57">
        <v>16</v>
      </c>
    </row>
    <row r="51" spans="3:4" x14ac:dyDescent="0.25">
      <c r="C51" s="57" t="s">
        <v>3065</v>
      </c>
      <c r="D51" s="57">
        <v>12</v>
      </c>
    </row>
    <row r="52" spans="3:4" x14ac:dyDescent="0.25">
      <c r="C52" s="57" t="s">
        <v>3066</v>
      </c>
      <c r="D52" s="57">
        <v>11</v>
      </c>
    </row>
    <row r="53" spans="3:4" x14ac:dyDescent="0.25">
      <c r="C53" s="57" t="s">
        <v>3067</v>
      </c>
      <c r="D53" s="57">
        <v>9</v>
      </c>
    </row>
    <row r="54" spans="3:4" x14ac:dyDescent="0.25">
      <c r="C54" s="57" t="s">
        <v>3068</v>
      </c>
      <c r="D54" s="57">
        <v>13</v>
      </c>
    </row>
    <row r="55" spans="3:4" x14ac:dyDescent="0.25">
      <c r="C55" s="57" t="s">
        <v>3069</v>
      </c>
      <c r="D55" s="57">
        <v>23</v>
      </c>
    </row>
    <row r="56" spans="3:4" x14ac:dyDescent="0.25">
      <c r="C56" s="57" t="s">
        <v>3070</v>
      </c>
      <c r="D56" s="57">
        <v>7</v>
      </c>
    </row>
    <row r="57" spans="3:4" x14ac:dyDescent="0.25">
      <c r="C57" s="57" t="s">
        <v>3071</v>
      </c>
      <c r="D57" s="57">
        <v>14</v>
      </c>
    </row>
    <row r="58" spans="3:4" x14ac:dyDescent="0.25">
      <c r="C58" s="57" t="s">
        <v>3072</v>
      </c>
      <c r="D58" s="57">
        <v>25</v>
      </c>
    </row>
    <row r="59" spans="3:4" x14ac:dyDescent="0.25">
      <c r="C59" s="57" t="s">
        <v>3073</v>
      </c>
      <c r="D59" s="57">
        <v>17</v>
      </c>
    </row>
    <row r="60" spans="3:4" x14ac:dyDescent="0.25">
      <c r="C60" s="57" t="s">
        <v>3074</v>
      </c>
      <c r="D60" s="57">
        <v>14</v>
      </c>
    </row>
    <row r="61" spans="3:4" x14ac:dyDescent="0.25">
      <c r="C61" s="57" t="s">
        <v>3075</v>
      </c>
      <c r="D61" s="57">
        <v>17</v>
      </c>
    </row>
    <row r="62" spans="3:4" x14ac:dyDescent="0.25">
      <c r="C62" s="57" t="s">
        <v>3076</v>
      </c>
      <c r="D62" s="57">
        <v>23</v>
      </c>
    </row>
    <row r="63" spans="3:4" x14ac:dyDescent="0.25">
      <c r="C63" s="57" t="s">
        <v>3077</v>
      </c>
      <c r="D63" s="57">
        <v>13</v>
      </c>
    </row>
    <row r="64" spans="3:4" x14ac:dyDescent="0.25">
      <c r="C64" s="57" t="s">
        <v>3078</v>
      </c>
      <c r="D64" s="57">
        <v>8</v>
      </c>
    </row>
    <row r="65" spans="3:4" x14ac:dyDescent="0.25">
      <c r="C65" s="57" t="s">
        <v>3079</v>
      </c>
      <c r="D65" s="57">
        <v>11</v>
      </c>
    </row>
    <row r="66" spans="3:4" x14ac:dyDescent="0.25">
      <c r="C66" s="57" t="s">
        <v>3080</v>
      </c>
      <c r="D66" s="57">
        <v>18</v>
      </c>
    </row>
    <row r="67" spans="3:4" x14ac:dyDescent="0.25">
      <c r="C67" s="57" t="s">
        <v>3081</v>
      </c>
      <c r="D67" s="57">
        <v>16</v>
      </c>
    </row>
    <row r="68" spans="3:4" x14ac:dyDescent="0.25">
      <c r="C68" s="57" t="s">
        <v>3082</v>
      </c>
      <c r="D68" s="57">
        <v>10</v>
      </c>
    </row>
    <row r="69" spans="3:4" x14ac:dyDescent="0.25">
      <c r="C69" s="57" t="s">
        <v>3083</v>
      </c>
      <c r="D69" s="57">
        <v>20</v>
      </c>
    </row>
    <row r="70" spans="3:4" x14ac:dyDescent="0.25">
      <c r="C70" s="57" t="s">
        <v>3084</v>
      </c>
      <c r="D70" s="57">
        <v>20</v>
      </c>
    </row>
    <row r="71" spans="3:4" x14ac:dyDescent="0.25">
      <c r="C71" s="57" t="s">
        <v>3085</v>
      </c>
      <c r="D71" s="57">
        <v>10</v>
      </c>
    </row>
    <row r="72" spans="3:4" x14ac:dyDescent="0.25">
      <c r="C72" s="57" t="s">
        <v>3086</v>
      </c>
      <c r="D72" s="57">
        <v>15</v>
      </c>
    </row>
    <row r="73" spans="3:4" x14ac:dyDescent="0.25">
      <c r="C73" s="57" t="s">
        <v>3087</v>
      </c>
      <c r="D73" s="57">
        <v>21</v>
      </c>
    </row>
    <row r="74" spans="3:4" x14ac:dyDescent="0.25">
      <c r="C74" s="57" t="s">
        <v>3088</v>
      </c>
      <c r="D74" s="57">
        <v>19</v>
      </c>
    </row>
    <row r="75" spans="3:4" x14ac:dyDescent="0.25">
      <c r="C75" s="57" t="s">
        <v>3089</v>
      </c>
      <c r="D75" s="57">
        <v>4</v>
      </c>
    </row>
    <row r="76" spans="3:4" x14ac:dyDescent="0.25">
      <c r="C76" s="57" t="s">
        <v>3090</v>
      </c>
      <c r="D76" s="57">
        <v>13</v>
      </c>
    </row>
    <row r="77" spans="3:4" x14ac:dyDescent="0.25">
      <c r="C77" s="57" t="s">
        <v>3091</v>
      </c>
      <c r="D77" s="57">
        <v>9</v>
      </c>
    </row>
    <row r="78" spans="3:4" x14ac:dyDescent="0.25">
      <c r="C78" s="57" t="s">
        <v>3092</v>
      </c>
      <c r="D78" s="57">
        <v>26</v>
      </c>
    </row>
    <row r="79" spans="3:4" x14ac:dyDescent="0.25">
      <c r="C79" s="57" t="s">
        <v>3093</v>
      </c>
      <c r="D79" s="57">
        <v>9</v>
      </c>
    </row>
    <row r="80" spans="3:4" x14ac:dyDescent="0.25">
      <c r="C80" s="57" t="s">
        <v>3094</v>
      </c>
      <c r="D80" s="57">
        <v>17</v>
      </c>
    </row>
    <row r="81" spans="3:4" x14ac:dyDescent="0.25">
      <c r="C81" s="57" t="s">
        <v>3095</v>
      </c>
      <c r="D81" s="57">
        <v>10</v>
      </c>
    </row>
    <row r="82" spans="3:4" x14ac:dyDescent="0.25">
      <c r="C82" s="57" t="s">
        <v>3096</v>
      </c>
      <c r="D82" s="57">
        <v>24</v>
      </c>
    </row>
    <row r="83" spans="3:4" x14ac:dyDescent="0.25">
      <c r="C83" s="57" t="s">
        <v>3097</v>
      </c>
      <c r="D83" s="57">
        <v>7</v>
      </c>
    </row>
    <row r="84" spans="3:4" x14ac:dyDescent="0.25">
      <c r="C84" s="57" t="s">
        <v>3098</v>
      </c>
      <c r="D84" s="57">
        <v>15</v>
      </c>
    </row>
    <row r="85" spans="3:4" x14ac:dyDescent="0.25">
      <c r="C85" s="57" t="s">
        <v>3099</v>
      </c>
      <c r="D85" s="57">
        <v>15</v>
      </c>
    </row>
    <row r="86" spans="3:4" x14ac:dyDescent="0.25">
      <c r="C86" s="57" t="s">
        <v>3100</v>
      </c>
      <c r="D86" s="57">
        <v>29</v>
      </c>
    </row>
    <row r="87" spans="3:4" x14ac:dyDescent="0.25">
      <c r="C87" s="57" t="s">
        <v>3101</v>
      </c>
      <c r="D87" s="57">
        <v>13</v>
      </c>
    </row>
    <row r="88" spans="3:4" x14ac:dyDescent="0.25">
      <c r="C88" s="57" t="s">
        <v>3102</v>
      </c>
      <c r="D88" s="57">
        <v>22</v>
      </c>
    </row>
    <row r="89" spans="3:4" x14ac:dyDescent="0.25">
      <c r="C89" s="57" t="s">
        <v>3103</v>
      </c>
      <c r="D89" s="57">
        <v>11</v>
      </c>
    </row>
    <row r="90" spans="3:4" x14ac:dyDescent="0.25">
      <c r="C90" s="57" t="s">
        <v>3104</v>
      </c>
      <c r="D90" s="57">
        <v>23</v>
      </c>
    </row>
    <row r="91" spans="3:4" x14ac:dyDescent="0.25">
      <c r="C91" s="57" t="s">
        <v>3105</v>
      </c>
      <c r="D91" s="57">
        <v>18</v>
      </c>
    </row>
    <row r="92" spans="3:4" x14ac:dyDescent="0.25">
      <c r="C92" s="57" t="s">
        <v>3106</v>
      </c>
      <c r="D92" s="57">
        <v>14</v>
      </c>
    </row>
    <row r="93" spans="3:4" x14ac:dyDescent="0.25">
      <c r="C93" s="57" t="s">
        <v>3107</v>
      </c>
      <c r="D93" s="57">
        <v>15</v>
      </c>
    </row>
    <row r="94" spans="3:4" x14ac:dyDescent="0.25">
      <c r="C94" s="57" t="s">
        <v>3108</v>
      </c>
      <c r="D94" s="57">
        <v>20</v>
      </c>
    </row>
    <row r="95" spans="3:4" x14ac:dyDescent="0.25">
      <c r="C95" s="57" t="s">
        <v>3109</v>
      </c>
      <c r="D95" s="57">
        <v>19</v>
      </c>
    </row>
    <row r="96" spans="3:4" x14ac:dyDescent="0.25">
      <c r="C96" s="57" t="s">
        <v>3110</v>
      </c>
      <c r="D96" s="57">
        <v>17</v>
      </c>
    </row>
    <row r="97" spans="3:4" x14ac:dyDescent="0.25">
      <c r="C97" s="57" t="s">
        <v>3111</v>
      </c>
      <c r="D97" s="57">
        <v>11</v>
      </c>
    </row>
    <row r="98" spans="3:4" x14ac:dyDescent="0.25">
      <c r="C98" s="57" t="s">
        <v>3112</v>
      </c>
      <c r="D98" s="57">
        <v>33</v>
      </c>
    </row>
    <row r="99" spans="3:4" x14ac:dyDescent="0.25">
      <c r="C99" s="57" t="s">
        <v>3113</v>
      </c>
      <c r="D99" s="57">
        <v>19</v>
      </c>
    </row>
    <row r="100" spans="3:4" x14ac:dyDescent="0.25">
      <c r="C100" s="57" t="s">
        <v>3114</v>
      </c>
      <c r="D100" s="57">
        <v>13</v>
      </c>
    </row>
    <row r="101" spans="3:4" x14ac:dyDescent="0.25">
      <c r="C101" s="57" t="s">
        <v>3115</v>
      </c>
      <c r="D101" s="57">
        <v>9</v>
      </c>
    </row>
    <row r="102" spans="3:4" x14ac:dyDescent="0.25">
      <c r="C102" s="57" t="s">
        <v>3116</v>
      </c>
      <c r="D102" s="57">
        <v>18</v>
      </c>
    </row>
    <row r="103" spans="3:4" x14ac:dyDescent="0.25">
      <c r="C103" s="57" t="s">
        <v>3117</v>
      </c>
      <c r="D103" s="57">
        <v>13</v>
      </c>
    </row>
    <row r="104" spans="3:4" x14ac:dyDescent="0.25">
      <c r="C104" s="57" t="s">
        <v>3118</v>
      </c>
      <c r="D104" s="57">
        <v>23</v>
      </c>
    </row>
    <row r="105" spans="3:4" x14ac:dyDescent="0.25">
      <c r="C105" s="57" t="s">
        <v>3119</v>
      </c>
      <c r="D105" s="57">
        <v>21</v>
      </c>
    </row>
    <row r="106" spans="3:4" x14ac:dyDescent="0.25">
      <c r="C106" s="57" t="s">
        <v>3120</v>
      </c>
      <c r="D106" s="57">
        <v>28</v>
      </c>
    </row>
    <row r="107" spans="3:4" x14ac:dyDescent="0.25">
      <c r="C107" s="57" t="s">
        <v>3121</v>
      </c>
      <c r="D107" s="57">
        <v>20</v>
      </c>
    </row>
    <row r="108" spans="3:4" x14ac:dyDescent="0.25">
      <c r="C108" s="57" t="s">
        <v>3122</v>
      </c>
      <c r="D108" s="57">
        <v>14</v>
      </c>
    </row>
    <row r="109" spans="3:4" x14ac:dyDescent="0.25">
      <c r="C109" s="57" t="s">
        <v>3123</v>
      </c>
      <c r="D109" s="57">
        <v>16</v>
      </c>
    </row>
    <row r="110" spans="3:4" x14ac:dyDescent="0.25">
      <c r="C110" s="57" t="s">
        <v>3124</v>
      </c>
      <c r="D110" s="57">
        <v>30</v>
      </c>
    </row>
    <row r="111" spans="3:4" x14ac:dyDescent="0.25">
      <c r="C111" s="57" t="s">
        <v>3125</v>
      </c>
      <c r="D111" s="57">
        <v>21</v>
      </c>
    </row>
    <row r="112" spans="3:4" x14ac:dyDescent="0.25">
      <c r="C112" s="57" t="s">
        <v>3126</v>
      </c>
      <c r="D112" s="57">
        <v>22</v>
      </c>
    </row>
    <row r="113" spans="3:4" x14ac:dyDescent="0.25">
      <c r="C113" s="57" t="s">
        <v>3127</v>
      </c>
      <c r="D113" s="57">
        <v>23</v>
      </c>
    </row>
    <row r="114" spans="3:4" x14ac:dyDescent="0.25">
      <c r="C114" s="57" t="s">
        <v>3128</v>
      </c>
      <c r="D114" s="57">
        <v>26</v>
      </c>
    </row>
    <row r="115" spans="3:4" x14ac:dyDescent="0.25">
      <c r="C115" s="57" t="s">
        <v>3129</v>
      </c>
      <c r="D115" s="57">
        <v>13</v>
      </c>
    </row>
    <row r="116" spans="3:4" x14ac:dyDescent="0.25">
      <c r="C116" s="57" t="s">
        <v>3130</v>
      </c>
      <c r="D116" s="57">
        <v>19</v>
      </c>
    </row>
    <row r="117" spans="3:4" x14ac:dyDescent="0.25">
      <c r="C117" s="57" t="s">
        <v>3131</v>
      </c>
      <c r="D117" s="57">
        <v>25</v>
      </c>
    </row>
    <row r="118" spans="3:4" x14ac:dyDescent="0.25">
      <c r="C118" s="57" t="s">
        <v>3132</v>
      </c>
      <c r="D118" s="57">
        <v>29</v>
      </c>
    </row>
    <row r="119" spans="3:4" x14ac:dyDescent="0.25">
      <c r="C119" s="57" t="s">
        <v>3133</v>
      </c>
      <c r="D119" s="57">
        <v>11</v>
      </c>
    </row>
    <row r="120" spans="3:4" x14ac:dyDescent="0.25">
      <c r="C120" s="57" t="s">
        <v>3134</v>
      </c>
      <c r="D120" s="57">
        <v>17</v>
      </c>
    </row>
    <row r="121" spans="3:4" x14ac:dyDescent="0.25">
      <c r="C121" s="57" t="s">
        <v>3135</v>
      </c>
      <c r="D121" s="57">
        <v>17</v>
      </c>
    </row>
    <row r="122" spans="3:4" x14ac:dyDescent="0.25">
      <c r="C122" s="57" t="s">
        <v>3136</v>
      </c>
      <c r="D122" s="57">
        <v>26</v>
      </c>
    </row>
    <row r="123" spans="3:4" x14ac:dyDescent="0.25">
      <c r="C123" s="57" t="s">
        <v>3137</v>
      </c>
      <c r="D123" s="57">
        <v>10</v>
      </c>
    </row>
    <row r="124" spans="3:4" x14ac:dyDescent="0.25">
      <c r="C124" s="18"/>
      <c r="D124" s="18"/>
    </row>
    <row r="125" spans="3:4" x14ac:dyDescent="0.25">
      <c r="C125" s="18"/>
      <c r="D125" s="18"/>
    </row>
    <row r="126" spans="3:4" x14ac:dyDescent="0.25">
      <c r="C126" s="18"/>
      <c r="D126" s="18"/>
    </row>
    <row r="127" spans="3:4" x14ac:dyDescent="0.25">
      <c r="C127" s="18"/>
      <c r="D127" s="18"/>
    </row>
    <row r="128" spans="3:4" x14ac:dyDescent="0.25">
      <c r="C128" s="18"/>
      <c r="D128" s="18"/>
    </row>
    <row r="129" spans="3:4" x14ac:dyDescent="0.25">
      <c r="C129" s="18"/>
      <c r="D129" s="18"/>
    </row>
    <row r="130" spans="3:4" x14ac:dyDescent="0.25">
      <c r="C130" s="18"/>
      <c r="D130" s="18"/>
    </row>
    <row r="131" spans="3:4" x14ac:dyDescent="0.25">
      <c r="C131" s="18"/>
      <c r="D131" s="18"/>
    </row>
  </sheetData>
  <mergeCells count="2">
    <mergeCell ref="A1:B1"/>
    <mergeCell ref="C5:D5"/>
  </mergeCells>
  <hyperlinks>
    <hyperlink ref="A1" location="Index!A1" display="Return to Index" xr:uid="{9C3709F3-AD51-41FA-BE91-CC3D845F8581}"/>
    <hyperlink ref="A1:B1" location="Contents!A1" display="Go to Contents" xr:uid="{0EB357A8-031D-448E-8C63-F1517C6A17E1}"/>
  </hyperlink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BAF9-60C7-40EC-934B-C72FE8FB83A0}">
  <sheetPr codeName="Sheet7">
    <tabColor rgb="FFFFC00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95" t="s">
        <v>1888</v>
      </c>
      <c r="B1" s="96"/>
    </row>
    <row r="2" spans="1:4" ht="18.75" x14ac:dyDescent="0.25">
      <c r="B2" s="34" t="s">
        <v>2627</v>
      </c>
    </row>
    <row r="3" spans="1:4" x14ac:dyDescent="0.25">
      <c r="C3" s="15" t="s">
        <v>3040</v>
      </c>
    </row>
    <row r="5" spans="1:4" ht="18.75" customHeight="1" x14ac:dyDescent="0.25">
      <c r="C5" s="97" t="s">
        <v>2822</v>
      </c>
      <c r="D5" s="97"/>
    </row>
    <row r="23" spans="3:4" x14ac:dyDescent="0.25">
      <c r="C23" s="32"/>
      <c r="D23" s="33"/>
    </row>
    <row r="24" spans="3:4" x14ac:dyDescent="0.25">
      <c r="C24" s="14" t="s">
        <v>2631</v>
      </c>
      <c r="D24" s="2"/>
    </row>
    <row r="26" spans="3:4" x14ac:dyDescent="0.25">
      <c r="C26" s="16" t="s">
        <v>1889</v>
      </c>
      <c r="D26" s="3" t="s">
        <v>2632</v>
      </c>
    </row>
    <row r="27" spans="3:4" x14ac:dyDescent="0.25">
      <c r="C27" s="57" t="s">
        <v>3041</v>
      </c>
      <c r="D27" s="56">
        <v>10.755714285714285</v>
      </c>
    </row>
    <row r="28" spans="3:4" x14ac:dyDescent="0.25">
      <c r="C28" s="57" t="s">
        <v>3042</v>
      </c>
      <c r="D28" s="56">
        <v>11.57</v>
      </c>
    </row>
    <row r="29" spans="3:4" x14ac:dyDescent="0.25">
      <c r="C29" s="57" t="s">
        <v>3043</v>
      </c>
      <c r="D29" s="56">
        <v>10.050000000000001</v>
      </c>
    </row>
    <row r="30" spans="3:4" x14ac:dyDescent="0.25">
      <c r="C30" s="57" t="s">
        <v>3044</v>
      </c>
      <c r="D30" s="56">
        <v>11.405000000000001</v>
      </c>
    </row>
    <row r="31" spans="3:4" x14ac:dyDescent="0.25">
      <c r="C31" s="57" t="s">
        <v>3045</v>
      </c>
      <c r="D31" s="56">
        <v>11.25</v>
      </c>
    </row>
    <row r="32" spans="3:4" x14ac:dyDescent="0.25">
      <c r="C32" s="57" t="s">
        <v>3046</v>
      </c>
      <c r="D32" s="56">
        <v>11.566666666666668</v>
      </c>
    </row>
    <row r="33" spans="3:4" x14ac:dyDescent="0.25">
      <c r="C33" s="57" t="s">
        <v>3047</v>
      </c>
      <c r="D33" s="56">
        <v>11.426666666666668</v>
      </c>
    </row>
    <row r="34" spans="3:4" x14ac:dyDescent="0.25">
      <c r="C34" s="57" t="s">
        <v>3048</v>
      </c>
      <c r="D34" s="56">
        <v>11.1625</v>
      </c>
    </row>
    <row r="35" spans="3:4" x14ac:dyDescent="0.25">
      <c r="C35" s="57" t="s">
        <v>3049</v>
      </c>
      <c r="D35" s="56">
        <v>9.875</v>
      </c>
    </row>
    <row r="36" spans="3:4" x14ac:dyDescent="0.25">
      <c r="C36" s="57" t="s">
        <v>3050</v>
      </c>
      <c r="D36" s="56">
        <v>11.091666666666667</v>
      </c>
    </row>
    <row r="37" spans="3:4" x14ac:dyDescent="0.25">
      <c r="C37" s="57" t="s">
        <v>3051</v>
      </c>
      <c r="D37" s="56">
        <v>11</v>
      </c>
    </row>
    <row r="38" spans="3:4" x14ac:dyDescent="0.25">
      <c r="C38" s="57" t="s">
        <v>3052</v>
      </c>
      <c r="D38" s="56">
        <v>10.638571428571428</v>
      </c>
    </row>
    <row r="39" spans="3:4" x14ac:dyDescent="0.25">
      <c r="C39" s="57" t="s">
        <v>3053</v>
      </c>
      <c r="D39" s="56">
        <v>10.75</v>
      </c>
    </row>
    <row r="40" spans="3:4" x14ac:dyDescent="0.25">
      <c r="C40" s="57" t="s">
        <v>3054</v>
      </c>
      <c r="D40" s="56">
        <v>10.90875</v>
      </c>
    </row>
    <row r="41" spans="3:4" x14ac:dyDescent="0.25">
      <c r="C41" s="57" t="s">
        <v>3055</v>
      </c>
      <c r="D41" s="56">
        <v>10.559999999999999</v>
      </c>
    </row>
    <row r="42" spans="3:4" x14ac:dyDescent="0.25">
      <c r="C42" s="57" t="s">
        <v>3056</v>
      </c>
      <c r="D42" s="56">
        <v>10.125</v>
      </c>
    </row>
    <row r="43" spans="3:4" x14ac:dyDescent="0.25">
      <c r="C43" s="57" t="s">
        <v>3057</v>
      </c>
      <c r="D43" s="56">
        <v>10.845000000000001</v>
      </c>
    </row>
    <row r="44" spans="3:4" x14ac:dyDescent="0.25">
      <c r="C44" s="57" t="s">
        <v>3058</v>
      </c>
      <c r="D44" s="56">
        <v>10.593333333333334</v>
      </c>
    </row>
    <row r="45" spans="3:4" x14ac:dyDescent="0.25">
      <c r="C45" s="57" t="s">
        <v>3059</v>
      </c>
      <c r="D45" s="56">
        <v>10.38</v>
      </c>
    </row>
    <row r="46" spans="3:4" x14ac:dyDescent="0.25">
      <c r="C46" s="57" t="s">
        <v>3060</v>
      </c>
      <c r="D46" s="56">
        <v>10.63</v>
      </c>
    </row>
    <row r="47" spans="3:4" x14ac:dyDescent="0.25">
      <c r="C47" s="57" t="s">
        <v>3061</v>
      </c>
      <c r="D47" s="56">
        <v>10.062857142857142</v>
      </c>
    </row>
    <row r="48" spans="3:4" x14ac:dyDescent="0.25">
      <c r="C48" s="57" t="s">
        <v>3062</v>
      </c>
      <c r="D48" s="56">
        <v>10.331818181818182</v>
      </c>
    </row>
    <row r="49" spans="3:4" x14ac:dyDescent="0.25">
      <c r="C49" s="57" t="s">
        <v>3063</v>
      </c>
      <c r="D49" s="56">
        <v>10.388888888888891</v>
      </c>
    </row>
    <row r="50" spans="3:4" x14ac:dyDescent="0.25">
      <c r="C50" s="57" t="s">
        <v>3064</v>
      </c>
      <c r="D50" s="56">
        <v>10.265454545454546</v>
      </c>
    </row>
    <row r="51" spans="3:4" x14ac:dyDescent="0.25">
      <c r="C51" s="57" t="s">
        <v>3065</v>
      </c>
      <c r="D51" s="56">
        <v>10.0175</v>
      </c>
    </row>
    <row r="52" spans="3:4" x14ac:dyDescent="0.25">
      <c r="C52" s="57" t="s">
        <v>3066</v>
      </c>
      <c r="D52" s="56">
        <v>10.355000000000002</v>
      </c>
    </row>
    <row r="53" spans="3:4" x14ac:dyDescent="0.25">
      <c r="C53" s="57" t="s">
        <v>3067</v>
      </c>
      <c r="D53" s="56">
        <v>10.37</v>
      </c>
    </row>
    <row r="54" spans="3:4" x14ac:dyDescent="0.25">
      <c r="C54" s="57" t="s">
        <v>3068</v>
      </c>
      <c r="D54" s="56">
        <v>10.536249999999999</v>
      </c>
    </row>
    <row r="55" spans="3:4" x14ac:dyDescent="0.25">
      <c r="C55" s="57" t="s">
        <v>3069</v>
      </c>
      <c r="D55" s="56">
        <v>10.382727272727273</v>
      </c>
    </row>
    <row r="56" spans="3:4" x14ac:dyDescent="0.25">
      <c r="C56" s="57" t="s">
        <v>3070</v>
      </c>
      <c r="D56" s="56">
        <v>10.355555555555556</v>
      </c>
    </row>
    <row r="57" spans="3:4" x14ac:dyDescent="0.25">
      <c r="C57" s="57" t="s">
        <v>3071</v>
      </c>
      <c r="D57" s="56">
        <v>10.460999999999999</v>
      </c>
    </row>
    <row r="58" spans="3:4" x14ac:dyDescent="0.25">
      <c r="C58" s="57" t="s">
        <v>3072</v>
      </c>
      <c r="D58" s="56">
        <v>10.574999999999999</v>
      </c>
    </row>
    <row r="59" spans="3:4" x14ac:dyDescent="0.25">
      <c r="C59" s="57" t="s">
        <v>3073</v>
      </c>
      <c r="D59" s="56">
        <v>10.407500000000001</v>
      </c>
    </row>
    <row r="60" spans="3:4" x14ac:dyDescent="0.25">
      <c r="C60" s="57" t="s">
        <v>3074</v>
      </c>
      <c r="D60" s="56">
        <v>10.542941176470586</v>
      </c>
    </row>
    <row r="61" spans="3:4" x14ac:dyDescent="0.25">
      <c r="C61" s="57" t="s">
        <v>3075</v>
      </c>
      <c r="D61" s="56">
        <v>10.664117647058822</v>
      </c>
    </row>
    <row r="62" spans="3:4" x14ac:dyDescent="0.25">
      <c r="C62" s="57" t="s">
        <v>3076</v>
      </c>
      <c r="D62" s="56">
        <v>10.077857142857143</v>
      </c>
    </row>
    <row r="63" spans="3:4" x14ac:dyDescent="0.25">
      <c r="C63" s="57" t="s">
        <v>3077</v>
      </c>
      <c r="D63" s="56">
        <v>10.343076923076923</v>
      </c>
    </row>
    <row r="64" spans="3:4" x14ac:dyDescent="0.25">
      <c r="C64" s="57" t="s">
        <v>3078</v>
      </c>
      <c r="D64" s="56">
        <v>10.340588235294115</v>
      </c>
    </row>
    <row r="65" spans="3:4" x14ac:dyDescent="0.25">
      <c r="C65" s="57" t="s">
        <v>3079</v>
      </c>
      <c r="D65" s="56">
        <v>10.321538461538459</v>
      </c>
    </row>
    <row r="66" spans="3:4" x14ac:dyDescent="0.25">
      <c r="C66" s="57" t="s">
        <v>3080</v>
      </c>
      <c r="D66" s="56">
        <v>10.120999999999999</v>
      </c>
    </row>
    <row r="67" spans="3:4" x14ac:dyDescent="0.25">
      <c r="C67" s="57" t="s">
        <v>3081</v>
      </c>
      <c r="D67" s="56">
        <v>10.360000000000001</v>
      </c>
    </row>
    <row r="68" spans="3:4" x14ac:dyDescent="0.25">
      <c r="C68" s="57" t="s">
        <v>3082</v>
      </c>
      <c r="D68" s="56">
        <v>10.344545454545456</v>
      </c>
    </row>
    <row r="69" spans="3:4" x14ac:dyDescent="0.25">
      <c r="C69" s="57" t="s">
        <v>3083</v>
      </c>
      <c r="D69" s="56">
        <v>10.843333333333334</v>
      </c>
    </row>
    <row r="70" spans="3:4" x14ac:dyDescent="0.25">
      <c r="C70" s="57" t="s">
        <v>3084</v>
      </c>
      <c r="D70" s="56">
        <v>9.9153846153846139</v>
      </c>
    </row>
    <row r="71" spans="3:4" x14ac:dyDescent="0.25">
      <c r="C71" s="57" t="s">
        <v>3085</v>
      </c>
      <c r="D71" s="56">
        <v>9.7837500000000013</v>
      </c>
    </row>
    <row r="72" spans="3:4" x14ac:dyDescent="0.25">
      <c r="C72" s="57" t="s">
        <v>3086</v>
      </c>
      <c r="D72" s="56">
        <v>10.104000000000003</v>
      </c>
    </row>
    <row r="73" spans="3:4" x14ac:dyDescent="0.25">
      <c r="C73" s="57" t="s">
        <v>3087</v>
      </c>
      <c r="D73" s="56">
        <v>10.282142857142857</v>
      </c>
    </row>
    <row r="74" spans="3:4" x14ac:dyDescent="0.25">
      <c r="C74" s="57" t="s">
        <v>3088</v>
      </c>
      <c r="D74" s="56">
        <v>9.8414285714285707</v>
      </c>
    </row>
    <row r="75" spans="3:4" x14ac:dyDescent="0.25">
      <c r="C75" s="57" t="s">
        <v>3089</v>
      </c>
      <c r="D75" s="56">
        <v>10.055714285714284</v>
      </c>
    </row>
    <row r="76" spans="3:4" x14ac:dyDescent="0.25">
      <c r="C76" s="57" t="s">
        <v>3090</v>
      </c>
      <c r="D76" s="56">
        <v>9.9076190476190469</v>
      </c>
    </row>
    <row r="77" spans="3:4" x14ac:dyDescent="0.25">
      <c r="C77" s="57" t="s">
        <v>3091</v>
      </c>
      <c r="D77" s="56">
        <v>10.2325</v>
      </c>
    </row>
    <row r="78" spans="3:4" x14ac:dyDescent="0.25">
      <c r="C78" s="57" t="s">
        <v>3092</v>
      </c>
      <c r="D78" s="56">
        <v>9.8300000000000018</v>
      </c>
    </row>
    <row r="79" spans="3:4" x14ac:dyDescent="0.25">
      <c r="C79" s="57" t="s">
        <v>3093</v>
      </c>
      <c r="D79" s="56">
        <v>9.8725000000000005</v>
      </c>
    </row>
    <row r="80" spans="3:4" x14ac:dyDescent="0.25">
      <c r="C80" s="57" t="s">
        <v>3094</v>
      </c>
      <c r="D80" s="56">
        <v>9.7776923076923072</v>
      </c>
    </row>
    <row r="81" spans="3:4" x14ac:dyDescent="0.25">
      <c r="C81" s="57" t="s">
        <v>3095</v>
      </c>
      <c r="D81" s="56">
        <v>10.366666666666667</v>
      </c>
    </row>
    <row r="82" spans="3:4" x14ac:dyDescent="0.25">
      <c r="C82" s="57" t="s">
        <v>3096</v>
      </c>
      <c r="D82" s="56">
        <v>9.725714285714286</v>
      </c>
    </row>
    <row r="83" spans="3:4" x14ac:dyDescent="0.25">
      <c r="C83" s="57" t="s">
        <v>3097</v>
      </c>
      <c r="D83" s="56">
        <v>9.4666666666666668</v>
      </c>
    </row>
    <row r="84" spans="3:4" x14ac:dyDescent="0.25">
      <c r="C84" s="57" t="s">
        <v>3098</v>
      </c>
      <c r="D84" s="56">
        <v>9.6174999999999997</v>
      </c>
    </row>
    <row r="85" spans="3:4" x14ac:dyDescent="0.25">
      <c r="C85" s="57" t="s">
        <v>3099</v>
      </c>
      <c r="D85" s="56">
        <v>10.288888888888888</v>
      </c>
    </row>
    <row r="86" spans="3:4" x14ac:dyDescent="0.25">
      <c r="C86" s="57" t="s">
        <v>3100</v>
      </c>
      <c r="D86" s="56">
        <v>9.6042857142857141</v>
      </c>
    </row>
    <row r="87" spans="3:4" x14ac:dyDescent="0.25">
      <c r="C87" s="57" t="s">
        <v>3101</v>
      </c>
      <c r="D87" s="56">
        <v>9.7575000000000003</v>
      </c>
    </row>
    <row r="88" spans="3:4" x14ac:dyDescent="0.25">
      <c r="C88" s="57" t="s">
        <v>3102</v>
      </c>
      <c r="D88" s="56">
        <v>9.5694444444444464</v>
      </c>
    </row>
    <row r="89" spans="3:4" x14ac:dyDescent="0.25">
      <c r="C89" s="57" t="s">
        <v>3103</v>
      </c>
      <c r="D89" s="56">
        <v>9.8739999999999988</v>
      </c>
    </row>
    <row r="90" spans="3:4" x14ac:dyDescent="0.25">
      <c r="C90" s="57" t="s">
        <v>3104</v>
      </c>
      <c r="D90" s="56">
        <v>9.6285714285714299</v>
      </c>
    </row>
    <row r="91" spans="3:4" x14ac:dyDescent="0.25">
      <c r="C91" s="57" t="s">
        <v>3105</v>
      </c>
      <c r="D91" s="56">
        <v>9.66</v>
      </c>
    </row>
    <row r="92" spans="3:4" x14ac:dyDescent="0.25">
      <c r="C92" s="57" t="s">
        <v>3106</v>
      </c>
      <c r="D92" s="56">
        <v>9.736315789473684</v>
      </c>
    </row>
    <row r="93" spans="3:4" x14ac:dyDescent="0.25">
      <c r="C93" s="57" t="s">
        <v>3107</v>
      </c>
      <c r="D93" s="56">
        <v>9.7469230769230784</v>
      </c>
    </row>
    <row r="94" spans="3:4" x14ac:dyDescent="0.25">
      <c r="C94" s="57" t="s">
        <v>3108</v>
      </c>
      <c r="D94" s="56">
        <v>9.5446153846153852</v>
      </c>
    </row>
    <row r="95" spans="3:4" x14ac:dyDescent="0.25">
      <c r="C95" s="57" t="s">
        <v>3109</v>
      </c>
      <c r="D95" s="56">
        <v>9.6672727272727297</v>
      </c>
    </row>
    <row r="96" spans="3:4" x14ac:dyDescent="0.25">
      <c r="C96" s="57" t="s">
        <v>3110</v>
      </c>
      <c r="D96" s="56">
        <v>9.4190909090909081</v>
      </c>
    </row>
    <row r="97" spans="3:4" x14ac:dyDescent="0.25">
      <c r="C97" s="57" t="s">
        <v>3111</v>
      </c>
      <c r="D97" s="56">
        <v>9.7333333333333343</v>
      </c>
    </row>
    <row r="98" spans="3:4" x14ac:dyDescent="0.25">
      <c r="C98" s="57" t="s">
        <v>3112</v>
      </c>
      <c r="D98" s="56">
        <v>9.5775000000000006</v>
      </c>
    </row>
    <row r="99" spans="3:4" x14ac:dyDescent="0.25">
      <c r="C99" s="57" t="s">
        <v>3113</v>
      </c>
      <c r="D99" s="56">
        <v>9.5514285714285734</v>
      </c>
    </row>
    <row r="100" spans="3:4" x14ac:dyDescent="0.25">
      <c r="C100" s="57" t="s">
        <v>3114</v>
      </c>
      <c r="D100" s="56">
        <v>9.7106249999999985</v>
      </c>
    </row>
    <row r="101" spans="3:4" x14ac:dyDescent="0.25">
      <c r="C101" s="57" t="s">
        <v>3115</v>
      </c>
      <c r="D101" s="56">
        <v>9.5789473684210549</v>
      </c>
    </row>
    <row r="102" spans="3:4" x14ac:dyDescent="0.25">
      <c r="C102" s="57" t="s">
        <v>3116</v>
      </c>
      <c r="D102" s="56">
        <v>9.5466666666666651</v>
      </c>
    </row>
    <row r="103" spans="3:4" x14ac:dyDescent="0.25">
      <c r="C103" s="57" t="s">
        <v>3117</v>
      </c>
      <c r="D103" s="56">
        <v>9.3000000000000007</v>
      </c>
    </row>
    <row r="104" spans="3:4" x14ac:dyDescent="0.25">
      <c r="C104" s="57" t="s">
        <v>3118</v>
      </c>
      <c r="D104" s="56">
        <v>9.3152941176470598</v>
      </c>
    </row>
    <row r="105" spans="3:4" x14ac:dyDescent="0.25">
      <c r="C105" s="57" t="s">
        <v>3119</v>
      </c>
      <c r="D105" s="56">
        <v>9.4640000000000004</v>
      </c>
    </row>
    <row r="106" spans="3:4" x14ac:dyDescent="0.25">
      <c r="C106" s="57" t="s">
        <v>3120</v>
      </c>
      <c r="D106" s="56">
        <v>9.3899999999999988</v>
      </c>
    </row>
    <row r="107" spans="3:4" x14ac:dyDescent="0.25">
      <c r="C107" s="57" t="s">
        <v>3121</v>
      </c>
      <c r="D107" s="56">
        <v>9.3807692307692303</v>
      </c>
    </row>
    <row r="108" spans="3:4" x14ac:dyDescent="0.25">
      <c r="C108" s="57" t="s">
        <v>3122</v>
      </c>
      <c r="D108" s="56">
        <v>9.3452380952380931</v>
      </c>
    </row>
    <row r="109" spans="3:4" x14ac:dyDescent="0.25">
      <c r="C109" s="57" t="s">
        <v>3123</v>
      </c>
      <c r="D109" s="56">
        <v>9.3541666666666661</v>
      </c>
    </row>
    <row r="110" spans="3:4" x14ac:dyDescent="0.25">
      <c r="C110" s="57" t="s">
        <v>3124</v>
      </c>
      <c r="D110" s="56">
        <v>9.4500000000000011</v>
      </c>
    </row>
    <row r="111" spans="3:4" x14ac:dyDescent="0.25">
      <c r="C111" s="57" t="s">
        <v>3125</v>
      </c>
      <c r="D111" s="56">
        <v>9.34</v>
      </c>
    </row>
    <row r="112" spans="3:4" x14ac:dyDescent="0.25">
      <c r="C112" s="57" t="s">
        <v>3126</v>
      </c>
      <c r="D112" s="56">
        <v>9.7080769230769235</v>
      </c>
    </row>
    <row r="113" spans="3:4" x14ac:dyDescent="0.25">
      <c r="C113" s="57" t="s">
        <v>3127</v>
      </c>
      <c r="D113" s="56">
        <v>9.7050000000000018</v>
      </c>
    </row>
    <row r="114" spans="3:4" x14ac:dyDescent="0.25">
      <c r="C114" s="57" t="s">
        <v>3128</v>
      </c>
      <c r="D114" s="56">
        <v>9.4363636363636356</v>
      </c>
    </row>
    <row r="115" spans="3:4" x14ac:dyDescent="0.25">
      <c r="C115" s="57" t="s">
        <v>3129</v>
      </c>
      <c r="D115" s="56">
        <v>9.5268749999999986</v>
      </c>
    </row>
    <row r="116" spans="3:4" x14ac:dyDescent="0.25">
      <c r="C116" s="57" t="s">
        <v>3130</v>
      </c>
      <c r="D116" s="56">
        <v>9.6634615384615383</v>
      </c>
    </row>
    <row r="117" spans="3:4" x14ac:dyDescent="0.25">
      <c r="C117" s="57" t="s">
        <v>3131</v>
      </c>
      <c r="D117" s="56">
        <v>9.6591666666666658</v>
      </c>
    </row>
    <row r="118" spans="3:4" x14ac:dyDescent="0.25">
      <c r="C118" s="57" t="s">
        <v>3132</v>
      </c>
      <c r="D118" s="56">
        <v>9.6988888888888898</v>
      </c>
    </row>
    <row r="119" spans="3:4" x14ac:dyDescent="0.25">
      <c r="C119" s="57" t="s">
        <v>3133</v>
      </c>
      <c r="D119" s="56">
        <v>9.7243749999999984</v>
      </c>
    </row>
    <row r="120" spans="3:4" x14ac:dyDescent="0.25">
      <c r="C120" s="57" t="s">
        <v>3134</v>
      </c>
      <c r="D120" s="56">
        <v>9.8405555555555537</v>
      </c>
    </row>
    <row r="121" spans="3:4" x14ac:dyDescent="0.25">
      <c r="C121" s="57" t="s">
        <v>3135</v>
      </c>
      <c r="D121" s="56">
        <v>9.7218749999999989</v>
      </c>
    </row>
    <row r="122" spans="3:4" x14ac:dyDescent="0.25">
      <c r="C122" s="57" t="s">
        <v>3136</v>
      </c>
      <c r="D122" s="56">
        <v>9.5828571428571419</v>
      </c>
    </row>
    <row r="123" spans="3:4" x14ac:dyDescent="0.25">
      <c r="C123" s="57" t="s">
        <v>3137</v>
      </c>
      <c r="D123" s="56">
        <v>9.6171428571428574</v>
      </c>
    </row>
    <row r="124" spans="3:4" x14ac:dyDescent="0.25">
      <c r="C124" s="18"/>
      <c r="D124" s="29"/>
    </row>
    <row r="125" spans="3:4" x14ac:dyDescent="0.25">
      <c r="C125" s="18"/>
      <c r="D125" s="29"/>
    </row>
    <row r="126" spans="3:4" x14ac:dyDescent="0.25">
      <c r="C126" s="18"/>
      <c r="D126" s="29"/>
    </row>
    <row r="127" spans="3:4" x14ac:dyDescent="0.25">
      <c r="C127" s="18"/>
      <c r="D127" s="29"/>
    </row>
    <row r="128" spans="3:4" x14ac:dyDescent="0.25">
      <c r="C128" s="18"/>
      <c r="D128" s="29"/>
    </row>
    <row r="129" spans="3:4" x14ac:dyDescent="0.25">
      <c r="C129" s="18"/>
      <c r="D129" s="29"/>
    </row>
    <row r="130" spans="3:4" x14ac:dyDescent="0.25">
      <c r="C130" s="18"/>
      <c r="D130" s="29"/>
    </row>
    <row r="131" spans="3:4" x14ac:dyDescent="0.25">
      <c r="C131" s="18"/>
      <c r="D131" s="29"/>
    </row>
  </sheetData>
  <mergeCells count="2">
    <mergeCell ref="A1:B1"/>
    <mergeCell ref="C5:D5"/>
  </mergeCells>
  <hyperlinks>
    <hyperlink ref="A1" location="Index!A1" display="Return to Index" xr:uid="{BC11C1F5-5716-4C38-814D-81B849A2CF38}"/>
    <hyperlink ref="A1:B1" location="Contents!A1" display="Go to Contents" xr:uid="{EBDE3CEB-ABB0-4D20-A319-1CB7E8A1D1C0}"/>
  </hyperlink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A397-F984-48DA-8E24-E5706FD79DFE}">
  <sheetPr codeName="Sheet8">
    <tabColor rgb="FFFFC00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95" t="s">
        <v>1888</v>
      </c>
      <c r="B1" s="96"/>
    </row>
    <row r="2" spans="1:4" ht="18.75" x14ac:dyDescent="0.25">
      <c r="B2" s="34" t="s">
        <v>2628</v>
      </c>
    </row>
    <row r="3" spans="1:4" x14ac:dyDescent="0.25">
      <c r="C3" s="15" t="s">
        <v>3040</v>
      </c>
    </row>
    <row r="5" spans="1:4" ht="18.75" customHeight="1" x14ac:dyDescent="0.25">
      <c r="C5" s="97" t="s">
        <v>2821</v>
      </c>
      <c r="D5" s="97"/>
    </row>
    <row r="23" spans="3:4" x14ac:dyDescent="0.25">
      <c r="C23" s="32"/>
      <c r="D23" s="33"/>
    </row>
    <row r="24" spans="3:4" x14ac:dyDescent="0.25">
      <c r="C24" s="14" t="s">
        <v>2631</v>
      </c>
      <c r="D24" s="2"/>
    </row>
    <row r="26" spans="3:4" x14ac:dyDescent="0.25">
      <c r="C26" s="16" t="s">
        <v>1889</v>
      </c>
      <c r="D26" s="3" t="s">
        <v>2633</v>
      </c>
    </row>
    <row r="27" spans="3:4" x14ac:dyDescent="0.25">
      <c r="C27" s="57" t="s">
        <v>3041</v>
      </c>
      <c r="D27" s="56">
        <v>12.642857142857142</v>
      </c>
    </row>
    <row r="28" spans="3:4" x14ac:dyDescent="0.25">
      <c r="C28" s="57" t="s">
        <v>3042</v>
      </c>
      <c r="D28" s="56">
        <v>12.291666666666666</v>
      </c>
    </row>
    <row r="29" spans="3:4" x14ac:dyDescent="0.25">
      <c r="C29" s="57" t="s">
        <v>3043</v>
      </c>
      <c r="D29" s="56">
        <v>12.215</v>
      </c>
    </row>
    <row r="30" spans="3:4" x14ac:dyDescent="0.25">
      <c r="C30" s="57" t="s">
        <v>3044</v>
      </c>
      <c r="D30" s="56">
        <v>12.075000000000001</v>
      </c>
    </row>
    <row r="31" spans="3:4" x14ac:dyDescent="0.25">
      <c r="C31" s="57" t="s">
        <v>3045</v>
      </c>
      <c r="D31" s="56">
        <v>12.36</v>
      </c>
    </row>
    <row r="32" spans="3:4" x14ac:dyDescent="0.25">
      <c r="C32" s="57" t="s">
        <v>3046</v>
      </c>
      <c r="D32" s="56">
        <v>11.9175</v>
      </c>
    </row>
    <row r="33" spans="3:4" x14ac:dyDescent="0.25">
      <c r="C33" s="57" t="s">
        <v>3047</v>
      </c>
      <c r="D33" s="56">
        <v>12.236666666666666</v>
      </c>
    </row>
    <row r="34" spans="3:4" x14ac:dyDescent="0.25">
      <c r="C34" s="57" t="s">
        <v>3048</v>
      </c>
      <c r="D34" s="56">
        <v>11.762499999999999</v>
      </c>
    </row>
    <row r="35" spans="3:4" x14ac:dyDescent="0.25">
      <c r="C35" s="57" t="s">
        <v>3049</v>
      </c>
      <c r="D35" s="56">
        <v>11.6875</v>
      </c>
    </row>
    <row r="36" spans="3:4" x14ac:dyDescent="0.25">
      <c r="C36" s="57" t="s">
        <v>3050</v>
      </c>
      <c r="D36" s="56">
        <v>11.570000000000002</v>
      </c>
    </row>
    <row r="37" spans="3:4" x14ac:dyDescent="0.25">
      <c r="C37" s="57" t="s">
        <v>3051</v>
      </c>
      <c r="D37" s="56">
        <v>11.540000000000001</v>
      </c>
    </row>
    <row r="38" spans="3:4" x14ac:dyDescent="0.25">
      <c r="C38" s="57" t="s">
        <v>3052</v>
      </c>
      <c r="D38" s="56">
        <v>11.671428571428573</v>
      </c>
    </row>
    <row r="39" spans="3:4" x14ac:dyDescent="0.25">
      <c r="C39" s="57" t="s">
        <v>3053</v>
      </c>
      <c r="D39" s="56">
        <v>11.375714285714285</v>
      </c>
    </row>
    <row r="40" spans="3:4" x14ac:dyDescent="0.25">
      <c r="C40" s="57" t="s">
        <v>3054</v>
      </c>
      <c r="D40" s="56">
        <v>11.200000000000001</v>
      </c>
    </row>
    <row r="41" spans="3:4" x14ac:dyDescent="0.25">
      <c r="C41" s="57" t="s">
        <v>3055</v>
      </c>
      <c r="D41" s="56">
        <v>11.407500000000001</v>
      </c>
    </row>
    <row r="42" spans="3:4" x14ac:dyDescent="0.25">
      <c r="C42" s="57" t="s">
        <v>3056</v>
      </c>
      <c r="D42" s="56">
        <v>11.565</v>
      </c>
    </row>
    <row r="43" spans="3:4" x14ac:dyDescent="0.25">
      <c r="C43" s="57" t="s">
        <v>3057</v>
      </c>
      <c r="D43" s="56">
        <v>11.149999999999999</v>
      </c>
    </row>
    <row r="44" spans="3:4" x14ac:dyDescent="0.25">
      <c r="C44" s="57" t="s">
        <v>3058</v>
      </c>
      <c r="D44" s="56">
        <v>11.15</v>
      </c>
    </row>
    <row r="45" spans="3:4" x14ac:dyDescent="0.25">
      <c r="C45" s="57" t="s">
        <v>3059</v>
      </c>
      <c r="D45" s="56">
        <v>11.233333333333334</v>
      </c>
    </row>
    <row r="46" spans="3:4" x14ac:dyDescent="0.25">
      <c r="C46" s="57" t="s">
        <v>3060</v>
      </c>
      <c r="D46" s="56">
        <v>11.426666666666666</v>
      </c>
    </row>
    <row r="47" spans="3:4" x14ac:dyDescent="0.25">
      <c r="C47" s="57" t="s">
        <v>3061</v>
      </c>
      <c r="D47" s="56">
        <v>11.571428571428571</v>
      </c>
    </row>
    <row r="48" spans="3:4" x14ac:dyDescent="0.25">
      <c r="C48" s="57" t="s">
        <v>3062</v>
      </c>
      <c r="D48" s="56">
        <v>11.054545454545455</v>
      </c>
    </row>
    <row r="49" spans="3:4" x14ac:dyDescent="0.25">
      <c r="C49" s="57" t="s">
        <v>3063</v>
      </c>
      <c r="D49" s="56">
        <v>11.2</v>
      </c>
    </row>
    <row r="50" spans="3:4" x14ac:dyDescent="0.25">
      <c r="C50" s="57" t="s">
        <v>3064</v>
      </c>
      <c r="D50" s="56">
        <v>11.4375</v>
      </c>
    </row>
    <row r="51" spans="3:4" x14ac:dyDescent="0.25">
      <c r="C51" s="57" t="s">
        <v>3065</v>
      </c>
      <c r="D51" s="56">
        <v>11.395833333333334</v>
      </c>
    </row>
    <row r="52" spans="3:4" x14ac:dyDescent="0.25">
      <c r="C52" s="57" t="s">
        <v>3066</v>
      </c>
      <c r="D52" s="56">
        <v>11.08181818181818</v>
      </c>
    </row>
    <row r="53" spans="3:4" x14ac:dyDescent="0.25">
      <c r="C53" s="57" t="s">
        <v>3067</v>
      </c>
      <c r="D53" s="56">
        <v>10.85</v>
      </c>
    </row>
    <row r="54" spans="3:4" x14ac:dyDescent="0.25">
      <c r="C54" s="57" t="s">
        <v>3068</v>
      </c>
      <c r="D54" s="56">
        <v>11.203846153846156</v>
      </c>
    </row>
    <row r="55" spans="3:4" x14ac:dyDescent="0.25">
      <c r="C55" s="57" t="s">
        <v>3069</v>
      </c>
      <c r="D55" s="56">
        <v>11.225</v>
      </c>
    </row>
    <row r="56" spans="3:4" x14ac:dyDescent="0.25">
      <c r="C56" s="57" t="s">
        <v>3070</v>
      </c>
      <c r="D56" s="56">
        <v>11.251666666666665</v>
      </c>
    </row>
    <row r="57" spans="3:4" x14ac:dyDescent="0.25">
      <c r="C57" s="57" t="s">
        <v>3071</v>
      </c>
      <c r="D57" s="56">
        <v>12.019999999999998</v>
      </c>
    </row>
    <row r="58" spans="3:4" x14ac:dyDescent="0.25">
      <c r="C58" s="57" t="s">
        <v>3072</v>
      </c>
      <c r="D58" s="56">
        <v>11.168000000000001</v>
      </c>
    </row>
    <row r="59" spans="3:4" x14ac:dyDescent="0.25">
      <c r="C59" s="57" t="s">
        <v>3073</v>
      </c>
      <c r="D59" s="56">
        <v>11.362352941176471</v>
      </c>
    </row>
    <row r="60" spans="3:4" x14ac:dyDescent="0.25">
      <c r="C60" s="57" t="s">
        <v>3074</v>
      </c>
      <c r="D60" s="56">
        <v>11.01</v>
      </c>
    </row>
    <row r="61" spans="3:4" x14ac:dyDescent="0.25">
      <c r="C61" s="57" t="s">
        <v>3075</v>
      </c>
      <c r="D61" s="56">
        <v>11.214705882352941</v>
      </c>
    </row>
    <row r="62" spans="3:4" x14ac:dyDescent="0.25">
      <c r="C62" s="57" t="s">
        <v>3076</v>
      </c>
      <c r="D62" s="56">
        <v>11.319565217391306</v>
      </c>
    </row>
    <row r="63" spans="3:4" x14ac:dyDescent="0.25">
      <c r="C63" s="57" t="s">
        <v>3077</v>
      </c>
      <c r="D63" s="56">
        <v>11.049999999999999</v>
      </c>
    </row>
    <row r="64" spans="3:4" x14ac:dyDescent="0.25">
      <c r="C64" s="57" t="s">
        <v>3078</v>
      </c>
      <c r="D64" s="56">
        <v>11.038333333333334</v>
      </c>
    </row>
    <row r="65" spans="3:4" x14ac:dyDescent="0.25">
      <c r="C65" s="57" t="s">
        <v>3079</v>
      </c>
      <c r="D65" s="56">
        <v>11.33</v>
      </c>
    </row>
    <row r="66" spans="3:4" x14ac:dyDescent="0.25">
      <c r="C66" s="57" t="s">
        <v>3080</v>
      </c>
      <c r="D66" s="56">
        <v>11.296250000000001</v>
      </c>
    </row>
    <row r="67" spans="3:4" x14ac:dyDescent="0.25">
      <c r="C67" s="57" t="s">
        <v>3081</v>
      </c>
      <c r="D67" s="56">
        <v>10.918666666666669</v>
      </c>
    </row>
    <row r="68" spans="3:4" x14ac:dyDescent="0.25">
      <c r="C68" s="57" t="s">
        <v>3082</v>
      </c>
      <c r="D68" s="56">
        <v>10.531111111111109</v>
      </c>
    </row>
    <row r="69" spans="3:4" x14ac:dyDescent="0.25">
      <c r="C69" s="57" t="s">
        <v>3083</v>
      </c>
      <c r="D69" s="56">
        <v>10.608823529411765</v>
      </c>
    </row>
    <row r="70" spans="3:4" x14ac:dyDescent="0.25">
      <c r="C70" s="57" t="s">
        <v>3084</v>
      </c>
      <c r="D70" s="56">
        <v>10.848421052631581</v>
      </c>
    </row>
    <row r="71" spans="3:4" x14ac:dyDescent="0.25">
      <c r="C71" s="57" t="s">
        <v>3085</v>
      </c>
      <c r="D71" s="56">
        <v>10.692</v>
      </c>
    </row>
    <row r="72" spans="3:4" x14ac:dyDescent="0.25">
      <c r="C72" s="57" t="s">
        <v>3086</v>
      </c>
      <c r="D72" s="56">
        <v>10.61923076923077</v>
      </c>
    </row>
    <row r="73" spans="3:4" x14ac:dyDescent="0.25">
      <c r="C73" s="57" t="s">
        <v>3087</v>
      </c>
      <c r="D73" s="56">
        <v>10.425000000000001</v>
      </c>
    </row>
    <row r="74" spans="3:4" x14ac:dyDescent="0.25">
      <c r="C74" s="57" t="s">
        <v>3088</v>
      </c>
      <c r="D74" s="56">
        <v>10.853125</v>
      </c>
    </row>
    <row r="75" spans="3:4" x14ac:dyDescent="0.25">
      <c r="C75" s="57" t="s">
        <v>3089</v>
      </c>
      <c r="D75" s="56">
        <v>10.85</v>
      </c>
    </row>
    <row r="76" spans="3:4" x14ac:dyDescent="0.25">
      <c r="C76" s="57" t="s">
        <v>3090</v>
      </c>
      <c r="D76" s="56">
        <v>10.488888888888889</v>
      </c>
    </row>
    <row r="77" spans="3:4" x14ac:dyDescent="0.25">
      <c r="C77" s="57" t="s">
        <v>3091</v>
      </c>
      <c r="D77" s="56">
        <v>10.224444444444444</v>
      </c>
    </row>
    <row r="78" spans="3:4" x14ac:dyDescent="0.25">
      <c r="C78" s="57" t="s">
        <v>3092</v>
      </c>
      <c r="D78" s="56">
        <v>10.464347826086955</v>
      </c>
    </row>
    <row r="79" spans="3:4" x14ac:dyDescent="0.25">
      <c r="C79" s="57" t="s">
        <v>3093</v>
      </c>
      <c r="D79" s="56">
        <v>10.475</v>
      </c>
    </row>
    <row r="80" spans="3:4" x14ac:dyDescent="0.25">
      <c r="C80" s="57" t="s">
        <v>3094</v>
      </c>
      <c r="D80" s="56">
        <v>10.515333333333333</v>
      </c>
    </row>
    <row r="81" spans="3:4" x14ac:dyDescent="0.25">
      <c r="C81" s="57" t="s">
        <v>3095</v>
      </c>
      <c r="D81" s="56">
        <v>10.231249999999999</v>
      </c>
    </row>
    <row r="82" spans="3:4" x14ac:dyDescent="0.25">
      <c r="C82" s="57" t="s">
        <v>3096</v>
      </c>
      <c r="D82" s="56">
        <v>10.249999999999998</v>
      </c>
    </row>
    <row r="83" spans="3:4" x14ac:dyDescent="0.25">
      <c r="C83" s="57" t="s">
        <v>3097</v>
      </c>
      <c r="D83" s="56">
        <v>10.418333333333335</v>
      </c>
    </row>
    <row r="84" spans="3:4" x14ac:dyDescent="0.25">
      <c r="C84" s="57" t="s">
        <v>3098</v>
      </c>
      <c r="D84" s="56">
        <v>10.282142857142857</v>
      </c>
    </row>
    <row r="85" spans="3:4" x14ac:dyDescent="0.25">
      <c r="C85" s="57" t="s">
        <v>3099</v>
      </c>
      <c r="D85" s="56">
        <v>10.406428571428572</v>
      </c>
    </row>
    <row r="86" spans="3:4" x14ac:dyDescent="0.25">
      <c r="C86" s="57" t="s">
        <v>3100</v>
      </c>
      <c r="D86" s="56">
        <v>10.537307692307694</v>
      </c>
    </row>
    <row r="87" spans="3:4" x14ac:dyDescent="0.25">
      <c r="C87" s="57" t="s">
        <v>3101</v>
      </c>
      <c r="D87" s="56">
        <v>10.646666666666667</v>
      </c>
    </row>
    <row r="88" spans="3:4" x14ac:dyDescent="0.25">
      <c r="C88" s="57" t="s">
        <v>3102</v>
      </c>
      <c r="D88" s="56">
        <v>10.356</v>
      </c>
    </row>
    <row r="89" spans="3:4" x14ac:dyDescent="0.25">
      <c r="C89" s="57" t="s">
        <v>3103</v>
      </c>
      <c r="D89" s="56">
        <v>10.239999999999998</v>
      </c>
    </row>
    <row r="90" spans="3:4" x14ac:dyDescent="0.25">
      <c r="C90" s="57" t="s">
        <v>3104</v>
      </c>
      <c r="D90" s="56">
        <v>10.145789473684211</v>
      </c>
    </row>
    <row r="91" spans="3:4" x14ac:dyDescent="0.25">
      <c r="C91" s="57" t="s">
        <v>3105</v>
      </c>
      <c r="D91" s="56">
        <v>10.120769230769232</v>
      </c>
    </row>
    <row r="92" spans="3:4" x14ac:dyDescent="0.25">
      <c r="C92" s="57" t="s">
        <v>3106</v>
      </c>
      <c r="D92" s="56">
        <v>10.3475</v>
      </c>
    </row>
    <row r="93" spans="3:4" x14ac:dyDescent="0.25">
      <c r="C93" s="57" t="s">
        <v>3107</v>
      </c>
      <c r="D93" s="56">
        <v>10.142307692307693</v>
      </c>
    </row>
    <row r="94" spans="3:4" x14ac:dyDescent="0.25">
      <c r="C94" s="57" t="s">
        <v>3108</v>
      </c>
      <c r="D94" s="56">
        <v>9.9205882352941188</v>
      </c>
    </row>
    <row r="95" spans="3:4" x14ac:dyDescent="0.25">
      <c r="C95" s="57" t="s">
        <v>3109</v>
      </c>
      <c r="D95" s="56">
        <v>10.24357142857143</v>
      </c>
    </row>
    <row r="96" spans="3:4" x14ac:dyDescent="0.25">
      <c r="C96" s="57" t="s">
        <v>3110</v>
      </c>
      <c r="D96" s="56">
        <v>10.076923076923077</v>
      </c>
    </row>
    <row r="97" spans="3:4" x14ac:dyDescent="0.25">
      <c r="C97" s="57" t="s">
        <v>3111</v>
      </c>
      <c r="D97" s="56">
        <v>10.366666666666667</v>
      </c>
    </row>
    <row r="98" spans="3:4" x14ac:dyDescent="0.25">
      <c r="C98" s="57" t="s">
        <v>3112</v>
      </c>
      <c r="D98" s="56">
        <v>10.390312500000002</v>
      </c>
    </row>
    <row r="99" spans="3:4" x14ac:dyDescent="0.25">
      <c r="C99" s="57" t="s">
        <v>3113</v>
      </c>
      <c r="D99" s="56">
        <v>9.94</v>
      </c>
    </row>
    <row r="100" spans="3:4" x14ac:dyDescent="0.25">
      <c r="C100" s="57" t="s">
        <v>3114</v>
      </c>
      <c r="D100" s="56">
        <v>10.008333333333335</v>
      </c>
    </row>
    <row r="101" spans="3:4" x14ac:dyDescent="0.25">
      <c r="C101" s="57" t="s">
        <v>3115</v>
      </c>
      <c r="D101" s="56">
        <v>9.9500000000000011</v>
      </c>
    </row>
    <row r="102" spans="3:4" x14ac:dyDescent="0.25">
      <c r="C102" s="57" t="s">
        <v>3116</v>
      </c>
      <c r="D102" s="56">
        <v>9.5726666666666649</v>
      </c>
    </row>
    <row r="103" spans="3:4" x14ac:dyDescent="0.25">
      <c r="C103" s="57" t="s">
        <v>3117</v>
      </c>
      <c r="D103" s="56">
        <v>9.5083333333333329</v>
      </c>
    </row>
    <row r="104" spans="3:4" x14ac:dyDescent="0.25">
      <c r="C104" s="57" t="s">
        <v>3118</v>
      </c>
      <c r="D104" s="56">
        <v>9.8721052631578932</v>
      </c>
    </row>
    <row r="105" spans="3:4" x14ac:dyDescent="0.25">
      <c r="C105" s="57" t="s">
        <v>3119</v>
      </c>
      <c r="D105" s="56">
        <v>10.128124999999999</v>
      </c>
    </row>
    <row r="106" spans="3:4" x14ac:dyDescent="0.25">
      <c r="C106" s="57" t="s">
        <v>3120</v>
      </c>
      <c r="D106" s="56">
        <v>9.572000000000001</v>
      </c>
    </row>
    <row r="107" spans="3:4" x14ac:dyDescent="0.25">
      <c r="C107" s="57" t="s">
        <v>3121</v>
      </c>
      <c r="D107" s="56">
        <v>9.9557142857142846</v>
      </c>
    </row>
    <row r="108" spans="3:4" x14ac:dyDescent="0.25">
      <c r="C108" s="57" t="s">
        <v>3122</v>
      </c>
      <c r="D108" s="56">
        <v>9.7590909090909115</v>
      </c>
    </row>
    <row r="109" spans="3:4" x14ac:dyDescent="0.25">
      <c r="C109" s="57" t="s">
        <v>3123</v>
      </c>
      <c r="D109" s="56">
        <v>9.8308333333333326</v>
      </c>
    </row>
    <row r="110" spans="3:4" x14ac:dyDescent="0.25">
      <c r="C110" s="57" t="s">
        <v>3124</v>
      </c>
      <c r="D110" s="56">
        <v>9.9972727272727262</v>
      </c>
    </row>
    <row r="111" spans="3:4" x14ac:dyDescent="0.25">
      <c r="C111" s="57" t="s">
        <v>3125</v>
      </c>
      <c r="D111" s="56">
        <v>10.434705882352938</v>
      </c>
    </row>
    <row r="112" spans="3:4" x14ac:dyDescent="0.25">
      <c r="C112" s="57" t="s">
        <v>3126</v>
      </c>
      <c r="D112" s="56">
        <v>9.9352941176470573</v>
      </c>
    </row>
    <row r="113" spans="3:4" x14ac:dyDescent="0.25">
      <c r="C113" s="57" t="s">
        <v>3127</v>
      </c>
      <c r="D113" s="56">
        <v>10.247619047619047</v>
      </c>
    </row>
    <row r="114" spans="3:4" x14ac:dyDescent="0.25">
      <c r="C114" s="57" t="s">
        <v>3128</v>
      </c>
      <c r="D114" s="56">
        <v>10.252222222222224</v>
      </c>
    </row>
    <row r="115" spans="3:4" x14ac:dyDescent="0.25">
      <c r="C115" s="57" t="s">
        <v>3129</v>
      </c>
      <c r="D115" s="56">
        <v>10.010000000000002</v>
      </c>
    </row>
    <row r="116" spans="3:4" x14ac:dyDescent="0.25">
      <c r="C116" s="57" t="s">
        <v>3130</v>
      </c>
      <c r="D116" s="56">
        <v>10.150555555555554</v>
      </c>
    </row>
    <row r="117" spans="3:4" x14ac:dyDescent="0.25">
      <c r="C117" s="57" t="s">
        <v>3131</v>
      </c>
      <c r="D117" s="56">
        <v>10.419583333333332</v>
      </c>
    </row>
    <row r="118" spans="3:4" x14ac:dyDescent="0.25">
      <c r="C118" s="57" t="s">
        <v>3132</v>
      </c>
      <c r="D118" s="56">
        <v>10.508333333333338</v>
      </c>
    </row>
    <row r="119" spans="3:4" x14ac:dyDescent="0.25">
      <c r="C119" s="57" t="s">
        <v>3133</v>
      </c>
      <c r="D119" s="56">
        <v>10.481249999999999</v>
      </c>
    </row>
    <row r="120" spans="3:4" x14ac:dyDescent="0.25">
      <c r="C120" s="57" t="s">
        <v>3134</v>
      </c>
      <c r="D120" s="56">
        <v>10.162500000000001</v>
      </c>
    </row>
    <row r="121" spans="3:4" x14ac:dyDescent="0.25">
      <c r="C121" s="57" t="s">
        <v>3135</v>
      </c>
      <c r="D121" s="56">
        <v>10.635624999999999</v>
      </c>
    </row>
    <row r="122" spans="3:4" x14ac:dyDescent="0.25">
      <c r="C122" s="57" t="s">
        <v>3136</v>
      </c>
      <c r="D122" s="56">
        <v>10.489999999999998</v>
      </c>
    </row>
    <row r="123" spans="3:4" x14ac:dyDescent="0.25">
      <c r="C123" s="57" t="s">
        <v>3137</v>
      </c>
      <c r="D123" s="56">
        <v>10.392857142857142</v>
      </c>
    </row>
    <row r="124" spans="3:4" x14ac:dyDescent="0.25">
      <c r="C124" s="18"/>
      <c r="D124" s="29"/>
    </row>
    <row r="125" spans="3:4" x14ac:dyDescent="0.25">
      <c r="C125" s="18"/>
      <c r="D125" s="29"/>
    </row>
    <row r="126" spans="3:4" x14ac:dyDescent="0.25">
      <c r="C126" s="18"/>
      <c r="D126" s="29"/>
    </row>
    <row r="127" spans="3:4" x14ac:dyDescent="0.25">
      <c r="C127" s="18"/>
      <c r="D127" s="29"/>
    </row>
    <row r="128" spans="3:4" x14ac:dyDescent="0.25">
      <c r="C128" s="18"/>
      <c r="D128" s="29"/>
    </row>
    <row r="129" spans="3:4" x14ac:dyDescent="0.25">
      <c r="C129" s="18"/>
      <c r="D129" s="29"/>
    </row>
    <row r="130" spans="3:4" x14ac:dyDescent="0.25">
      <c r="C130" s="18"/>
      <c r="D130" s="29"/>
    </row>
    <row r="131" spans="3:4" x14ac:dyDescent="0.25">
      <c r="C131" s="18"/>
      <c r="D131" s="29"/>
    </row>
  </sheetData>
  <mergeCells count="2">
    <mergeCell ref="A1:B1"/>
    <mergeCell ref="C5:D5"/>
  </mergeCells>
  <hyperlinks>
    <hyperlink ref="A1" location="Index!A1" display="Return to Index" xr:uid="{EE9530DA-0437-4C4B-8222-9D82009208EA}"/>
    <hyperlink ref="A1:B1" location="Contents!A1" display="Go to Contents" xr:uid="{BBDD4B41-2172-4D4B-8A88-C9C46E3FD8DC}"/>
  </hyperlink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9AB2-23CD-4CBA-B001-CC58E08E166A}">
  <sheetPr codeName="Sheet9">
    <tabColor rgb="FFFFC00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95" t="s">
        <v>1888</v>
      </c>
      <c r="B1" s="96"/>
    </row>
    <row r="2" spans="1:4" ht="18.75" x14ac:dyDescent="0.25">
      <c r="B2" s="34" t="s">
        <v>2629</v>
      </c>
    </row>
    <row r="3" spans="1:4" x14ac:dyDescent="0.25">
      <c r="C3" s="15" t="s">
        <v>3040</v>
      </c>
    </row>
    <row r="5" spans="1:4" ht="18.75" customHeight="1" x14ac:dyDescent="0.25">
      <c r="C5" s="97" t="s">
        <v>2820</v>
      </c>
      <c r="D5" s="97"/>
    </row>
    <row r="23" spans="3:4" x14ac:dyDescent="0.25">
      <c r="C23" s="32"/>
      <c r="D23" s="33"/>
    </row>
    <row r="24" spans="3:4" x14ac:dyDescent="0.25">
      <c r="C24" s="14" t="s">
        <v>2631</v>
      </c>
      <c r="D24" s="2"/>
    </row>
    <row r="26" spans="3:4" x14ac:dyDescent="0.25">
      <c r="C26" s="16" t="s">
        <v>1889</v>
      </c>
      <c r="D26" s="3" t="s">
        <v>2834</v>
      </c>
    </row>
    <row r="27" spans="3:4" x14ac:dyDescent="0.25">
      <c r="C27" s="57" t="s">
        <v>3041</v>
      </c>
      <c r="D27" s="56">
        <v>8.8571428571428577</v>
      </c>
    </row>
    <row r="28" spans="3:4" x14ac:dyDescent="0.25">
      <c r="C28" s="57" t="s">
        <v>3042</v>
      </c>
      <c r="D28" s="56">
        <v>7.8</v>
      </c>
    </row>
    <row r="29" spans="3:4" x14ac:dyDescent="0.25">
      <c r="C29" s="57" t="s">
        <v>3043</v>
      </c>
      <c r="D29" s="56">
        <v>11</v>
      </c>
    </row>
    <row r="30" spans="3:4" x14ac:dyDescent="0.25">
      <c r="C30" s="57" t="s">
        <v>3044</v>
      </c>
      <c r="D30" s="56">
        <v>7.833333333333333</v>
      </c>
    </row>
    <row r="31" spans="3:4" x14ac:dyDescent="0.25">
      <c r="C31" s="57" t="s">
        <v>3045</v>
      </c>
      <c r="D31" s="56">
        <v>12.6</v>
      </c>
    </row>
    <row r="32" spans="3:4" x14ac:dyDescent="0.25">
      <c r="C32" s="57" t="s">
        <v>3046</v>
      </c>
      <c r="D32" s="56">
        <v>7.75</v>
      </c>
    </row>
    <row r="33" spans="3:4" x14ac:dyDescent="0.25">
      <c r="C33" s="57" t="s">
        <v>3047</v>
      </c>
      <c r="D33" s="56">
        <v>10</v>
      </c>
    </row>
    <row r="34" spans="3:4" x14ac:dyDescent="0.25">
      <c r="C34" s="57" t="s">
        <v>3048</v>
      </c>
      <c r="D34" s="56">
        <v>13.4</v>
      </c>
    </row>
    <row r="35" spans="3:4" x14ac:dyDescent="0.25">
      <c r="C35" s="57" t="s">
        <v>3049</v>
      </c>
      <c r="D35" s="56">
        <v>9.5</v>
      </c>
    </row>
    <row r="36" spans="3:4" x14ac:dyDescent="0.25">
      <c r="C36" s="57" t="s">
        <v>3050</v>
      </c>
      <c r="D36" s="56">
        <v>6.5</v>
      </c>
    </row>
    <row r="37" spans="3:4" x14ac:dyDescent="0.25">
      <c r="C37" s="57" t="s">
        <v>3051</v>
      </c>
      <c r="D37" s="56">
        <v>7</v>
      </c>
    </row>
    <row r="38" spans="3:4" x14ac:dyDescent="0.25">
      <c r="C38" s="57" t="s">
        <v>3052</v>
      </c>
      <c r="D38" s="56">
        <v>9.9090909090909083</v>
      </c>
    </row>
    <row r="39" spans="3:4" x14ac:dyDescent="0.25">
      <c r="C39" s="57" t="s">
        <v>3053</v>
      </c>
      <c r="D39" s="56">
        <v>10</v>
      </c>
    </row>
    <row r="40" spans="3:4" x14ac:dyDescent="0.25">
      <c r="C40" s="57" t="s">
        <v>3054</v>
      </c>
      <c r="D40" s="56">
        <v>9.1999999999999993</v>
      </c>
    </row>
    <row r="41" spans="3:4" x14ac:dyDescent="0.25">
      <c r="C41" s="57" t="s">
        <v>3055</v>
      </c>
      <c r="D41" s="56">
        <v>8.6666666666666661</v>
      </c>
    </row>
    <row r="42" spans="3:4" x14ac:dyDescent="0.25">
      <c r="C42" s="57" t="s">
        <v>3056</v>
      </c>
      <c r="D42" s="56">
        <v>13.333333333333334</v>
      </c>
    </row>
    <row r="43" spans="3:4" x14ac:dyDescent="0.25">
      <c r="C43" s="57" t="s">
        <v>3057</v>
      </c>
      <c r="D43" s="56">
        <v>12.8</v>
      </c>
    </row>
    <row r="44" spans="3:4" x14ac:dyDescent="0.25">
      <c r="C44" s="57" t="s">
        <v>3058</v>
      </c>
      <c r="D44" s="56">
        <v>7.1818181818181817</v>
      </c>
    </row>
    <row r="45" spans="3:4" x14ac:dyDescent="0.25">
      <c r="C45" s="57" t="s">
        <v>3059</v>
      </c>
      <c r="D45" s="56">
        <v>7</v>
      </c>
    </row>
    <row r="46" spans="3:4" x14ac:dyDescent="0.25">
      <c r="C46" s="57" t="s">
        <v>3060</v>
      </c>
      <c r="D46" s="56">
        <v>9</v>
      </c>
    </row>
    <row r="47" spans="3:4" x14ac:dyDescent="0.25">
      <c r="C47" s="57" t="s">
        <v>3061</v>
      </c>
      <c r="D47" s="56">
        <v>8</v>
      </c>
    </row>
    <row r="48" spans="3:4" x14ac:dyDescent="0.25">
      <c r="C48" s="57" t="s">
        <v>3062</v>
      </c>
      <c r="D48" s="56">
        <v>8.5</v>
      </c>
    </row>
    <row r="49" spans="3:4" x14ac:dyDescent="0.25">
      <c r="C49" s="57" t="s">
        <v>3063</v>
      </c>
      <c r="D49" s="56">
        <v>9.5555555555555554</v>
      </c>
    </row>
    <row r="50" spans="3:4" x14ac:dyDescent="0.25">
      <c r="C50" s="57" t="s">
        <v>3064</v>
      </c>
      <c r="D50" s="56">
        <v>9.75</v>
      </c>
    </row>
    <row r="51" spans="3:4" x14ac:dyDescent="0.25">
      <c r="C51" s="57" t="s">
        <v>3065</v>
      </c>
      <c r="D51" s="56">
        <v>10.666666666666666</v>
      </c>
    </row>
    <row r="52" spans="3:4" x14ac:dyDescent="0.25">
      <c r="C52" s="57" t="s">
        <v>3066</v>
      </c>
      <c r="D52" s="56">
        <v>8.1875</v>
      </c>
    </row>
    <row r="53" spans="3:4" x14ac:dyDescent="0.25">
      <c r="C53" s="57" t="s">
        <v>3067</v>
      </c>
      <c r="D53" s="56">
        <v>8.1999999999999993</v>
      </c>
    </row>
    <row r="54" spans="3:4" x14ac:dyDescent="0.25">
      <c r="C54" s="57" t="s">
        <v>3068</v>
      </c>
      <c r="D54" s="56">
        <v>12.5</v>
      </c>
    </row>
    <row r="55" spans="3:4" x14ac:dyDescent="0.25">
      <c r="C55" s="57" t="s">
        <v>3069</v>
      </c>
      <c r="D55" s="56">
        <v>10.583333333333334</v>
      </c>
    </row>
    <row r="56" spans="3:4" x14ac:dyDescent="0.25">
      <c r="C56" s="57" t="s">
        <v>3070</v>
      </c>
      <c r="D56" s="56">
        <v>10.416666666666666</v>
      </c>
    </row>
    <row r="57" spans="3:4" x14ac:dyDescent="0.25">
      <c r="C57" s="57" t="s">
        <v>3071</v>
      </c>
      <c r="D57" s="56">
        <v>10.933333333333334</v>
      </c>
    </row>
    <row r="58" spans="3:4" x14ac:dyDescent="0.25">
      <c r="C58" s="57" t="s">
        <v>3072</v>
      </c>
      <c r="D58" s="56">
        <v>8.3888888888888893</v>
      </c>
    </row>
    <row r="59" spans="3:4" x14ac:dyDescent="0.25">
      <c r="C59" s="57" t="s">
        <v>3073</v>
      </c>
      <c r="D59" s="56">
        <v>8.5</v>
      </c>
    </row>
    <row r="60" spans="3:4" x14ac:dyDescent="0.25">
      <c r="C60" s="57" t="s">
        <v>3074</v>
      </c>
      <c r="D60" s="56">
        <v>9.526315789473685</v>
      </c>
    </row>
    <row r="61" spans="3:4" x14ac:dyDescent="0.25">
      <c r="C61" s="57" t="s">
        <v>3075</v>
      </c>
      <c r="D61" s="56">
        <v>9.2631578947368425</v>
      </c>
    </row>
    <row r="62" spans="3:4" x14ac:dyDescent="0.25">
      <c r="C62" s="57" t="s">
        <v>3076</v>
      </c>
      <c r="D62" s="56">
        <v>8.5789473684210531</v>
      </c>
    </row>
    <row r="63" spans="3:4" x14ac:dyDescent="0.25">
      <c r="C63" s="57" t="s">
        <v>3077</v>
      </c>
      <c r="D63" s="56">
        <v>13.210526315789474</v>
      </c>
    </row>
    <row r="64" spans="3:4" x14ac:dyDescent="0.25">
      <c r="C64" s="57" t="s">
        <v>3078</v>
      </c>
      <c r="D64" s="56">
        <v>10.380952380952381</v>
      </c>
    </row>
    <row r="65" spans="3:4" x14ac:dyDescent="0.25">
      <c r="C65" s="57" t="s">
        <v>3079</v>
      </c>
      <c r="D65" s="56">
        <v>10.266666666666667</v>
      </c>
    </row>
    <row r="66" spans="3:4" x14ac:dyDescent="0.25">
      <c r="C66" s="57" t="s">
        <v>3080</v>
      </c>
      <c r="D66" s="56">
        <v>11.416666666666666</v>
      </c>
    </row>
    <row r="67" spans="3:4" x14ac:dyDescent="0.25">
      <c r="C67" s="57" t="s">
        <v>3081</v>
      </c>
      <c r="D67" s="56">
        <v>8.9166666666666661</v>
      </c>
    </row>
    <row r="68" spans="3:4" x14ac:dyDescent="0.25">
      <c r="C68" s="57" t="s">
        <v>3082</v>
      </c>
      <c r="D68" s="56">
        <v>7.1111111111111107</v>
      </c>
    </row>
    <row r="69" spans="3:4" x14ac:dyDescent="0.25">
      <c r="C69" s="57" t="s">
        <v>3083</v>
      </c>
      <c r="D69" s="56">
        <v>10.352941176470589</v>
      </c>
    </row>
    <row r="70" spans="3:4" x14ac:dyDescent="0.25">
      <c r="C70" s="57" t="s">
        <v>3084</v>
      </c>
      <c r="D70" s="56">
        <v>10.882352941176471</v>
      </c>
    </row>
    <row r="71" spans="3:4" x14ac:dyDescent="0.25">
      <c r="C71" s="57" t="s">
        <v>3085</v>
      </c>
      <c r="D71" s="56">
        <v>7.9</v>
      </c>
    </row>
    <row r="72" spans="3:4" x14ac:dyDescent="0.25">
      <c r="C72" s="57" t="s">
        <v>3086</v>
      </c>
      <c r="D72" s="56">
        <v>8.2222222222222214</v>
      </c>
    </row>
    <row r="73" spans="3:4" x14ac:dyDescent="0.25">
      <c r="C73" s="57" t="s">
        <v>3087</v>
      </c>
      <c r="D73" s="56">
        <v>8.0625</v>
      </c>
    </row>
    <row r="74" spans="3:4" x14ac:dyDescent="0.25">
      <c r="C74" s="57" t="s">
        <v>3088</v>
      </c>
      <c r="D74" s="56">
        <v>11</v>
      </c>
    </row>
    <row r="75" spans="3:4" x14ac:dyDescent="0.25">
      <c r="C75" s="57" t="s">
        <v>3089</v>
      </c>
      <c r="D75" s="56">
        <v>6.1818181818181817</v>
      </c>
    </row>
    <row r="76" spans="3:4" x14ac:dyDescent="0.25">
      <c r="C76" s="57" t="s">
        <v>3090</v>
      </c>
      <c r="D76" s="56">
        <v>7.4615384615384617</v>
      </c>
    </row>
    <row r="77" spans="3:4" x14ac:dyDescent="0.25">
      <c r="C77" s="57" t="s">
        <v>3091</v>
      </c>
      <c r="D77" s="56">
        <v>11.222222222222221</v>
      </c>
    </row>
    <row r="78" spans="3:4" x14ac:dyDescent="0.25">
      <c r="C78" s="57" t="s">
        <v>3092</v>
      </c>
      <c r="D78" s="56">
        <v>7.333333333333333</v>
      </c>
    </row>
    <row r="79" spans="3:4" x14ac:dyDescent="0.25">
      <c r="C79" s="57" t="s">
        <v>3093</v>
      </c>
      <c r="D79" s="56">
        <v>8.125</v>
      </c>
    </row>
    <row r="80" spans="3:4" x14ac:dyDescent="0.25">
      <c r="C80" s="57" t="s">
        <v>3094</v>
      </c>
      <c r="D80" s="56">
        <v>6.65</v>
      </c>
    </row>
    <row r="81" spans="3:4" x14ac:dyDescent="0.25">
      <c r="C81" s="57" t="s">
        <v>3095</v>
      </c>
      <c r="D81" s="56">
        <v>11.181818181818182</v>
      </c>
    </row>
    <row r="82" spans="3:4" x14ac:dyDescent="0.25">
      <c r="C82" s="57" t="s">
        <v>3096</v>
      </c>
      <c r="D82" s="56">
        <v>7.4736842105263159</v>
      </c>
    </row>
    <row r="83" spans="3:4" x14ac:dyDescent="0.25">
      <c r="C83" s="57" t="s">
        <v>3097</v>
      </c>
      <c r="D83" s="56">
        <v>8.7142857142857135</v>
      </c>
    </row>
    <row r="84" spans="3:4" x14ac:dyDescent="0.25">
      <c r="C84" s="57" t="s">
        <v>3098</v>
      </c>
      <c r="D84" s="56">
        <v>8.5</v>
      </c>
    </row>
    <row r="85" spans="3:4" x14ac:dyDescent="0.25">
      <c r="C85" s="57" t="s">
        <v>3099</v>
      </c>
      <c r="D85" s="56">
        <v>9.0833333333333339</v>
      </c>
    </row>
    <row r="86" spans="3:4" x14ac:dyDescent="0.25">
      <c r="C86" s="57" t="s">
        <v>3100</v>
      </c>
      <c r="D86" s="56">
        <v>10.777777777777779</v>
      </c>
    </row>
    <row r="87" spans="3:4" x14ac:dyDescent="0.25">
      <c r="C87" s="57" t="s">
        <v>3101</v>
      </c>
      <c r="D87" s="56">
        <v>9.6923076923076916</v>
      </c>
    </row>
    <row r="88" spans="3:4" x14ac:dyDescent="0.25">
      <c r="C88" s="57" t="s">
        <v>3102</v>
      </c>
      <c r="D88" s="56">
        <v>7.8461538461538458</v>
      </c>
    </row>
    <row r="89" spans="3:4" x14ac:dyDescent="0.25">
      <c r="C89" s="57" t="s">
        <v>3103</v>
      </c>
      <c r="D89" s="56">
        <v>8.2307692307692299</v>
      </c>
    </row>
    <row r="90" spans="3:4" x14ac:dyDescent="0.25">
      <c r="C90" s="57" t="s">
        <v>3104</v>
      </c>
      <c r="D90" s="56">
        <v>9.2631578947368425</v>
      </c>
    </row>
    <row r="91" spans="3:4" x14ac:dyDescent="0.25">
      <c r="C91" s="57" t="s">
        <v>3105</v>
      </c>
      <c r="D91" s="56">
        <v>11</v>
      </c>
    </row>
    <row r="92" spans="3:4" x14ac:dyDescent="0.25">
      <c r="C92" s="57" t="s">
        <v>3106</v>
      </c>
      <c r="D92" s="56">
        <v>6.458333333333333</v>
      </c>
    </row>
    <row r="93" spans="3:4" x14ac:dyDescent="0.25">
      <c r="C93" s="57" t="s">
        <v>3107</v>
      </c>
      <c r="D93" s="56">
        <v>8.5333333333333332</v>
      </c>
    </row>
    <row r="94" spans="3:4" x14ac:dyDescent="0.25">
      <c r="C94" s="57" t="s">
        <v>3108</v>
      </c>
      <c r="D94" s="56">
        <v>8.6999999999999993</v>
      </c>
    </row>
    <row r="95" spans="3:4" x14ac:dyDescent="0.25">
      <c r="C95" s="57" t="s">
        <v>3109</v>
      </c>
      <c r="D95" s="56">
        <v>8.5714285714285712</v>
      </c>
    </row>
    <row r="96" spans="3:4" x14ac:dyDescent="0.25">
      <c r="C96" s="57" t="s">
        <v>3110</v>
      </c>
      <c r="D96" s="56">
        <v>8.0909090909090917</v>
      </c>
    </row>
    <row r="97" spans="3:4" x14ac:dyDescent="0.25">
      <c r="C97" s="57" t="s">
        <v>3111</v>
      </c>
      <c r="D97" s="56">
        <v>7.25</v>
      </c>
    </row>
    <row r="98" spans="3:4" x14ac:dyDescent="0.25">
      <c r="C98" s="57" t="s">
        <v>3112</v>
      </c>
      <c r="D98" s="56">
        <v>8.9411764705882355</v>
      </c>
    </row>
    <row r="99" spans="3:4" x14ac:dyDescent="0.25">
      <c r="C99" s="57" t="s">
        <v>3113</v>
      </c>
      <c r="D99" s="56">
        <v>8.5</v>
      </c>
    </row>
    <row r="100" spans="3:4" x14ac:dyDescent="0.25">
      <c r="C100" s="57" t="s">
        <v>3114</v>
      </c>
      <c r="D100" s="56">
        <v>7.0454545454545459</v>
      </c>
    </row>
    <row r="101" spans="3:4" x14ac:dyDescent="0.25">
      <c r="C101" s="57" t="s">
        <v>3115</v>
      </c>
      <c r="D101" s="56">
        <v>9.4090909090909083</v>
      </c>
    </row>
    <row r="102" spans="3:4" x14ac:dyDescent="0.25">
      <c r="C102" s="57" t="s">
        <v>3116</v>
      </c>
      <c r="D102" s="56">
        <v>7.615384615384615</v>
      </c>
    </row>
    <row r="103" spans="3:4" x14ac:dyDescent="0.25">
      <c r="C103" s="57" t="s">
        <v>3117</v>
      </c>
      <c r="D103" s="56">
        <v>9.25</v>
      </c>
    </row>
    <row r="104" spans="3:4" x14ac:dyDescent="0.25">
      <c r="C104" s="57" t="s">
        <v>3118</v>
      </c>
      <c r="D104" s="56">
        <v>9.6666666666666661</v>
      </c>
    </row>
    <row r="105" spans="3:4" x14ac:dyDescent="0.25">
      <c r="C105" s="57" t="s">
        <v>3119</v>
      </c>
      <c r="D105" s="56">
        <v>7</v>
      </c>
    </row>
    <row r="106" spans="3:4" x14ac:dyDescent="0.25">
      <c r="C106" s="57" t="s">
        <v>3120</v>
      </c>
      <c r="D106" s="56">
        <v>10.428571428571429</v>
      </c>
    </row>
    <row r="107" spans="3:4" x14ac:dyDescent="0.25">
      <c r="C107" s="57" t="s">
        <v>3121</v>
      </c>
      <c r="D107" s="56">
        <v>8.0476190476190474</v>
      </c>
    </row>
    <row r="108" spans="3:4" x14ac:dyDescent="0.25">
      <c r="C108" s="57" t="s">
        <v>3122</v>
      </c>
      <c r="D108" s="56">
        <v>7.9375</v>
      </c>
    </row>
    <row r="109" spans="3:4" x14ac:dyDescent="0.25">
      <c r="C109" s="57" t="s">
        <v>3123</v>
      </c>
      <c r="D109" s="56">
        <v>8.1764705882352935</v>
      </c>
    </row>
    <row r="110" spans="3:4" x14ac:dyDescent="0.25">
      <c r="C110" s="57" t="s">
        <v>3124</v>
      </c>
      <c r="D110" s="56">
        <v>9.2666666666666675</v>
      </c>
    </row>
    <row r="111" spans="3:4" x14ac:dyDescent="0.25">
      <c r="C111" s="57" t="s">
        <v>3125</v>
      </c>
      <c r="D111" s="56">
        <v>6.5384615384615383</v>
      </c>
    </row>
    <row r="112" spans="3:4" x14ac:dyDescent="0.25">
      <c r="C112" s="57" t="s">
        <v>3126</v>
      </c>
      <c r="D112" s="56">
        <v>7.9444444444444446</v>
      </c>
    </row>
    <row r="113" spans="3:4" x14ac:dyDescent="0.25">
      <c r="C113" s="57" t="s">
        <v>3127</v>
      </c>
      <c r="D113" s="56">
        <v>7.9411764705882355</v>
      </c>
    </row>
    <row r="114" spans="3:4" x14ac:dyDescent="0.25">
      <c r="C114" s="57" t="s">
        <v>3128</v>
      </c>
      <c r="D114" s="56">
        <v>8.2941176470588243</v>
      </c>
    </row>
    <row r="115" spans="3:4" x14ac:dyDescent="0.25">
      <c r="C115" s="57" t="s">
        <v>3129</v>
      </c>
      <c r="D115" s="56">
        <v>8.5500000000000007</v>
      </c>
    </row>
    <row r="116" spans="3:4" x14ac:dyDescent="0.25">
      <c r="C116" s="57" t="s">
        <v>3130</v>
      </c>
      <c r="D116" s="56">
        <v>9.2432432432432439</v>
      </c>
    </row>
    <row r="117" spans="3:4" x14ac:dyDescent="0.25">
      <c r="C117" s="57" t="s">
        <v>3131</v>
      </c>
      <c r="D117" s="56">
        <v>8.875</v>
      </c>
    </row>
    <row r="118" spans="3:4" x14ac:dyDescent="0.25">
      <c r="C118" s="57" t="s">
        <v>3132</v>
      </c>
      <c r="D118" s="56">
        <v>9.75</v>
      </c>
    </row>
    <row r="119" spans="3:4" x14ac:dyDescent="0.25">
      <c r="C119" s="57" t="s">
        <v>3133</v>
      </c>
      <c r="D119" s="56">
        <v>7.3888888888888893</v>
      </c>
    </row>
    <row r="120" spans="3:4" x14ac:dyDescent="0.25">
      <c r="C120" s="57" t="s">
        <v>3134</v>
      </c>
      <c r="D120" s="56">
        <v>8.84375</v>
      </c>
    </row>
    <row r="121" spans="3:4" x14ac:dyDescent="0.25">
      <c r="C121" s="57" t="s">
        <v>3135</v>
      </c>
      <c r="D121" s="56">
        <v>11.1</v>
      </c>
    </row>
    <row r="122" spans="3:4" x14ac:dyDescent="0.25">
      <c r="C122" s="57" t="s">
        <v>3136</v>
      </c>
      <c r="D122" s="56">
        <v>8.1111111111111107</v>
      </c>
    </row>
    <row r="123" spans="3:4" x14ac:dyDescent="0.25">
      <c r="C123" s="57" t="s">
        <v>3137</v>
      </c>
      <c r="D123" s="56">
        <v>9.3333333333333339</v>
      </c>
    </row>
    <row r="124" spans="3:4" x14ac:dyDescent="0.25">
      <c r="C124" s="18"/>
      <c r="D124" s="29"/>
    </row>
    <row r="125" spans="3:4" x14ac:dyDescent="0.25">
      <c r="C125" s="18"/>
      <c r="D125" s="29"/>
    </row>
    <row r="126" spans="3:4" x14ac:dyDescent="0.25">
      <c r="C126" s="18"/>
      <c r="D126" s="29"/>
    </row>
    <row r="127" spans="3:4" x14ac:dyDescent="0.25">
      <c r="C127" s="18"/>
      <c r="D127" s="29"/>
    </row>
    <row r="128" spans="3:4" x14ac:dyDescent="0.25">
      <c r="C128" s="18"/>
      <c r="D128" s="29"/>
    </row>
    <row r="129" spans="3:4" x14ac:dyDescent="0.25">
      <c r="C129" s="18"/>
      <c r="D129" s="29"/>
    </row>
    <row r="130" spans="3:4" x14ac:dyDescent="0.25">
      <c r="C130" s="18"/>
      <c r="D130" s="29"/>
    </row>
    <row r="131" spans="3:4" x14ac:dyDescent="0.25">
      <c r="C131" s="18"/>
      <c r="D131" s="29"/>
    </row>
  </sheetData>
  <mergeCells count="2">
    <mergeCell ref="A1:B1"/>
    <mergeCell ref="C5:D5"/>
  </mergeCells>
  <hyperlinks>
    <hyperlink ref="A1" location="Index!A1" display="Return to Index" xr:uid="{DA657020-8CAF-425D-BE71-C4CA6B1C02F7}"/>
    <hyperlink ref="A1:B1" location="Contents!A1" display="Go to Contents" xr:uid="{7E173CD9-1539-4E8F-8495-0C46068DD3BA}"/>
  </hyperlink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5FB6-CC79-4C92-96B0-F94F0BB60EAE}">
  <sheetPr codeName="Sheet10">
    <tabColor rgb="FFFFC000"/>
  </sheetPr>
  <dimension ref="A1:D315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95" t="s">
        <v>1888</v>
      </c>
      <c r="B1" s="96"/>
    </row>
    <row r="2" spans="1:4" ht="18.75" x14ac:dyDescent="0.25">
      <c r="B2" s="34" t="s">
        <v>2830</v>
      </c>
    </row>
    <row r="3" spans="1:4" x14ac:dyDescent="0.25">
      <c r="C3" s="15" t="s">
        <v>3040</v>
      </c>
    </row>
    <row r="5" spans="1:4" ht="18.75" customHeight="1" x14ac:dyDescent="0.25">
      <c r="C5" s="97" t="s">
        <v>2819</v>
      </c>
      <c r="D5" s="97"/>
    </row>
    <row r="23" spans="3:4" x14ac:dyDescent="0.25">
      <c r="C23" s="32"/>
      <c r="D23" s="32"/>
    </row>
    <row r="24" spans="3:4" x14ac:dyDescent="0.25">
      <c r="C24" s="14" t="s">
        <v>2631</v>
      </c>
      <c r="D24" s="14"/>
    </row>
    <row r="26" spans="3:4" x14ac:dyDescent="0.25">
      <c r="C26" s="16" t="s">
        <v>1942</v>
      </c>
      <c r="D26" s="16" t="s">
        <v>2630</v>
      </c>
    </row>
    <row r="27" spans="3:4" x14ac:dyDescent="0.25">
      <c r="C27" s="55">
        <v>37164</v>
      </c>
      <c r="D27" s="56">
        <v>4.7300000000000004</v>
      </c>
    </row>
    <row r="28" spans="3:4" x14ac:dyDescent="0.25">
      <c r="C28" s="55">
        <v>37195</v>
      </c>
      <c r="D28" s="56">
        <v>4.57</v>
      </c>
    </row>
    <row r="29" spans="3:4" x14ac:dyDescent="0.25">
      <c r="C29" s="55">
        <v>37225</v>
      </c>
      <c r="D29" s="56">
        <v>4.6500000000000004</v>
      </c>
    </row>
    <row r="30" spans="3:4" x14ac:dyDescent="0.25">
      <c r="C30" s="55">
        <v>37256</v>
      </c>
      <c r="D30" s="56">
        <v>5.09</v>
      </c>
    </row>
    <row r="31" spans="3:4" x14ac:dyDescent="0.25">
      <c r="C31" s="55">
        <v>37287</v>
      </c>
      <c r="D31" s="56">
        <v>5.04</v>
      </c>
    </row>
    <row r="32" spans="3:4" x14ac:dyDescent="0.25">
      <c r="C32" s="55">
        <v>37315</v>
      </c>
      <c r="D32" s="56">
        <v>4.91</v>
      </c>
    </row>
    <row r="33" spans="3:4" x14ac:dyDescent="0.25">
      <c r="C33" s="55">
        <v>37346</v>
      </c>
      <c r="D33" s="56">
        <v>5.28</v>
      </c>
    </row>
    <row r="34" spans="3:4" x14ac:dyDescent="0.25">
      <c r="C34" s="55">
        <v>37376</v>
      </c>
      <c r="D34" s="56">
        <v>5.21</v>
      </c>
    </row>
    <row r="35" spans="3:4" x14ac:dyDescent="0.25">
      <c r="C35" s="55">
        <v>37407</v>
      </c>
      <c r="D35" s="56">
        <v>5.16</v>
      </c>
    </row>
    <row r="36" spans="3:4" x14ac:dyDescent="0.25">
      <c r="C36" s="55">
        <v>37437</v>
      </c>
      <c r="D36" s="56">
        <v>4.93</v>
      </c>
    </row>
    <row r="37" spans="3:4" x14ac:dyDescent="0.25">
      <c r="C37" s="55">
        <v>37468</v>
      </c>
      <c r="D37" s="56">
        <v>4.6500000000000004</v>
      </c>
    </row>
    <row r="38" spans="3:4" x14ac:dyDescent="0.25">
      <c r="C38" s="55">
        <v>37499</v>
      </c>
      <c r="D38" s="56">
        <v>4.26</v>
      </c>
    </row>
    <row r="39" spans="3:4" x14ac:dyDescent="0.25">
      <c r="C39" s="55">
        <v>37529</v>
      </c>
      <c r="D39" s="56">
        <v>3.87</v>
      </c>
    </row>
    <row r="40" spans="3:4" x14ac:dyDescent="0.25">
      <c r="C40" s="55">
        <v>37560</v>
      </c>
      <c r="D40" s="56">
        <v>3.94</v>
      </c>
    </row>
    <row r="41" spans="3:4" x14ac:dyDescent="0.25">
      <c r="C41" s="55">
        <v>37590</v>
      </c>
      <c r="D41" s="56">
        <v>4.05</v>
      </c>
    </row>
    <row r="42" spans="3:4" x14ac:dyDescent="0.25">
      <c r="C42" s="55">
        <v>37621</v>
      </c>
      <c r="D42" s="56">
        <v>4.03</v>
      </c>
    </row>
    <row r="43" spans="3:4" x14ac:dyDescent="0.25">
      <c r="C43" s="55">
        <v>37652</v>
      </c>
      <c r="D43" s="56">
        <v>4.05</v>
      </c>
    </row>
    <row r="44" spans="3:4" x14ac:dyDescent="0.25">
      <c r="C44" s="55">
        <v>37680</v>
      </c>
      <c r="D44" s="56">
        <v>3.9</v>
      </c>
    </row>
    <row r="45" spans="3:4" x14ac:dyDescent="0.25">
      <c r="C45" s="55">
        <v>37711</v>
      </c>
      <c r="D45" s="56">
        <v>3.81</v>
      </c>
    </row>
    <row r="46" spans="3:4" x14ac:dyDescent="0.25">
      <c r="C46" s="55">
        <v>37741</v>
      </c>
      <c r="D46" s="56">
        <v>3.96</v>
      </c>
    </row>
    <row r="47" spans="3:4" x14ac:dyDescent="0.25">
      <c r="C47" s="55">
        <v>37772</v>
      </c>
      <c r="D47" s="56">
        <v>3.57</v>
      </c>
    </row>
    <row r="48" spans="3:4" x14ac:dyDescent="0.25">
      <c r="C48" s="55">
        <v>37802</v>
      </c>
      <c r="D48" s="56">
        <v>3.33</v>
      </c>
    </row>
    <row r="49" spans="3:4" x14ac:dyDescent="0.25">
      <c r="C49" s="55">
        <v>37833</v>
      </c>
      <c r="D49" s="56">
        <v>3.98</v>
      </c>
    </row>
    <row r="50" spans="3:4" x14ac:dyDescent="0.25">
      <c r="C50" s="55">
        <v>37864</v>
      </c>
      <c r="D50" s="56">
        <v>4.45</v>
      </c>
    </row>
    <row r="51" spans="3:4" x14ac:dyDescent="0.25">
      <c r="C51" s="55">
        <v>37894</v>
      </c>
      <c r="D51" s="56">
        <v>4.2699999999999996</v>
      </c>
    </row>
    <row r="52" spans="3:4" x14ac:dyDescent="0.25">
      <c r="C52" s="55">
        <v>37925</v>
      </c>
      <c r="D52" s="56">
        <v>4.29</v>
      </c>
    </row>
    <row r="53" spans="3:4" x14ac:dyDescent="0.25">
      <c r="C53" s="55">
        <v>37955</v>
      </c>
      <c r="D53" s="56">
        <v>4.3</v>
      </c>
    </row>
    <row r="54" spans="3:4" x14ac:dyDescent="0.25">
      <c r="C54" s="55">
        <v>37986</v>
      </c>
      <c r="D54" s="56">
        <v>4.2699999999999996</v>
      </c>
    </row>
    <row r="55" spans="3:4" x14ac:dyDescent="0.25">
      <c r="C55" s="55">
        <v>38017</v>
      </c>
      <c r="D55" s="56">
        <v>4.1500000000000004</v>
      </c>
    </row>
    <row r="56" spans="3:4" x14ac:dyDescent="0.25">
      <c r="C56" s="55">
        <v>38046</v>
      </c>
      <c r="D56" s="56">
        <v>4.08</v>
      </c>
    </row>
    <row r="57" spans="3:4" x14ac:dyDescent="0.25">
      <c r="C57" s="55">
        <v>38077</v>
      </c>
      <c r="D57" s="56">
        <v>3.83</v>
      </c>
    </row>
    <row r="58" spans="3:4" x14ac:dyDescent="0.25">
      <c r="C58" s="55">
        <v>38107</v>
      </c>
      <c r="D58" s="56">
        <v>4.3499999999999996</v>
      </c>
    </row>
    <row r="59" spans="3:4" x14ac:dyDescent="0.25">
      <c r="C59" s="55">
        <v>38138</v>
      </c>
      <c r="D59" s="56">
        <v>4.72</v>
      </c>
    </row>
    <row r="60" spans="3:4" x14ac:dyDescent="0.25">
      <c r="C60" s="55">
        <v>38168</v>
      </c>
      <c r="D60" s="56">
        <v>4.7300000000000004</v>
      </c>
    </row>
    <row r="61" spans="3:4" x14ac:dyDescent="0.25">
      <c r="C61" s="55">
        <v>38199</v>
      </c>
      <c r="D61" s="56">
        <v>4.5</v>
      </c>
    </row>
    <row r="62" spans="3:4" x14ac:dyDescent="0.25">
      <c r="C62" s="55">
        <v>38230</v>
      </c>
      <c r="D62" s="56">
        <v>4.28</v>
      </c>
    </row>
    <row r="63" spans="3:4" x14ac:dyDescent="0.25">
      <c r="C63" s="55">
        <v>38260</v>
      </c>
      <c r="D63" s="56">
        <v>4.13</v>
      </c>
    </row>
    <row r="64" spans="3:4" x14ac:dyDescent="0.25">
      <c r="C64" s="55">
        <v>38291</v>
      </c>
      <c r="D64" s="56">
        <v>4.0999999999999996</v>
      </c>
    </row>
    <row r="65" spans="3:4" x14ac:dyDescent="0.25">
      <c r="C65" s="55">
        <v>38321</v>
      </c>
      <c r="D65" s="56">
        <v>4.1900000000000004</v>
      </c>
    </row>
    <row r="66" spans="3:4" x14ac:dyDescent="0.25">
      <c r="C66" s="55">
        <v>38352</v>
      </c>
      <c r="D66" s="56">
        <v>4.2300000000000004</v>
      </c>
    </row>
    <row r="67" spans="3:4" x14ac:dyDescent="0.25">
      <c r="C67" s="55">
        <v>38383</v>
      </c>
      <c r="D67" s="56">
        <v>4.22</v>
      </c>
    </row>
    <row r="68" spans="3:4" x14ac:dyDescent="0.25">
      <c r="C68" s="55">
        <v>38411</v>
      </c>
      <c r="D68" s="56">
        <v>4.17</v>
      </c>
    </row>
    <row r="69" spans="3:4" x14ac:dyDescent="0.25">
      <c r="C69" s="55">
        <v>38442</v>
      </c>
      <c r="D69" s="56">
        <v>4.5</v>
      </c>
    </row>
    <row r="70" spans="3:4" x14ac:dyDescent="0.25">
      <c r="C70" s="55">
        <v>38472</v>
      </c>
      <c r="D70" s="56">
        <v>4.34</v>
      </c>
    </row>
    <row r="71" spans="3:4" x14ac:dyDescent="0.25">
      <c r="C71" s="55">
        <v>38503</v>
      </c>
      <c r="D71" s="56">
        <v>4.1399999999999997</v>
      </c>
    </row>
    <row r="72" spans="3:4" x14ac:dyDescent="0.25">
      <c r="C72" s="55">
        <v>38533</v>
      </c>
      <c r="D72" s="56">
        <v>4</v>
      </c>
    </row>
    <row r="73" spans="3:4" x14ac:dyDescent="0.25">
      <c r="C73" s="55">
        <v>38564</v>
      </c>
      <c r="D73" s="56">
        <v>4.18</v>
      </c>
    </row>
    <row r="74" spans="3:4" x14ac:dyDescent="0.25">
      <c r="C74" s="55">
        <v>38595</v>
      </c>
      <c r="D74" s="56">
        <v>4.26</v>
      </c>
    </row>
    <row r="75" spans="3:4" x14ac:dyDescent="0.25">
      <c r="C75" s="55">
        <v>38625</v>
      </c>
      <c r="D75" s="56">
        <v>4.2</v>
      </c>
    </row>
    <row r="76" spans="3:4" x14ac:dyDescent="0.25">
      <c r="C76" s="55">
        <v>38656</v>
      </c>
      <c r="D76" s="56">
        <v>4.46</v>
      </c>
    </row>
    <row r="77" spans="3:4" x14ac:dyDescent="0.25">
      <c r="C77" s="55">
        <v>38686</v>
      </c>
      <c r="D77" s="56">
        <v>4.54</v>
      </c>
    </row>
    <row r="78" spans="3:4" x14ac:dyDescent="0.25">
      <c r="C78" s="55">
        <v>38717</v>
      </c>
      <c r="D78" s="56">
        <v>4.47</v>
      </c>
    </row>
    <row r="79" spans="3:4" x14ac:dyDescent="0.25">
      <c r="C79" s="55">
        <v>38748</v>
      </c>
      <c r="D79" s="56">
        <v>4.42</v>
      </c>
    </row>
    <row r="80" spans="3:4" x14ac:dyDescent="0.25">
      <c r="C80" s="55">
        <v>38776</v>
      </c>
      <c r="D80" s="56">
        <v>4.57</v>
      </c>
    </row>
    <row r="81" spans="3:4" x14ac:dyDescent="0.25">
      <c r="C81" s="55">
        <v>38807</v>
      </c>
      <c r="D81" s="56">
        <v>4.72</v>
      </c>
    </row>
    <row r="82" spans="3:4" x14ac:dyDescent="0.25">
      <c r="C82" s="55">
        <v>38837</v>
      </c>
      <c r="D82" s="56">
        <v>4.99</v>
      </c>
    </row>
    <row r="83" spans="3:4" x14ac:dyDescent="0.25">
      <c r="C83" s="55">
        <v>38868</v>
      </c>
      <c r="D83" s="56">
        <v>5.1100000000000003</v>
      </c>
    </row>
    <row r="84" spans="3:4" x14ac:dyDescent="0.25">
      <c r="C84" s="55">
        <v>38898</v>
      </c>
      <c r="D84" s="56">
        <v>5.1100000000000003</v>
      </c>
    </row>
    <row r="85" spans="3:4" x14ac:dyDescent="0.25">
      <c r="C85" s="55">
        <v>38929</v>
      </c>
      <c r="D85" s="56">
        <v>5.09</v>
      </c>
    </row>
    <row r="86" spans="3:4" x14ac:dyDescent="0.25">
      <c r="C86" s="55">
        <v>38960</v>
      </c>
      <c r="D86" s="56">
        <v>4.88</v>
      </c>
    </row>
    <row r="87" spans="3:4" x14ac:dyDescent="0.25">
      <c r="C87" s="55">
        <v>38990</v>
      </c>
      <c r="D87" s="56">
        <v>4.72</v>
      </c>
    </row>
    <row r="88" spans="3:4" x14ac:dyDescent="0.25">
      <c r="C88" s="55">
        <v>39021</v>
      </c>
      <c r="D88" s="56">
        <v>4.7300000000000004</v>
      </c>
    </row>
    <row r="89" spans="3:4" x14ac:dyDescent="0.25">
      <c r="C89" s="55">
        <v>39051</v>
      </c>
      <c r="D89" s="56">
        <v>4.5999999999999996</v>
      </c>
    </row>
    <row r="90" spans="3:4" x14ac:dyDescent="0.25">
      <c r="C90" s="55">
        <v>39082</v>
      </c>
      <c r="D90" s="56">
        <v>4.5599999999999996</v>
      </c>
    </row>
    <row r="91" spans="3:4" x14ac:dyDescent="0.25">
      <c r="C91" s="55">
        <v>39113</v>
      </c>
      <c r="D91" s="56">
        <v>4.76</v>
      </c>
    </row>
    <row r="92" spans="3:4" x14ac:dyDescent="0.25">
      <c r="C92" s="55">
        <v>39141</v>
      </c>
      <c r="D92" s="56">
        <v>4.72</v>
      </c>
    </row>
    <row r="93" spans="3:4" x14ac:dyDescent="0.25">
      <c r="C93" s="55">
        <v>39172</v>
      </c>
      <c r="D93" s="56">
        <v>4.5599999999999996</v>
      </c>
    </row>
    <row r="94" spans="3:4" x14ac:dyDescent="0.25">
      <c r="C94" s="55">
        <v>39202</v>
      </c>
      <c r="D94" s="56">
        <v>4.6900000000000004</v>
      </c>
    </row>
    <row r="95" spans="3:4" x14ac:dyDescent="0.25">
      <c r="C95" s="55">
        <v>39233</v>
      </c>
      <c r="D95" s="56">
        <v>4.75</v>
      </c>
    </row>
    <row r="96" spans="3:4" x14ac:dyDescent="0.25">
      <c r="C96" s="55">
        <v>39263</v>
      </c>
      <c r="D96" s="56">
        <v>5.0999999999999996</v>
      </c>
    </row>
    <row r="97" spans="3:4" x14ac:dyDescent="0.25">
      <c r="C97" s="55">
        <v>39294</v>
      </c>
      <c r="D97" s="56">
        <v>5</v>
      </c>
    </row>
    <row r="98" spans="3:4" x14ac:dyDescent="0.25">
      <c r="C98" s="55">
        <v>39325</v>
      </c>
      <c r="D98" s="56">
        <v>4.67</v>
      </c>
    </row>
    <row r="99" spans="3:4" x14ac:dyDescent="0.25">
      <c r="C99" s="55">
        <v>39355</v>
      </c>
      <c r="D99" s="56">
        <v>4.5199999999999996</v>
      </c>
    </row>
    <row r="100" spans="3:4" x14ac:dyDescent="0.25">
      <c r="C100" s="55">
        <v>39386</v>
      </c>
      <c r="D100" s="56">
        <v>4.53</v>
      </c>
    </row>
    <row r="101" spans="3:4" x14ac:dyDescent="0.25">
      <c r="C101" s="55">
        <v>39416</v>
      </c>
      <c r="D101" s="56">
        <v>4.1500000000000004</v>
      </c>
    </row>
    <row r="102" spans="3:4" x14ac:dyDescent="0.25">
      <c r="C102" s="55">
        <v>39447</v>
      </c>
      <c r="D102" s="56">
        <v>4.0999999999999996</v>
      </c>
    </row>
    <row r="103" spans="3:4" x14ac:dyDescent="0.25">
      <c r="C103" s="55">
        <v>39478</v>
      </c>
      <c r="D103" s="56">
        <v>3.74</v>
      </c>
    </row>
    <row r="104" spans="3:4" x14ac:dyDescent="0.25">
      <c r="C104" s="55">
        <v>39507</v>
      </c>
      <c r="D104" s="56">
        <v>3.74</v>
      </c>
    </row>
    <row r="105" spans="3:4" x14ac:dyDescent="0.25">
      <c r="C105" s="55">
        <v>39538</v>
      </c>
      <c r="D105" s="56">
        <v>3.51</v>
      </c>
    </row>
    <row r="106" spans="3:4" x14ac:dyDescent="0.25">
      <c r="C106" s="55">
        <v>39568</v>
      </c>
      <c r="D106" s="56">
        <v>3.68</v>
      </c>
    </row>
    <row r="107" spans="3:4" x14ac:dyDescent="0.25">
      <c r="C107" s="55">
        <v>39599</v>
      </c>
      <c r="D107" s="56">
        <v>3.88</v>
      </c>
    </row>
    <row r="108" spans="3:4" x14ac:dyDescent="0.25">
      <c r="C108" s="55">
        <v>39629</v>
      </c>
      <c r="D108" s="56">
        <v>4.0999999999999996</v>
      </c>
    </row>
    <row r="109" spans="3:4" x14ac:dyDescent="0.25">
      <c r="C109" s="55">
        <v>39660</v>
      </c>
      <c r="D109" s="56">
        <v>4.01</v>
      </c>
    </row>
    <row r="110" spans="3:4" x14ac:dyDescent="0.25">
      <c r="C110" s="55">
        <v>39691</v>
      </c>
      <c r="D110" s="56">
        <v>3.89</v>
      </c>
    </row>
    <row r="111" spans="3:4" x14ac:dyDescent="0.25">
      <c r="C111" s="55">
        <v>39721</v>
      </c>
      <c r="D111" s="56">
        <v>3.69</v>
      </c>
    </row>
    <row r="112" spans="3:4" x14ac:dyDescent="0.25">
      <c r="C112" s="55">
        <v>39752</v>
      </c>
      <c r="D112" s="56">
        <v>3.81</v>
      </c>
    </row>
    <row r="113" spans="3:4" x14ac:dyDescent="0.25">
      <c r="C113" s="55">
        <v>39782</v>
      </c>
      <c r="D113" s="56">
        <v>3.53</v>
      </c>
    </row>
    <row r="114" spans="3:4" x14ac:dyDescent="0.25">
      <c r="C114" s="55">
        <v>39813</v>
      </c>
      <c r="D114" s="56">
        <v>2.42</v>
      </c>
    </row>
    <row r="115" spans="3:4" x14ac:dyDescent="0.25">
      <c r="C115" s="55">
        <v>39844</v>
      </c>
      <c r="D115" s="56">
        <v>2.52</v>
      </c>
    </row>
    <row r="116" spans="3:4" x14ac:dyDescent="0.25">
      <c r="C116" s="55">
        <v>39872</v>
      </c>
      <c r="D116" s="56">
        <v>2.87</v>
      </c>
    </row>
    <row r="117" spans="3:4" x14ac:dyDescent="0.25">
      <c r="C117" s="55">
        <v>39903</v>
      </c>
      <c r="D117" s="56">
        <v>2.82</v>
      </c>
    </row>
    <row r="118" spans="3:4" x14ac:dyDescent="0.25">
      <c r="C118" s="55">
        <v>39933</v>
      </c>
      <c r="D118" s="56">
        <v>2.93</v>
      </c>
    </row>
    <row r="119" spans="3:4" x14ac:dyDescent="0.25">
      <c r="C119" s="55">
        <v>39964</v>
      </c>
      <c r="D119" s="56">
        <v>3.29</v>
      </c>
    </row>
    <row r="120" spans="3:4" x14ac:dyDescent="0.25">
      <c r="C120" s="55">
        <v>39994</v>
      </c>
      <c r="D120" s="56">
        <v>3.72</v>
      </c>
    </row>
    <row r="121" spans="3:4" x14ac:dyDescent="0.25">
      <c r="C121" s="55">
        <v>40025</v>
      </c>
      <c r="D121" s="56">
        <v>3.56</v>
      </c>
    </row>
    <row r="122" spans="3:4" x14ac:dyDescent="0.25">
      <c r="C122" s="55">
        <v>40056</v>
      </c>
      <c r="D122" s="56">
        <v>3.59</v>
      </c>
    </row>
    <row r="123" spans="3:4" x14ac:dyDescent="0.25">
      <c r="C123" s="55">
        <v>40086</v>
      </c>
      <c r="D123" s="56">
        <v>3.4</v>
      </c>
    </row>
    <row r="124" spans="3:4" x14ac:dyDescent="0.25">
      <c r="C124" s="55">
        <v>40117</v>
      </c>
      <c r="D124" s="56">
        <v>3.39</v>
      </c>
    </row>
    <row r="125" spans="3:4" x14ac:dyDescent="0.25">
      <c r="C125" s="55">
        <v>40147</v>
      </c>
      <c r="D125" s="56">
        <v>3.4</v>
      </c>
    </row>
    <row r="126" spans="3:4" x14ac:dyDescent="0.25">
      <c r="C126" s="55">
        <v>40178</v>
      </c>
      <c r="D126" s="56">
        <v>3.59</v>
      </c>
    </row>
    <row r="127" spans="3:4" x14ac:dyDescent="0.25">
      <c r="C127" s="55">
        <v>40209</v>
      </c>
      <c r="D127" s="56">
        <v>3.73</v>
      </c>
    </row>
    <row r="128" spans="3:4" x14ac:dyDescent="0.25">
      <c r="C128" s="55">
        <v>40237</v>
      </c>
      <c r="D128" s="56">
        <v>3.69</v>
      </c>
    </row>
    <row r="129" spans="3:4" x14ac:dyDescent="0.25">
      <c r="C129" s="55">
        <v>40268</v>
      </c>
      <c r="D129" s="56">
        <v>3.73</v>
      </c>
    </row>
    <row r="130" spans="3:4" x14ac:dyDescent="0.25">
      <c r="C130" s="55">
        <v>40298</v>
      </c>
      <c r="D130" s="56">
        <v>3.85</v>
      </c>
    </row>
    <row r="131" spans="3:4" x14ac:dyDescent="0.25">
      <c r="C131" s="55">
        <v>40329</v>
      </c>
      <c r="D131" s="56">
        <v>3.42</v>
      </c>
    </row>
    <row r="132" spans="3:4" x14ac:dyDescent="0.25">
      <c r="C132" s="55">
        <v>40359</v>
      </c>
      <c r="D132" s="56">
        <v>3.2</v>
      </c>
    </row>
    <row r="133" spans="3:4" x14ac:dyDescent="0.25">
      <c r="C133" s="55">
        <v>40390</v>
      </c>
      <c r="D133" s="56">
        <v>3.01</v>
      </c>
    </row>
    <row r="134" spans="3:4" x14ac:dyDescent="0.25">
      <c r="C134" s="55">
        <v>40421</v>
      </c>
      <c r="D134" s="56">
        <v>2.7</v>
      </c>
    </row>
    <row r="135" spans="3:4" x14ac:dyDescent="0.25">
      <c r="C135" s="55">
        <v>40451</v>
      </c>
      <c r="D135" s="56">
        <v>2.65</v>
      </c>
    </row>
    <row r="136" spans="3:4" x14ac:dyDescent="0.25">
      <c r="C136" s="55">
        <v>40482</v>
      </c>
      <c r="D136" s="56">
        <v>2.54</v>
      </c>
    </row>
    <row r="137" spans="3:4" x14ac:dyDescent="0.25">
      <c r="C137" s="55">
        <v>40512</v>
      </c>
      <c r="D137" s="56">
        <v>2.76</v>
      </c>
    </row>
    <row r="138" spans="3:4" x14ac:dyDescent="0.25">
      <c r="C138" s="55">
        <v>40543</v>
      </c>
      <c r="D138" s="56">
        <v>3.29</v>
      </c>
    </row>
    <row r="139" spans="3:4" x14ac:dyDescent="0.25">
      <c r="C139" s="55">
        <v>40574</v>
      </c>
      <c r="D139" s="56">
        <v>3.39</v>
      </c>
    </row>
    <row r="140" spans="3:4" x14ac:dyDescent="0.25">
      <c r="C140" s="55">
        <v>40602</v>
      </c>
      <c r="D140" s="56">
        <v>3.58</v>
      </c>
    </row>
    <row r="141" spans="3:4" x14ac:dyDescent="0.25">
      <c r="C141" s="55">
        <v>40633</v>
      </c>
      <c r="D141" s="56">
        <v>3.41</v>
      </c>
    </row>
    <row r="142" spans="3:4" x14ac:dyDescent="0.25">
      <c r="C142" s="55">
        <v>40663</v>
      </c>
      <c r="D142" s="56">
        <v>3.46</v>
      </c>
    </row>
    <row r="143" spans="3:4" x14ac:dyDescent="0.25">
      <c r="C143" s="55">
        <v>40694</v>
      </c>
      <c r="D143" s="56">
        <v>3.17</v>
      </c>
    </row>
    <row r="144" spans="3:4" x14ac:dyDescent="0.25">
      <c r="C144" s="55">
        <v>40724</v>
      </c>
      <c r="D144" s="56">
        <v>3</v>
      </c>
    </row>
    <row r="145" spans="3:4" x14ac:dyDescent="0.25">
      <c r="C145" s="55">
        <v>40755</v>
      </c>
      <c r="D145" s="56">
        <v>3</v>
      </c>
    </row>
    <row r="146" spans="3:4" x14ac:dyDescent="0.25">
      <c r="C146" s="55">
        <v>40786</v>
      </c>
      <c r="D146" s="56">
        <v>2.2999999999999998</v>
      </c>
    </row>
    <row r="147" spans="3:4" x14ac:dyDescent="0.25">
      <c r="C147" s="55">
        <v>40816</v>
      </c>
      <c r="D147" s="56">
        <v>1.98</v>
      </c>
    </row>
    <row r="148" spans="3:4" x14ac:dyDescent="0.25">
      <c r="C148" s="55">
        <v>40847</v>
      </c>
      <c r="D148" s="56">
        <v>2.15</v>
      </c>
    </row>
    <row r="149" spans="3:4" x14ac:dyDescent="0.25">
      <c r="C149" s="55">
        <v>40877</v>
      </c>
      <c r="D149" s="56">
        <v>2.0099999999999998</v>
      </c>
    </row>
    <row r="150" spans="3:4" x14ac:dyDescent="0.25">
      <c r="C150" s="55">
        <v>40908</v>
      </c>
      <c r="D150" s="56">
        <v>1.98</v>
      </c>
    </row>
    <row r="151" spans="3:4" x14ac:dyDescent="0.25">
      <c r="C151" s="55">
        <v>40939</v>
      </c>
      <c r="D151" s="56">
        <v>1.97</v>
      </c>
    </row>
    <row r="152" spans="3:4" x14ac:dyDescent="0.25">
      <c r="C152" s="55">
        <v>40968</v>
      </c>
      <c r="D152" s="56">
        <v>1.97</v>
      </c>
    </row>
    <row r="153" spans="3:4" x14ac:dyDescent="0.25">
      <c r="C153" s="55">
        <v>40999</v>
      </c>
      <c r="D153" s="56">
        <v>2.17</v>
      </c>
    </row>
    <row r="154" spans="3:4" x14ac:dyDescent="0.25">
      <c r="C154" s="55">
        <v>41029</v>
      </c>
      <c r="D154" s="56">
        <v>2.0499999999999998</v>
      </c>
    </row>
    <row r="155" spans="3:4" x14ac:dyDescent="0.25">
      <c r="C155" s="55">
        <v>41060</v>
      </c>
      <c r="D155" s="56">
        <v>1.8</v>
      </c>
    </row>
    <row r="156" spans="3:4" x14ac:dyDescent="0.25">
      <c r="C156" s="55">
        <v>41090</v>
      </c>
      <c r="D156" s="56">
        <v>1.62</v>
      </c>
    </row>
    <row r="157" spans="3:4" x14ac:dyDescent="0.25">
      <c r="C157" s="55">
        <v>41121</v>
      </c>
      <c r="D157" s="56">
        <v>1.53</v>
      </c>
    </row>
    <row r="158" spans="3:4" x14ac:dyDescent="0.25">
      <c r="C158" s="55">
        <v>41152</v>
      </c>
      <c r="D158" s="56">
        <v>1.68</v>
      </c>
    </row>
    <row r="159" spans="3:4" x14ac:dyDescent="0.25">
      <c r="C159" s="55">
        <v>41182</v>
      </c>
      <c r="D159" s="56">
        <v>1.72</v>
      </c>
    </row>
    <row r="160" spans="3:4" x14ac:dyDescent="0.25">
      <c r="C160" s="55">
        <v>41213</v>
      </c>
      <c r="D160" s="56">
        <v>1.75</v>
      </c>
    </row>
    <row r="161" spans="3:4" x14ac:dyDescent="0.25">
      <c r="C161" s="55">
        <v>41243</v>
      </c>
      <c r="D161" s="56">
        <v>1.65</v>
      </c>
    </row>
    <row r="162" spans="3:4" x14ac:dyDescent="0.25">
      <c r="C162" s="55">
        <v>41274</v>
      </c>
      <c r="D162" s="56">
        <v>1.72</v>
      </c>
    </row>
    <row r="163" spans="3:4" x14ac:dyDescent="0.25">
      <c r="C163" s="55">
        <v>41305</v>
      </c>
      <c r="D163" s="56">
        <v>1.91</v>
      </c>
    </row>
    <row r="164" spans="3:4" x14ac:dyDescent="0.25">
      <c r="C164" s="55">
        <v>41333</v>
      </c>
      <c r="D164" s="56">
        <v>1.98</v>
      </c>
    </row>
    <row r="165" spans="3:4" x14ac:dyDescent="0.25">
      <c r="C165" s="55">
        <v>41364</v>
      </c>
      <c r="D165" s="56">
        <v>1.96</v>
      </c>
    </row>
    <row r="166" spans="3:4" x14ac:dyDescent="0.25">
      <c r="C166" s="55">
        <v>41394</v>
      </c>
      <c r="D166" s="56">
        <v>1.76</v>
      </c>
    </row>
    <row r="167" spans="3:4" x14ac:dyDescent="0.25">
      <c r="C167" s="55">
        <v>41425</v>
      </c>
      <c r="D167" s="56">
        <v>1.93</v>
      </c>
    </row>
    <row r="168" spans="3:4" x14ac:dyDescent="0.25">
      <c r="C168" s="55">
        <v>41455</v>
      </c>
      <c r="D168" s="56">
        <v>2.2999999999999998</v>
      </c>
    </row>
    <row r="169" spans="3:4" x14ac:dyDescent="0.25">
      <c r="C169" s="55">
        <v>41486</v>
      </c>
      <c r="D169" s="56">
        <v>2.58</v>
      </c>
    </row>
    <row r="170" spans="3:4" x14ac:dyDescent="0.25">
      <c r="C170" s="55">
        <v>41517</v>
      </c>
      <c r="D170" s="56">
        <v>2.74</v>
      </c>
    </row>
    <row r="171" spans="3:4" x14ac:dyDescent="0.25">
      <c r="C171" s="55">
        <v>41547</v>
      </c>
      <c r="D171" s="56">
        <v>2.81</v>
      </c>
    </row>
    <row r="172" spans="3:4" x14ac:dyDescent="0.25">
      <c r="C172" s="55">
        <v>41578</v>
      </c>
      <c r="D172" s="56">
        <v>2.62</v>
      </c>
    </row>
    <row r="173" spans="3:4" x14ac:dyDescent="0.25">
      <c r="C173" s="55">
        <v>41608</v>
      </c>
      <c r="D173" s="56">
        <v>2.72</v>
      </c>
    </row>
    <row r="174" spans="3:4" x14ac:dyDescent="0.25">
      <c r="C174" s="55">
        <v>41639</v>
      </c>
      <c r="D174" s="56">
        <v>2.9</v>
      </c>
    </row>
    <row r="175" spans="3:4" x14ac:dyDescent="0.25">
      <c r="C175" s="55">
        <v>41670</v>
      </c>
      <c r="D175" s="56">
        <v>2.86</v>
      </c>
    </row>
    <row r="176" spans="3:4" x14ac:dyDescent="0.25">
      <c r="C176" s="55">
        <v>41698</v>
      </c>
      <c r="D176" s="56">
        <v>2.71</v>
      </c>
    </row>
    <row r="177" spans="3:4" x14ac:dyDescent="0.25">
      <c r="C177" s="55">
        <v>41729</v>
      </c>
      <c r="D177" s="56">
        <v>2.72</v>
      </c>
    </row>
    <row r="178" spans="3:4" x14ac:dyDescent="0.25">
      <c r="C178" s="55">
        <v>41759</v>
      </c>
      <c r="D178" s="56">
        <v>2.71</v>
      </c>
    </row>
    <row r="179" spans="3:4" x14ac:dyDescent="0.25">
      <c r="C179" s="55">
        <v>41790</v>
      </c>
      <c r="D179" s="56">
        <v>2.56</v>
      </c>
    </row>
    <row r="180" spans="3:4" x14ac:dyDescent="0.25">
      <c r="C180" s="55">
        <v>41820</v>
      </c>
      <c r="D180" s="56">
        <v>2.6</v>
      </c>
    </row>
    <row r="181" spans="3:4" x14ac:dyDescent="0.25">
      <c r="C181" s="55">
        <v>41851</v>
      </c>
      <c r="D181" s="56">
        <v>2.54</v>
      </c>
    </row>
    <row r="182" spans="3:4" x14ac:dyDescent="0.25">
      <c r="C182" s="55">
        <v>41882</v>
      </c>
      <c r="D182" s="56">
        <v>2.42</v>
      </c>
    </row>
    <row r="183" spans="3:4" x14ac:dyDescent="0.25">
      <c r="C183" s="55">
        <v>41912</v>
      </c>
      <c r="D183" s="56">
        <v>2.5299999999999998</v>
      </c>
    </row>
    <row r="184" spans="3:4" x14ac:dyDescent="0.25">
      <c r="C184" s="55">
        <v>41943</v>
      </c>
      <c r="D184" s="56">
        <v>2.2999999999999998</v>
      </c>
    </row>
    <row r="185" spans="3:4" x14ac:dyDescent="0.25">
      <c r="C185" s="55">
        <v>41973</v>
      </c>
      <c r="D185" s="56">
        <v>2.33</v>
      </c>
    </row>
    <row r="186" spans="3:4" x14ac:dyDescent="0.25">
      <c r="C186" s="55">
        <v>42004</v>
      </c>
      <c r="D186" s="56">
        <v>2.21</v>
      </c>
    </row>
    <row r="187" spans="3:4" x14ac:dyDescent="0.25">
      <c r="C187" s="55">
        <v>42035</v>
      </c>
      <c r="D187" s="56">
        <v>1.88</v>
      </c>
    </row>
    <row r="188" spans="3:4" x14ac:dyDescent="0.25">
      <c r="C188" s="55">
        <v>42063</v>
      </c>
      <c r="D188" s="56">
        <v>1.98</v>
      </c>
    </row>
    <row r="189" spans="3:4" x14ac:dyDescent="0.25">
      <c r="C189" s="55">
        <v>42094</v>
      </c>
      <c r="D189" s="56">
        <v>2.04</v>
      </c>
    </row>
    <row r="190" spans="3:4" x14ac:dyDescent="0.25">
      <c r="C190" s="55">
        <v>42124</v>
      </c>
      <c r="D190" s="56">
        <v>1.94</v>
      </c>
    </row>
    <row r="191" spans="3:4" x14ac:dyDescent="0.25">
      <c r="C191" s="55">
        <v>42155</v>
      </c>
      <c r="D191" s="56">
        <v>2.2000000000000002</v>
      </c>
    </row>
    <row r="192" spans="3:4" x14ac:dyDescent="0.25">
      <c r="C192" s="55">
        <v>42185</v>
      </c>
      <c r="D192" s="56">
        <v>2.36</v>
      </c>
    </row>
    <row r="193" spans="3:4" x14ac:dyDescent="0.25">
      <c r="C193" s="55">
        <v>42216</v>
      </c>
      <c r="D193" s="56">
        <v>2.3199999999999998</v>
      </c>
    </row>
    <row r="194" spans="3:4" x14ac:dyDescent="0.25">
      <c r="C194" s="55">
        <v>42247</v>
      </c>
      <c r="D194" s="56">
        <v>2.17</v>
      </c>
    </row>
    <row r="195" spans="3:4" x14ac:dyDescent="0.25">
      <c r="C195" s="55">
        <v>42277</v>
      </c>
      <c r="D195" s="56">
        <v>2.17</v>
      </c>
    </row>
    <row r="196" spans="3:4" x14ac:dyDescent="0.25">
      <c r="C196" s="55">
        <v>42308</v>
      </c>
      <c r="D196" s="56">
        <v>2.0699999999999998</v>
      </c>
    </row>
    <row r="197" spans="3:4" x14ac:dyDescent="0.25">
      <c r="C197" s="55">
        <v>42338</v>
      </c>
      <c r="D197" s="56">
        <v>2.2599999999999998</v>
      </c>
    </row>
    <row r="198" spans="3:4" x14ac:dyDescent="0.25">
      <c r="C198" s="55">
        <v>42369</v>
      </c>
      <c r="D198" s="56">
        <v>2.2400000000000002</v>
      </c>
    </row>
    <row r="199" spans="3:4" x14ac:dyDescent="0.25">
      <c r="C199" s="55">
        <v>42400</v>
      </c>
      <c r="D199" s="56">
        <v>2.09</v>
      </c>
    </row>
    <row r="200" spans="3:4" x14ac:dyDescent="0.25">
      <c r="C200" s="55">
        <v>42429</v>
      </c>
      <c r="D200" s="56">
        <v>1.78</v>
      </c>
    </row>
    <row r="201" spans="3:4" x14ac:dyDescent="0.25">
      <c r="C201" s="55">
        <v>42460</v>
      </c>
      <c r="D201" s="56">
        <v>1.89</v>
      </c>
    </row>
    <row r="202" spans="3:4" x14ac:dyDescent="0.25">
      <c r="C202" s="55">
        <v>42490</v>
      </c>
      <c r="D202" s="56">
        <v>1.81</v>
      </c>
    </row>
    <row r="203" spans="3:4" x14ac:dyDescent="0.25">
      <c r="C203" s="55">
        <v>42521</v>
      </c>
      <c r="D203" s="56">
        <v>1.81</v>
      </c>
    </row>
    <row r="204" spans="3:4" x14ac:dyDescent="0.25">
      <c r="C204" s="55">
        <v>42551</v>
      </c>
      <c r="D204" s="56">
        <v>1.64</v>
      </c>
    </row>
    <row r="205" spans="3:4" x14ac:dyDescent="0.25">
      <c r="C205" s="55">
        <v>42582</v>
      </c>
      <c r="D205" s="56">
        <v>1.5</v>
      </c>
    </row>
    <row r="206" spans="3:4" x14ac:dyDescent="0.25">
      <c r="C206" s="55">
        <v>42613</v>
      </c>
      <c r="D206" s="56">
        <v>1.56</v>
      </c>
    </row>
    <row r="207" spans="3:4" x14ac:dyDescent="0.25">
      <c r="C207" s="55">
        <v>42643</v>
      </c>
      <c r="D207" s="56">
        <v>1.63</v>
      </c>
    </row>
    <row r="208" spans="3:4" x14ac:dyDescent="0.25">
      <c r="C208" s="55">
        <v>42674</v>
      </c>
      <c r="D208" s="56">
        <v>1.76</v>
      </c>
    </row>
    <row r="209" spans="3:4" x14ac:dyDescent="0.25">
      <c r="C209" s="55">
        <v>42704</v>
      </c>
      <c r="D209" s="56">
        <v>2.14</v>
      </c>
    </row>
    <row r="210" spans="3:4" x14ac:dyDescent="0.25">
      <c r="C210" s="55">
        <v>42735</v>
      </c>
      <c r="D210" s="56">
        <v>2.4900000000000002</v>
      </c>
    </row>
    <row r="211" spans="3:4" x14ac:dyDescent="0.25">
      <c r="C211" s="55">
        <v>42766</v>
      </c>
      <c r="D211" s="56">
        <v>2.4300000000000002</v>
      </c>
    </row>
    <row r="212" spans="3:4" x14ac:dyDescent="0.25">
      <c r="C212" s="55">
        <v>42794</v>
      </c>
      <c r="D212" s="56">
        <v>2.42</v>
      </c>
    </row>
    <row r="213" spans="3:4" x14ac:dyDescent="0.25">
      <c r="C213" s="55">
        <v>42825</v>
      </c>
      <c r="D213" s="56">
        <v>2.48</v>
      </c>
    </row>
    <row r="214" spans="3:4" x14ac:dyDescent="0.25">
      <c r="C214" s="55">
        <v>42855</v>
      </c>
      <c r="D214" s="56">
        <v>2.2999999999999998</v>
      </c>
    </row>
    <row r="215" spans="3:4" x14ac:dyDescent="0.25">
      <c r="C215" s="55">
        <v>42886</v>
      </c>
      <c r="D215" s="56">
        <v>2.2999999999999998</v>
      </c>
    </row>
    <row r="216" spans="3:4" x14ac:dyDescent="0.25">
      <c r="C216" s="55">
        <v>42916</v>
      </c>
      <c r="D216" s="56">
        <v>2.19</v>
      </c>
    </row>
    <row r="217" spans="3:4" x14ac:dyDescent="0.25">
      <c r="C217" s="55">
        <v>42947</v>
      </c>
      <c r="D217" s="56">
        <v>2.3199999999999998</v>
      </c>
    </row>
    <row r="218" spans="3:4" x14ac:dyDescent="0.25">
      <c r="C218" s="55">
        <v>42978</v>
      </c>
      <c r="D218" s="56">
        <v>2.21</v>
      </c>
    </row>
    <row r="219" spans="3:4" x14ac:dyDescent="0.25">
      <c r="C219" s="55">
        <v>43008</v>
      </c>
      <c r="D219" s="56">
        <v>2.2000000000000002</v>
      </c>
    </row>
    <row r="220" spans="3:4" x14ac:dyDescent="0.25">
      <c r="C220" s="55">
        <v>43039</v>
      </c>
      <c r="D220" s="56">
        <v>2.36</v>
      </c>
    </row>
    <row r="221" spans="3:4" x14ac:dyDescent="0.25">
      <c r="C221" s="55">
        <v>43069</v>
      </c>
      <c r="D221" s="56">
        <v>2.35</v>
      </c>
    </row>
    <row r="222" spans="3:4" x14ac:dyDescent="0.25">
      <c r="C222" s="55">
        <v>43100</v>
      </c>
      <c r="D222" s="56">
        <v>2.4</v>
      </c>
    </row>
    <row r="223" spans="3:4" x14ac:dyDescent="0.25">
      <c r="C223" s="55">
        <v>43131</v>
      </c>
      <c r="D223" s="56">
        <v>2.58</v>
      </c>
    </row>
    <row r="224" spans="3:4" x14ac:dyDescent="0.25">
      <c r="C224" s="55">
        <v>43159</v>
      </c>
      <c r="D224" s="56">
        <v>2.86</v>
      </c>
    </row>
    <row r="225" spans="3:4" x14ac:dyDescent="0.25">
      <c r="C225" s="55">
        <v>43190</v>
      </c>
      <c r="D225" s="56">
        <v>2.84</v>
      </c>
    </row>
    <row r="226" spans="3:4" x14ac:dyDescent="0.25">
      <c r="C226" s="55">
        <v>43220</v>
      </c>
      <c r="D226" s="56">
        <v>2.87</v>
      </c>
    </row>
    <row r="227" spans="3:4" x14ac:dyDescent="0.25">
      <c r="C227" s="55">
        <v>43251</v>
      </c>
      <c r="D227" s="56">
        <v>2.98</v>
      </c>
    </row>
    <row r="228" spans="3:4" x14ac:dyDescent="0.25">
      <c r="C228" s="55">
        <v>43281</v>
      </c>
      <c r="D228" s="56">
        <v>2.91</v>
      </c>
    </row>
    <row r="229" spans="3:4" x14ac:dyDescent="0.25">
      <c r="C229" s="55">
        <v>43312</v>
      </c>
      <c r="D229" s="56">
        <v>2.89</v>
      </c>
    </row>
    <row r="230" spans="3:4" x14ac:dyDescent="0.25">
      <c r="C230" s="55">
        <v>43343</v>
      </c>
      <c r="D230" s="56">
        <v>2.89</v>
      </c>
    </row>
    <row r="231" spans="3:4" x14ac:dyDescent="0.25">
      <c r="C231" s="55">
        <v>43373</v>
      </c>
      <c r="D231" s="56">
        <v>3</v>
      </c>
    </row>
    <row r="232" spans="3:4" x14ac:dyDescent="0.25">
      <c r="C232" s="55">
        <v>43404</v>
      </c>
      <c r="D232" s="56">
        <v>3.15</v>
      </c>
    </row>
    <row r="233" spans="3:4" x14ac:dyDescent="0.25">
      <c r="C233" s="55">
        <v>43434</v>
      </c>
      <c r="D233" s="56">
        <v>3.12</v>
      </c>
    </row>
    <row r="234" spans="3:4" x14ac:dyDescent="0.25">
      <c r="C234" s="55">
        <v>43465</v>
      </c>
      <c r="D234" s="56">
        <v>2.83</v>
      </c>
    </row>
    <row r="235" spans="3:4" x14ac:dyDescent="0.25">
      <c r="C235" s="55">
        <v>43496</v>
      </c>
      <c r="D235" s="56">
        <v>2.71</v>
      </c>
    </row>
    <row r="236" spans="3:4" x14ac:dyDescent="0.25">
      <c r="C236" s="55">
        <v>43524</v>
      </c>
      <c r="D236" s="56">
        <v>2.68</v>
      </c>
    </row>
    <row r="237" spans="3:4" x14ac:dyDescent="0.25">
      <c r="C237" s="55">
        <v>43555</v>
      </c>
      <c r="D237" s="56">
        <v>2.57</v>
      </c>
    </row>
    <row r="238" spans="3:4" x14ac:dyDescent="0.25">
      <c r="C238" s="55">
        <v>43585</v>
      </c>
      <c r="D238" s="56">
        <v>2.5299999999999998</v>
      </c>
    </row>
    <row r="239" spans="3:4" x14ac:dyDescent="0.25">
      <c r="C239" s="55">
        <v>43616</v>
      </c>
      <c r="D239" s="56">
        <v>2.4</v>
      </c>
    </row>
    <row r="240" spans="3:4" x14ac:dyDescent="0.25">
      <c r="C240" s="55">
        <v>43646</v>
      </c>
      <c r="D240" s="56">
        <v>2.0699999999999998</v>
      </c>
    </row>
    <row r="241" spans="3:4" x14ac:dyDescent="0.25">
      <c r="C241" s="55">
        <v>43677</v>
      </c>
      <c r="D241" s="56">
        <v>2.06</v>
      </c>
    </row>
    <row r="242" spans="3:4" x14ac:dyDescent="0.25">
      <c r="C242" s="55">
        <v>43708</v>
      </c>
      <c r="D242" s="56">
        <v>1.63</v>
      </c>
    </row>
    <row r="243" spans="3:4" x14ac:dyDescent="0.25">
      <c r="C243" s="55">
        <v>43738</v>
      </c>
      <c r="D243" s="56">
        <v>1.7</v>
      </c>
    </row>
    <row r="244" spans="3:4" x14ac:dyDescent="0.25">
      <c r="C244" s="55">
        <v>43769</v>
      </c>
      <c r="D244" s="56">
        <v>1.71</v>
      </c>
    </row>
    <row r="245" spans="3:4" x14ac:dyDescent="0.25">
      <c r="C245" s="55">
        <v>43799</v>
      </c>
      <c r="D245" s="56">
        <v>1.81</v>
      </c>
    </row>
    <row r="246" spans="3:4" x14ac:dyDescent="0.25">
      <c r="C246" s="55">
        <v>43830</v>
      </c>
      <c r="D246" s="56">
        <v>1.86</v>
      </c>
    </row>
    <row r="247" spans="3:4" x14ac:dyDescent="0.25">
      <c r="C247" s="55">
        <v>43861</v>
      </c>
      <c r="D247" s="56">
        <v>1.76</v>
      </c>
    </row>
    <row r="248" spans="3:4" x14ac:dyDescent="0.25">
      <c r="C248" s="55">
        <v>43890</v>
      </c>
      <c r="D248" s="56">
        <v>1.5</v>
      </c>
    </row>
    <row r="249" spans="3:4" x14ac:dyDescent="0.25">
      <c r="C249" s="55">
        <v>43921</v>
      </c>
      <c r="D249" s="56">
        <v>0.87</v>
      </c>
    </row>
    <row r="250" spans="3:4" x14ac:dyDescent="0.25">
      <c r="C250" s="55">
        <v>43951</v>
      </c>
      <c r="D250" s="56">
        <v>0.66</v>
      </c>
    </row>
    <row r="251" spans="3:4" x14ac:dyDescent="0.25">
      <c r="C251" s="55">
        <v>43982</v>
      </c>
      <c r="D251" s="56">
        <v>0.67</v>
      </c>
    </row>
    <row r="252" spans="3:4" x14ac:dyDescent="0.25">
      <c r="C252" s="55">
        <v>44012</v>
      </c>
      <c r="D252" s="56">
        <v>0.73</v>
      </c>
    </row>
    <row r="253" spans="3:4" x14ac:dyDescent="0.25">
      <c r="C253" s="55">
        <v>44043</v>
      </c>
      <c r="D253" s="56">
        <v>0.62</v>
      </c>
    </row>
    <row r="254" spans="3:4" x14ac:dyDescent="0.25">
      <c r="C254" s="55">
        <v>44074</v>
      </c>
      <c r="D254" s="56">
        <v>0.65</v>
      </c>
    </row>
    <row r="255" spans="3:4" x14ac:dyDescent="0.25">
      <c r="C255" s="55">
        <v>44104</v>
      </c>
      <c r="D255" s="56">
        <v>0.68</v>
      </c>
    </row>
    <row r="256" spans="3:4" x14ac:dyDescent="0.25">
      <c r="C256" s="55">
        <v>44135</v>
      </c>
      <c r="D256" s="56">
        <v>0.79</v>
      </c>
    </row>
    <row r="257" spans="3:4" x14ac:dyDescent="0.25">
      <c r="C257" s="55">
        <v>44165</v>
      </c>
      <c r="D257" s="56">
        <v>0.87</v>
      </c>
    </row>
    <row r="258" spans="3:4" x14ac:dyDescent="0.25">
      <c r="C258" s="55">
        <v>44196</v>
      </c>
      <c r="D258" s="56">
        <v>0.93</v>
      </c>
    </row>
    <row r="259" spans="3:4" x14ac:dyDescent="0.25">
      <c r="C259" s="55">
        <v>44227</v>
      </c>
      <c r="D259" s="56">
        <v>1.08</v>
      </c>
    </row>
    <row r="260" spans="3:4" x14ac:dyDescent="0.25">
      <c r="C260" s="55">
        <v>44255</v>
      </c>
      <c r="D260" s="56">
        <v>1.26</v>
      </c>
    </row>
    <row r="261" spans="3:4" x14ac:dyDescent="0.25">
      <c r="C261" s="55">
        <v>44286</v>
      </c>
      <c r="D261" s="56">
        <v>1.61</v>
      </c>
    </row>
    <row r="262" spans="3:4" x14ac:dyDescent="0.25">
      <c r="C262" s="55">
        <v>44316</v>
      </c>
      <c r="D262" s="56">
        <v>1.64</v>
      </c>
    </row>
    <row r="263" spans="3:4" x14ac:dyDescent="0.25">
      <c r="C263" s="55">
        <v>44347</v>
      </c>
      <c r="D263" s="56">
        <v>1.62</v>
      </c>
    </row>
    <row r="264" spans="3:4" x14ac:dyDescent="0.25">
      <c r="C264" s="55">
        <v>44377</v>
      </c>
      <c r="D264" s="56">
        <v>1.52</v>
      </c>
    </row>
    <row r="265" spans="3:4" x14ac:dyDescent="0.25">
      <c r="C265" s="55">
        <v>44408</v>
      </c>
      <c r="D265" s="56">
        <v>1.32</v>
      </c>
    </row>
    <row r="266" spans="3:4" x14ac:dyDescent="0.25">
      <c r="C266" s="55">
        <v>44439</v>
      </c>
      <c r="D266" s="56">
        <v>1.28</v>
      </c>
    </row>
    <row r="267" spans="3:4" x14ac:dyDescent="0.25">
      <c r="C267" s="55">
        <v>44469</v>
      </c>
      <c r="D267" s="56">
        <v>1.37</v>
      </c>
    </row>
    <row r="268" spans="3:4" x14ac:dyDescent="0.25">
      <c r="C268" s="55">
        <v>44500</v>
      </c>
      <c r="D268" s="56">
        <v>1.58</v>
      </c>
    </row>
    <row r="269" spans="3:4" x14ac:dyDescent="0.25">
      <c r="C269" s="55">
        <v>44530</v>
      </c>
      <c r="D269" s="56">
        <v>1.56</v>
      </c>
    </row>
    <row r="270" spans="3:4" x14ac:dyDescent="0.25">
      <c r="C270" s="55">
        <v>44561</v>
      </c>
      <c r="D270" s="56">
        <v>1.47</v>
      </c>
    </row>
    <row r="271" spans="3:4" x14ac:dyDescent="0.25">
      <c r="C271" s="55">
        <v>44592</v>
      </c>
      <c r="D271" s="56">
        <v>1.76</v>
      </c>
    </row>
    <row r="272" spans="3:4" x14ac:dyDescent="0.25">
      <c r="C272" s="55">
        <v>44620</v>
      </c>
      <c r="D272" s="56">
        <v>1.93</v>
      </c>
    </row>
    <row r="273" spans="3:4" x14ac:dyDescent="0.25">
      <c r="C273" s="55">
        <v>44651</v>
      </c>
      <c r="D273" s="56">
        <v>2.13</v>
      </c>
    </row>
    <row r="274" spans="3:4" x14ac:dyDescent="0.25">
      <c r="C274" s="55">
        <v>44681</v>
      </c>
      <c r="D274" s="56">
        <v>2.75</v>
      </c>
    </row>
    <row r="275" spans="3:4" x14ac:dyDescent="0.25">
      <c r="C275" s="55">
        <v>44712</v>
      </c>
      <c r="D275" s="56">
        <v>2.9</v>
      </c>
    </row>
    <row r="276" spans="3:4" x14ac:dyDescent="0.25">
      <c r="C276" s="55">
        <v>44742</v>
      </c>
      <c r="D276" s="56">
        <v>3.14</v>
      </c>
    </row>
    <row r="277" spans="3:4" x14ac:dyDescent="0.25">
      <c r="C277" s="55">
        <v>44773</v>
      </c>
      <c r="D277" s="56">
        <v>2.9</v>
      </c>
    </row>
    <row r="278" spans="3:4" x14ac:dyDescent="0.25">
      <c r="C278" s="55">
        <v>44804</v>
      </c>
      <c r="D278" s="56">
        <v>2.9</v>
      </c>
    </row>
    <row r="279" spans="3:4" x14ac:dyDescent="0.25">
      <c r="C279" s="55">
        <v>44834</v>
      </c>
      <c r="D279" s="56">
        <v>3.52</v>
      </c>
    </row>
    <row r="280" spans="3:4" x14ac:dyDescent="0.25">
      <c r="C280" s="55">
        <v>44865</v>
      </c>
      <c r="D280" s="56">
        <v>3.98</v>
      </c>
    </row>
    <row r="281" spans="3:4" x14ac:dyDescent="0.25">
      <c r="C281" s="55">
        <v>44895</v>
      </c>
      <c r="D281" s="56">
        <v>3.89</v>
      </c>
    </row>
    <row r="282" spans="3:4" x14ac:dyDescent="0.25">
      <c r="C282" s="55">
        <v>44926</v>
      </c>
      <c r="D282" s="56">
        <v>3.62</v>
      </c>
    </row>
    <row r="283" spans="3:4" x14ac:dyDescent="0.25">
      <c r="C283" s="55">
        <v>44957</v>
      </c>
      <c r="D283" s="56">
        <v>3.53</v>
      </c>
    </row>
    <row r="284" spans="3:4" x14ac:dyDescent="0.25">
      <c r="C284" s="55">
        <v>44985</v>
      </c>
      <c r="D284" s="56">
        <v>3.75</v>
      </c>
    </row>
    <row r="285" spans="3:4" x14ac:dyDescent="0.25">
      <c r="C285" s="55">
        <v>45016</v>
      </c>
      <c r="D285" s="56">
        <v>3.66</v>
      </c>
    </row>
    <row r="286" spans="3:4" x14ac:dyDescent="0.25">
      <c r="C286" s="55">
        <v>45046</v>
      </c>
      <c r="D286" s="56">
        <v>3.46</v>
      </c>
    </row>
    <row r="287" spans="3:4" x14ac:dyDescent="0.25">
      <c r="C287" s="55">
        <v>45077</v>
      </c>
      <c r="D287" s="56">
        <v>3.57</v>
      </c>
    </row>
    <row r="288" spans="3:4" x14ac:dyDescent="0.25">
      <c r="C288" s="55">
        <v>45107</v>
      </c>
      <c r="D288" s="56">
        <v>3.75</v>
      </c>
    </row>
    <row r="289" spans="3:4" x14ac:dyDescent="0.25">
      <c r="C289" s="55">
        <v>45138</v>
      </c>
      <c r="D289" s="56">
        <v>3.9</v>
      </c>
    </row>
    <row r="290" spans="3:4" x14ac:dyDescent="0.25">
      <c r="C290" s="55">
        <v>45169</v>
      </c>
      <c r="D290" s="56">
        <v>4.17</v>
      </c>
    </row>
    <row r="291" spans="3:4" x14ac:dyDescent="0.25">
      <c r="C291" s="55">
        <v>45199</v>
      </c>
      <c r="D291" s="56">
        <v>4.38</v>
      </c>
    </row>
    <row r="292" spans="3:4" x14ac:dyDescent="0.25">
      <c r="C292" s="55">
        <v>45230</v>
      </c>
      <c r="D292" s="56">
        <v>4.8</v>
      </c>
    </row>
    <row r="293" spans="3:4" x14ac:dyDescent="0.25">
      <c r="C293" s="55">
        <v>45260</v>
      </c>
      <c r="D293" s="56">
        <v>4.5</v>
      </c>
    </row>
    <row r="294" spans="3:4" x14ac:dyDescent="0.25">
      <c r="C294" s="55">
        <v>45291</v>
      </c>
      <c r="D294" s="56">
        <v>4.0199999999999996</v>
      </c>
    </row>
    <row r="295" spans="3:4" x14ac:dyDescent="0.25">
      <c r="C295" s="55">
        <v>45322</v>
      </c>
      <c r="D295" s="56">
        <v>4.0599999999999996</v>
      </c>
    </row>
    <row r="296" spans="3:4" x14ac:dyDescent="0.25">
      <c r="C296" s="55">
        <v>45351</v>
      </c>
      <c r="D296" s="56">
        <v>4.21</v>
      </c>
    </row>
    <row r="297" spans="3:4" x14ac:dyDescent="0.25">
      <c r="C297" s="55">
        <v>45382</v>
      </c>
      <c r="D297" s="56">
        <v>4.21</v>
      </c>
    </row>
    <row r="298" spans="3:4" x14ac:dyDescent="0.25">
      <c r="C298" s="55">
        <v>45412</v>
      </c>
      <c r="D298" s="56">
        <v>4.54</v>
      </c>
    </row>
    <row r="299" spans="3:4" x14ac:dyDescent="0.25">
      <c r="C299" s="55">
        <v>45443</v>
      </c>
      <c r="D299" s="56">
        <v>4.4800000000000004</v>
      </c>
    </row>
    <row r="300" spans="3:4" x14ac:dyDescent="0.25">
      <c r="C300" s="55">
        <v>45473</v>
      </c>
      <c r="D300" s="56">
        <v>4.3099999999999996</v>
      </c>
    </row>
    <row r="301" spans="3:4" x14ac:dyDescent="0.25">
      <c r="C301" s="55">
        <v>45504</v>
      </c>
      <c r="D301" s="56">
        <v>4.25</v>
      </c>
    </row>
    <row r="302" spans="3:4" x14ac:dyDescent="0.25">
      <c r="C302" s="55">
        <v>45535</v>
      </c>
      <c r="D302" s="56">
        <v>3.87</v>
      </c>
    </row>
    <row r="303" spans="3:4" x14ac:dyDescent="0.25">
      <c r="C303" s="55">
        <v>45565</v>
      </c>
      <c r="D303" s="56">
        <v>3.72</v>
      </c>
    </row>
    <row r="304" spans="3:4" x14ac:dyDescent="0.25">
      <c r="C304" s="55">
        <v>45596</v>
      </c>
      <c r="D304" s="56">
        <v>4.0999999999999996</v>
      </c>
    </row>
    <row r="305" spans="3:4" x14ac:dyDescent="0.25">
      <c r="C305" s="55">
        <v>45626</v>
      </c>
      <c r="D305" s="56">
        <v>4.3600000000000003</v>
      </c>
    </row>
    <row r="306" spans="3:4" x14ac:dyDescent="0.25">
      <c r="C306" s="55">
        <v>45657</v>
      </c>
      <c r="D306" s="56">
        <v>4.3899999999999997</v>
      </c>
    </row>
    <row r="307" spans="3:4" x14ac:dyDescent="0.25">
      <c r="C307" s="55">
        <v>45688</v>
      </c>
      <c r="D307" s="56">
        <v>4.63</v>
      </c>
    </row>
    <row r="308" spans="3:4" x14ac:dyDescent="0.25">
      <c r="C308" s="55">
        <v>45716</v>
      </c>
      <c r="D308" s="56">
        <v>4.45</v>
      </c>
    </row>
    <row r="309" spans="3:4" x14ac:dyDescent="0.25">
      <c r="C309" s="55">
        <v>45747</v>
      </c>
      <c r="D309" s="56">
        <v>4.28</v>
      </c>
    </row>
    <row r="310" spans="3:4" x14ac:dyDescent="0.25">
      <c r="C310" s="55">
        <v>45777</v>
      </c>
      <c r="D310" s="56">
        <v>4.28</v>
      </c>
    </row>
    <row r="311" spans="3:4" x14ac:dyDescent="0.25">
      <c r="C311" s="55">
        <v>45808</v>
      </c>
      <c r="D311" s="56">
        <v>4.42</v>
      </c>
    </row>
    <row r="312" spans="3:4" x14ac:dyDescent="0.25">
      <c r="C312" s="55">
        <v>45838</v>
      </c>
      <c r="D312" s="56">
        <v>4.38</v>
      </c>
    </row>
    <row r="313" spans="3:4" x14ac:dyDescent="0.25">
      <c r="C313" s="55">
        <v>45869</v>
      </c>
      <c r="D313" s="56">
        <v>4.3899999999999997</v>
      </c>
    </row>
    <row r="314" spans="3:4" x14ac:dyDescent="0.25">
      <c r="C314" s="55">
        <v>45900</v>
      </c>
      <c r="D314" s="56">
        <v>4.26</v>
      </c>
    </row>
    <row r="315" spans="3:4" x14ac:dyDescent="0.25">
      <c r="C315" s="55">
        <v>45930</v>
      </c>
      <c r="D315" s="56">
        <v>4.12</v>
      </c>
    </row>
  </sheetData>
  <mergeCells count="2">
    <mergeCell ref="A1:B1"/>
    <mergeCell ref="C5:D5"/>
  </mergeCells>
  <hyperlinks>
    <hyperlink ref="A1" location="Index!A1" display="Return to Index" xr:uid="{89242C57-040E-4AE4-9BA7-5261FF24A954}"/>
    <hyperlink ref="A1:B1" location="Contents!A1" display="Go to Contents" xr:uid="{DD726193-D366-41B9-94CD-A988CAD66D0E}"/>
  </hyperlink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C64-34E9-4BC5-90B2-3E1D86DEF75D}">
  <sheetPr codeName="Sheet18"/>
  <dimension ref="B2:AH180"/>
  <sheetViews>
    <sheetView showGridLines="0" zoomScale="80" zoomScaleNormal="80" workbookViewId="0">
      <pane ySplit="15" topLeftCell="A16" activePane="bottomLeft" state="frozen"/>
      <selection pane="bottomLeft" activeCell="B2" sqref="B2"/>
    </sheetView>
  </sheetViews>
  <sheetFormatPr defaultColWidth="9.28515625" defaultRowHeight="15" customHeight="1" x14ac:dyDescent="0.25"/>
  <cols>
    <col min="1" max="1" width="1.7109375" style="1" customWidth="1"/>
    <col min="2" max="4" width="10.7109375" style="17" customWidth="1"/>
    <col min="5" max="5" width="10.7109375" style="1" customWidth="1"/>
    <col min="6" max="6" width="1.7109375" style="1" customWidth="1"/>
    <col min="7" max="8" width="10.7109375" style="19" customWidth="1"/>
    <col min="9" max="9" width="1.7109375" style="1" customWidth="1"/>
    <col min="10" max="12" width="10.7109375" style="17" customWidth="1"/>
    <col min="13" max="13" width="1.7109375" style="1" customWidth="1"/>
    <col min="14" max="15" width="10.7109375" style="19" customWidth="1"/>
    <col min="16" max="16" width="1.7109375" style="1" customWidth="1"/>
    <col min="17" max="17" width="10.7109375" style="17" customWidth="1"/>
    <col min="18" max="18" width="10.7109375" style="1" customWidth="1"/>
    <col min="19" max="19" width="10.7109375" style="17" customWidth="1"/>
    <col min="20" max="20" width="10.7109375" style="1" customWidth="1"/>
    <col min="21" max="21" width="1.7109375" style="1" customWidth="1"/>
    <col min="22" max="23" width="10.7109375" style="1" customWidth="1"/>
    <col min="24" max="24" width="1.7109375" style="1" customWidth="1"/>
    <col min="25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16384" width="9.28515625" style="1"/>
  </cols>
  <sheetData>
    <row r="2" spans="2:34" ht="42" customHeight="1" x14ac:dyDescent="0.25">
      <c r="D2" s="26" t="s">
        <v>2849</v>
      </c>
      <c r="G2" s="26" t="s">
        <v>2818</v>
      </c>
      <c r="H2" s="26" t="s">
        <v>2799</v>
      </c>
      <c r="L2" s="26" t="s">
        <v>2800</v>
      </c>
      <c r="O2" s="26" t="s">
        <v>2801</v>
      </c>
    </row>
    <row r="4" spans="2:34" ht="42" customHeight="1" x14ac:dyDescent="0.25">
      <c r="E4" s="26" t="s">
        <v>2850</v>
      </c>
      <c r="H4" s="1"/>
      <c r="J4" s="1"/>
      <c r="L4" s="26" t="s">
        <v>2831</v>
      </c>
      <c r="O4" s="1"/>
      <c r="R4" s="99" t="s">
        <v>2806</v>
      </c>
      <c r="S4" s="99"/>
      <c r="T4" s="99"/>
      <c r="V4" s="99" t="s">
        <v>2832</v>
      </c>
      <c r="W4" s="99"/>
      <c r="Z4" s="99" t="s">
        <v>2816</v>
      </c>
      <c r="AA4" s="99"/>
      <c r="AC4" s="26" t="s">
        <v>2816</v>
      </c>
      <c r="AF4" s="26" t="s">
        <v>2816</v>
      </c>
      <c r="AH4" s="26" t="s">
        <v>2817</v>
      </c>
    </row>
    <row r="6" spans="2:34" ht="15" customHeight="1" x14ac:dyDescent="0.25">
      <c r="B6" s="20" t="s">
        <v>2653</v>
      </c>
      <c r="C6" s="20" t="s">
        <v>2653</v>
      </c>
      <c r="D6" s="20"/>
      <c r="E6" s="20" t="s">
        <v>2653</v>
      </c>
      <c r="G6" s="20" t="s">
        <v>2653</v>
      </c>
      <c r="H6" s="20" t="s">
        <v>2653</v>
      </c>
      <c r="J6" s="20" t="s">
        <v>2653</v>
      </c>
      <c r="K6" s="20" t="s">
        <v>2653</v>
      </c>
      <c r="L6" s="20" t="s">
        <v>2653</v>
      </c>
      <c r="N6" s="20" t="s">
        <v>2653</v>
      </c>
      <c r="O6" s="20" t="s">
        <v>2653</v>
      </c>
      <c r="Q6" s="20" t="s">
        <v>2653</v>
      </c>
      <c r="R6" s="20" t="s">
        <v>2653</v>
      </c>
      <c r="S6" s="20" t="s">
        <v>2653</v>
      </c>
      <c r="T6" s="20" t="s">
        <v>2653</v>
      </c>
      <c r="V6" s="20" t="s">
        <v>2653</v>
      </c>
      <c r="W6" s="20" t="s">
        <v>2653</v>
      </c>
      <c r="Y6" s="20" t="s">
        <v>2653</v>
      </c>
      <c r="Z6" s="20" t="s">
        <v>2653</v>
      </c>
      <c r="AA6" s="20" t="s">
        <v>2653</v>
      </c>
      <c r="AB6" s="20" t="s">
        <v>2653</v>
      </c>
      <c r="AC6" s="20" t="s">
        <v>2653</v>
      </c>
      <c r="AD6" s="20" t="s">
        <v>2653</v>
      </c>
      <c r="AE6" s="20" t="s">
        <v>2653</v>
      </c>
      <c r="AF6" s="20" t="s">
        <v>2653</v>
      </c>
      <c r="AH6" s="20" t="s">
        <v>2653</v>
      </c>
    </row>
    <row r="8" spans="2:34" ht="15" customHeight="1" x14ac:dyDescent="0.25">
      <c r="B8" s="102"/>
      <c r="C8" s="102"/>
      <c r="D8" s="102"/>
      <c r="E8" s="102"/>
      <c r="G8" s="98" t="s">
        <v>2654</v>
      </c>
      <c r="H8" s="98"/>
      <c r="J8" s="98" t="s">
        <v>2654</v>
      </c>
      <c r="K8" s="98"/>
      <c r="L8" s="98"/>
      <c r="N8" s="98" t="s">
        <v>2654</v>
      </c>
      <c r="O8" s="98"/>
      <c r="Q8" s="98" t="s">
        <v>2654</v>
      </c>
      <c r="R8" s="98"/>
      <c r="S8" s="98"/>
      <c r="T8" s="98"/>
      <c r="V8" s="98" t="s">
        <v>2654</v>
      </c>
      <c r="W8" s="98"/>
    </row>
    <row r="9" spans="2:34" s="4" customFormat="1" ht="15" customHeight="1" x14ac:dyDescent="0.25">
      <c r="B9" s="102"/>
      <c r="C9" s="102"/>
      <c r="D9" s="102"/>
      <c r="E9" s="102"/>
      <c r="G9" s="98" t="str">
        <f>"'"&amp;Rate_Case_Sheet&amp;"'!"</f>
        <v>'All Rate Cases 2025Q3'!</v>
      </c>
      <c r="H9" s="98"/>
      <c r="J9" s="98" t="str">
        <f>"'"&amp;Rate_Case_Sheet&amp;"'!"</f>
        <v>'All Rate Cases 2025Q3'!</v>
      </c>
      <c r="K9" s="98"/>
      <c r="L9" s="98"/>
      <c r="N9" s="98" t="str">
        <f>"'"&amp;Rate_Case_Sheet&amp;"'!"</f>
        <v>'All Rate Cases 2025Q3'!</v>
      </c>
      <c r="O9" s="98"/>
      <c r="Q9" s="98" t="str">
        <f>"'"&amp;Rate_Case_Sheet&amp;"'!"</f>
        <v>'All Rate Cases 2025Q3'!</v>
      </c>
      <c r="R9" s="98"/>
      <c r="S9" s="98"/>
      <c r="T9" s="98"/>
      <c r="V9" s="98" t="str">
        <f>"'"&amp;Treasury_Sheet&amp;"'!"</f>
        <v>'Treasury'!</v>
      </c>
      <c r="W9" s="98"/>
    </row>
    <row r="10" spans="2:34" s="4" customFormat="1" ht="15" customHeight="1" x14ac:dyDescent="0.25">
      <c r="B10" s="103"/>
      <c r="C10" s="103"/>
      <c r="D10" s="103"/>
      <c r="E10" s="103"/>
      <c r="G10" s="22" t="s">
        <v>2778</v>
      </c>
      <c r="H10" s="22" t="s">
        <v>2779</v>
      </c>
      <c r="J10" s="22" t="s">
        <v>2781</v>
      </c>
      <c r="K10" s="22" t="s">
        <v>2781</v>
      </c>
      <c r="L10" s="27"/>
      <c r="N10" s="22" t="s">
        <v>2783</v>
      </c>
      <c r="O10" s="22" t="s">
        <v>2783</v>
      </c>
      <c r="Q10" s="22" t="s">
        <v>2786</v>
      </c>
      <c r="R10" s="22" t="s">
        <v>2786</v>
      </c>
      <c r="S10" s="22" t="s">
        <v>2786</v>
      </c>
      <c r="T10" s="22" t="s">
        <v>2786</v>
      </c>
      <c r="V10" s="22" t="s">
        <v>2805</v>
      </c>
      <c r="W10" s="27"/>
    </row>
    <row r="11" spans="2:34" ht="15" customHeight="1" x14ac:dyDescent="0.25">
      <c r="G11" s="22"/>
      <c r="H11" s="22" t="s">
        <v>2780</v>
      </c>
      <c r="I11" s="4"/>
      <c r="J11" s="21"/>
      <c r="K11" s="22" t="s">
        <v>2782</v>
      </c>
      <c r="L11" s="21"/>
      <c r="M11" s="4"/>
      <c r="N11" s="22"/>
      <c r="O11" s="22" t="s">
        <v>2784</v>
      </c>
      <c r="P11" s="4"/>
      <c r="Q11" s="21"/>
      <c r="R11" s="22" t="s">
        <v>2792</v>
      </c>
      <c r="S11" s="22" t="s">
        <v>2788</v>
      </c>
      <c r="T11" s="22" t="s">
        <v>2790</v>
      </c>
      <c r="V11" s="22" t="s">
        <v>2833</v>
      </c>
    </row>
    <row r="12" spans="2:34" ht="15" customHeight="1" x14ac:dyDescent="0.25">
      <c r="B12" s="104" t="s">
        <v>2807</v>
      </c>
      <c r="C12" s="104"/>
      <c r="D12" s="104"/>
      <c r="E12" s="104"/>
    </row>
    <row r="13" spans="2:34" ht="15" customHeight="1" x14ac:dyDescent="0.25">
      <c r="B13" s="101" t="s">
        <v>2656</v>
      </c>
      <c r="C13" s="101"/>
      <c r="D13" s="101"/>
      <c r="E13" s="101"/>
      <c r="G13" s="100" t="s">
        <v>2811</v>
      </c>
      <c r="H13" s="100"/>
      <c r="J13" s="101" t="s">
        <v>2789</v>
      </c>
      <c r="K13" s="101"/>
      <c r="L13" s="101"/>
      <c r="N13" s="100" t="s">
        <v>274</v>
      </c>
      <c r="O13" s="100"/>
      <c r="Q13" s="101" t="s">
        <v>2809</v>
      </c>
      <c r="R13" s="101"/>
      <c r="S13" s="101"/>
      <c r="T13" s="101"/>
      <c r="V13" s="100" t="s">
        <v>1890</v>
      </c>
      <c r="W13" s="100"/>
      <c r="Y13" s="100" t="s">
        <v>1937</v>
      </c>
      <c r="Z13" s="100"/>
      <c r="AA13" s="100"/>
      <c r="AB13" s="100"/>
      <c r="AC13" s="100"/>
      <c r="AD13" s="100"/>
      <c r="AE13" s="100"/>
      <c r="AF13" s="100"/>
      <c r="AH13" s="23" t="s">
        <v>2651</v>
      </c>
    </row>
    <row r="14" spans="2:34" ht="36" customHeight="1" x14ac:dyDescent="0.25">
      <c r="B14" s="25" t="s">
        <v>1884</v>
      </c>
      <c r="C14" s="25" t="s">
        <v>1889</v>
      </c>
      <c r="D14" s="25" t="s">
        <v>2848</v>
      </c>
      <c r="E14" s="25" t="s">
        <v>1885</v>
      </c>
      <c r="G14" s="24" t="s">
        <v>2795</v>
      </c>
      <c r="H14" s="24" t="s">
        <v>2810</v>
      </c>
      <c r="J14" s="25" t="s">
        <v>2796</v>
      </c>
      <c r="K14" s="25" t="s">
        <v>2785</v>
      </c>
      <c r="L14" s="25" t="s">
        <v>2787</v>
      </c>
      <c r="N14" s="24" t="s">
        <v>2797</v>
      </c>
      <c r="O14" s="25" t="s">
        <v>2785</v>
      </c>
      <c r="Q14" s="25" t="s">
        <v>2798</v>
      </c>
      <c r="R14" s="25" t="s">
        <v>2793</v>
      </c>
      <c r="S14" s="25" t="s">
        <v>2794</v>
      </c>
      <c r="T14" s="25" t="s">
        <v>2791</v>
      </c>
      <c r="V14" s="24" t="s">
        <v>2802</v>
      </c>
      <c r="W14" s="25" t="s">
        <v>2803</v>
      </c>
      <c r="Y14" s="25" t="s">
        <v>1933</v>
      </c>
      <c r="Z14" s="25" t="s">
        <v>1934</v>
      </c>
      <c r="AA14" s="25" t="s">
        <v>1935</v>
      </c>
      <c r="AB14" s="25" t="s">
        <v>2812</v>
      </c>
      <c r="AC14" s="25" t="s">
        <v>2813</v>
      </c>
      <c r="AD14" s="25" t="s">
        <v>2814</v>
      </c>
      <c r="AE14" s="25" t="s">
        <v>2815</v>
      </c>
      <c r="AF14" s="25" t="s">
        <v>1936</v>
      </c>
      <c r="AH14" s="25" t="s">
        <v>1938</v>
      </c>
    </row>
    <row r="16" spans="2:34" ht="15" customHeight="1" x14ac:dyDescent="0.25">
      <c r="B16" s="18"/>
      <c r="C16" s="18"/>
      <c r="D16" s="18"/>
      <c r="E16" s="18"/>
    </row>
    <row r="17" spans="2:34" ht="15" customHeight="1" x14ac:dyDescent="0.25">
      <c r="B17" s="18">
        <f t="shared" ref="B17:B60" si="0">B18-IF(C17=4,1,0)</f>
        <v>1991</v>
      </c>
      <c r="C17" s="31">
        <f t="shared" ref="C17:C60" si="1">IF(C18=1,4,C18-1)</f>
        <v>3</v>
      </c>
      <c r="D17" s="18" t="str">
        <f t="shared" ref="D17:D80" si="2">"Q"&amp;C17&amp;" "&amp;B17</f>
        <v>Q3 1991</v>
      </c>
      <c r="E17" s="18" t="str">
        <f t="shared" ref="E17:E60" si="3">B17&amp;"-Q"&amp;C17</f>
        <v>1991-Q3</v>
      </c>
      <c r="F17" s="18"/>
      <c r="G17" s="19">
        <f t="shared" ref="G17:G48" ca="1" si="4">COUNTIF(INDIRECT(G$9&amp;G$10),$E17)</f>
        <v>13</v>
      </c>
      <c r="H17" s="28">
        <f t="shared" ref="H17:H48" ca="1" si="5">AVERAGEIF(INDIRECT(G$9&amp;H$10),$E17,INDIRECT(G$9&amp;H$11))</f>
        <v>8.1</v>
      </c>
      <c r="I17" s="18"/>
      <c r="J17" s="18">
        <f ca="1">COUNTIF(INDIRECT(J$9&amp;J$10),$E17)</f>
        <v>13</v>
      </c>
      <c r="K17" s="29">
        <f ca="1">IF(J17&gt;0,SUMIF(INDIRECT(J$9&amp;K$10),$E17,INDIRECT(J$9&amp;K$11))/J17,"")</f>
        <v>12.954615384615389</v>
      </c>
      <c r="L17" s="29">
        <f ca="1">IF(LEN(K17)=0,AVERAGE(#REF!,K18),K17)</f>
        <v>12.954615384615389</v>
      </c>
      <c r="M17" s="18"/>
      <c r="N17" s="19">
        <f ca="1">COUNTIF(INDIRECT(N$9&amp;N$10),$E17)</f>
        <v>7</v>
      </c>
      <c r="O17" s="28">
        <f ca="1">IF(N17&gt;0,SUMIF(INDIRECT(N$9&amp;O$10),$E17,INDIRECT(N$9&amp;O$11))/N17,"")</f>
        <v>12.492857142857144</v>
      </c>
      <c r="P17" s="18"/>
      <c r="Q17" s="18">
        <f ca="1">COUNTIF(INDIRECT(Q$9&amp;Q$10),$E17)</f>
        <v>7</v>
      </c>
      <c r="R17" s="29">
        <f ca="1">IF(Q17&gt;0,SUMIF(INDIRECT(Q$9&amp;R$10),$E17,INDIRECT(Q$9&amp;R$11))/Q17,"")</f>
        <v>13.371428571428572</v>
      </c>
      <c r="S17" s="29">
        <f t="shared" ref="S17:S48" ca="1" si="6">IF(Q17&gt;0,SUMIF(INDIRECT(Q$9&amp;S$10),$E17,INDIRECT(Q$9&amp;S$11))/Q17,"")</f>
        <v>12.492857142857144</v>
      </c>
      <c r="T17" s="29">
        <f ca="1">IF(Q17&gt;0,SUMIF(INDIRECT(Q$9&amp;T$10),$E17,INDIRECT(Q$9&amp;T$11))/Q17,"")</f>
        <v>0.87857142857142867</v>
      </c>
      <c r="U17" s="18"/>
      <c r="V17" s="29">
        <f ca="1">SUMIF(INDIRECT(V$9&amp;V$10),$E17,INDIRECT(V$9&amp;V$11))</f>
        <v>7.94</v>
      </c>
      <c r="W17" s="29">
        <f ca="1">L17-V17</f>
        <v>5.0146153846153885</v>
      </c>
      <c r="Y17" s="31">
        <f ca="1">H17</f>
        <v>8.1</v>
      </c>
      <c r="Z17" s="31" t="e">
        <f>IF(LEN($E18)=0,Y17,#N/A)</f>
        <v>#N/A</v>
      </c>
      <c r="AA17" s="31">
        <f ca="1">AVERAGE(Y17:Y17)</f>
        <v>8.1</v>
      </c>
      <c r="AB17" s="31">
        <f ca="1">MIN(Y17:Y19)</f>
        <v>8.1</v>
      </c>
      <c r="AC17" s="31">
        <f ca="1">AVERAGE(AB17:AB19)</f>
        <v>8.1</v>
      </c>
      <c r="AD17" s="31">
        <f ca="1">MAX(Y17:Y19)</f>
        <v>9.8947368421052637</v>
      </c>
      <c r="AE17" s="31">
        <f ca="1">AVERAGE(AD17:AD19)</f>
        <v>9.8947368421052637</v>
      </c>
      <c r="AF17" s="31">
        <f ca="1">AE17-AC17</f>
        <v>1.7947368421052641</v>
      </c>
      <c r="AH17" s="18">
        <f ca="1">SUM(G17:G17)</f>
        <v>13</v>
      </c>
    </row>
    <row r="18" spans="2:34" ht="15" customHeight="1" x14ac:dyDescent="0.25">
      <c r="B18" s="18">
        <f t="shared" si="0"/>
        <v>1991</v>
      </c>
      <c r="C18" s="31">
        <f t="shared" si="1"/>
        <v>4</v>
      </c>
      <c r="D18" s="18" t="str">
        <f t="shared" si="2"/>
        <v>Q4 1991</v>
      </c>
      <c r="E18" s="18" t="str">
        <f t="shared" si="3"/>
        <v>1991-Q4</v>
      </c>
      <c r="F18" s="18"/>
      <c r="G18" s="19">
        <f t="shared" ca="1" si="4"/>
        <v>13</v>
      </c>
      <c r="H18" s="28">
        <f t="shared" ca="1" si="5"/>
        <v>9.8947368421052637</v>
      </c>
      <c r="I18" s="18"/>
      <c r="J18" s="18">
        <f t="shared" ref="J18:J81" ca="1" si="7">COUNTIF(INDIRECT(J$9&amp;J$10),$E18)</f>
        <v>13</v>
      </c>
      <c r="K18" s="29">
        <f t="shared" ref="K18:K81" ca="1" si="8">IF(J18&gt;0,SUMIF(INDIRECT(J$9&amp;K$10),$E18,INDIRECT(J$9&amp;K$11))/J18,"")</f>
        <v>12.903846153846153</v>
      </c>
      <c r="L18" s="29">
        <f t="shared" ref="L18:L81" ca="1" si="9">IF(LEN(K18)=0,AVERAGE(K17,K19),K18)</f>
        <v>12.903846153846153</v>
      </c>
      <c r="M18" s="18"/>
      <c r="N18" s="19">
        <f t="shared" ref="N18:N81" ca="1" si="10">COUNTIF(INDIRECT(N$9&amp;N$10),$E18)</f>
        <v>16</v>
      </c>
      <c r="O18" s="28">
        <f t="shared" ref="O18:O81" ca="1" si="11">IF(N18&gt;0,SUMIF(INDIRECT(N$9&amp;O$10),$E18,INDIRECT(N$9&amp;O$11))/N18,"")</f>
        <v>12.421875000000002</v>
      </c>
      <c r="P18" s="18"/>
      <c r="Q18" s="18">
        <f t="shared" ref="Q18:Q81" ca="1" si="12">COUNTIF(INDIRECT(Q$9&amp;Q$10),$E18)</f>
        <v>16</v>
      </c>
      <c r="R18" s="29">
        <f t="shared" ref="R18:R81" ca="1" si="13">IF(Q18&gt;0,SUMIF(INDIRECT(Q$9&amp;R$10),$E18,INDIRECT(Q$9&amp;R$11))/Q18,"")</f>
        <v>13.19</v>
      </c>
      <c r="S18" s="29">
        <f t="shared" ca="1" si="6"/>
        <v>12.421875000000002</v>
      </c>
      <c r="T18" s="29">
        <f t="shared" ref="T18:T81" ca="1" si="14">IF(Q18&gt;0,SUMIF(INDIRECT(Q$9&amp;T$10),$E18,INDIRECT(Q$9&amp;T$11))/Q18,"")</f>
        <v>0.76812499999999984</v>
      </c>
      <c r="U18" s="18"/>
      <c r="V18" s="29">
        <f t="shared" ref="V18:V81" ca="1" si="15">SUMIF(INDIRECT(V$9&amp;V$10),$E18,INDIRECT(V$9&amp;V$11))</f>
        <v>7.3466666666666667</v>
      </c>
      <c r="W18" s="29">
        <f t="shared" ref="W18:W81" ca="1" si="16">L18-V18</f>
        <v>5.5571794871794866</v>
      </c>
      <c r="Y18" s="31">
        <f t="shared" ref="Y18:Y81" ca="1" si="17">H18</f>
        <v>9.8947368421052637</v>
      </c>
      <c r="Z18" s="31" t="e">
        <f t="shared" ref="Z18:Z81" si="18">IF(LEN($E19)=0,Y18,#N/A)</f>
        <v>#N/A</v>
      </c>
      <c r="AA18" s="31">
        <f ca="1">AVERAGE(Y17:Y18)</f>
        <v>8.9973684210526308</v>
      </c>
      <c r="AB18" s="31">
        <f ca="1">MIN(Y17:Y20)</f>
        <v>8.1</v>
      </c>
      <c r="AC18" s="31">
        <f ca="1">AVERAGE(AB17:AB20)</f>
        <v>8.2416666666666654</v>
      </c>
      <c r="AD18" s="31">
        <f ca="1">MAX(Y17:Y20)</f>
        <v>9.8947368421052637</v>
      </c>
      <c r="AE18" s="31">
        <f ca="1">AVERAGE(AD17:AD20)</f>
        <v>9.8947368421052637</v>
      </c>
      <c r="AF18" s="31">
        <f t="shared" ref="AF18:AF81" ca="1" si="19">AE18-AC18</f>
        <v>1.6530701754385984</v>
      </c>
      <c r="AH18" s="18">
        <f ca="1">SUM(G17:G18)</f>
        <v>26</v>
      </c>
    </row>
    <row r="19" spans="2:34" ht="15" customHeight="1" x14ac:dyDescent="0.25">
      <c r="B19" s="18">
        <f t="shared" si="0"/>
        <v>1992</v>
      </c>
      <c r="C19" s="31">
        <f t="shared" si="1"/>
        <v>1</v>
      </c>
      <c r="D19" s="18" t="str">
        <f t="shared" si="2"/>
        <v>Q1 1992</v>
      </c>
      <c r="E19" s="18" t="str">
        <f t="shared" si="3"/>
        <v>1992-Q1</v>
      </c>
      <c r="F19" s="18"/>
      <c r="G19" s="19">
        <f t="shared" ca="1" si="4"/>
        <v>7</v>
      </c>
      <c r="H19" s="28">
        <f t="shared" ca="1" si="5"/>
        <v>8.6999999999999993</v>
      </c>
      <c r="I19" s="18"/>
      <c r="J19" s="18">
        <f t="shared" ca="1" si="7"/>
        <v>7</v>
      </c>
      <c r="K19" s="29">
        <f t="shared" ca="1" si="8"/>
        <v>12.642857142857142</v>
      </c>
      <c r="L19" s="29">
        <f t="shared" ca="1" si="9"/>
        <v>12.642857142857142</v>
      </c>
      <c r="M19" s="18"/>
      <c r="N19" s="19">
        <f t="shared" ca="1" si="10"/>
        <v>10</v>
      </c>
      <c r="O19" s="28">
        <f t="shared" ca="1" si="11"/>
        <v>12.381</v>
      </c>
      <c r="P19" s="18"/>
      <c r="Q19" s="18">
        <f t="shared" ca="1" si="12"/>
        <v>10</v>
      </c>
      <c r="R19" s="29">
        <f t="shared" ca="1" si="13"/>
        <v>13.352999999999998</v>
      </c>
      <c r="S19" s="29">
        <f t="shared" ca="1" si="6"/>
        <v>12.381</v>
      </c>
      <c r="T19" s="29">
        <f t="shared" ca="1" si="14"/>
        <v>0.97199999999999986</v>
      </c>
      <c r="U19" s="18"/>
      <c r="V19" s="29">
        <f t="shared" ca="1" si="15"/>
        <v>7.3033333333333337</v>
      </c>
      <c r="W19" s="29">
        <f t="shared" ca="1" si="16"/>
        <v>5.3395238095238087</v>
      </c>
      <c r="Y19" s="31">
        <f t="shared" ca="1" si="17"/>
        <v>8.6999999999999993</v>
      </c>
      <c r="Z19" s="31" t="e">
        <f t="shared" si="18"/>
        <v>#N/A</v>
      </c>
      <c r="AA19" s="31">
        <f ca="1">AVERAGE(Y17:Y19)</f>
        <v>8.898245614035087</v>
      </c>
      <c r="AB19" s="31">
        <f t="shared" ref="AB19:AB81" ca="1" si="20">MIN(Y17:Y21)</f>
        <v>8.1</v>
      </c>
      <c r="AC19" s="31">
        <f t="shared" ref="AC19:AC81" ca="1" si="21">AVERAGE(AB17:AB21)</f>
        <v>8.3183333333333316</v>
      </c>
      <c r="AD19" s="31">
        <f t="shared" ref="AD19:AD81" ca="1" si="22">MAX(Y17:Y21)</f>
        <v>9.8947368421052637</v>
      </c>
      <c r="AE19" s="31">
        <f t="shared" ref="AE19:AE81" ca="1" si="23">AVERAGE(AD17:AD21)</f>
        <v>9.7773279352226723</v>
      </c>
      <c r="AF19" s="31">
        <f t="shared" ca="1" si="19"/>
        <v>1.4589946018893407</v>
      </c>
      <c r="AH19" s="18">
        <f ca="1">SUM(G17:G19)</f>
        <v>33</v>
      </c>
    </row>
    <row r="20" spans="2:34" ht="15" customHeight="1" x14ac:dyDescent="0.25">
      <c r="B20" s="18">
        <f t="shared" si="0"/>
        <v>1992</v>
      </c>
      <c r="C20" s="31">
        <f t="shared" si="1"/>
        <v>2</v>
      </c>
      <c r="D20" s="18" t="str">
        <f t="shared" si="2"/>
        <v>Q2 1992</v>
      </c>
      <c r="E20" s="18" t="str">
        <f t="shared" si="3"/>
        <v>1992-Q2</v>
      </c>
      <c r="F20" s="18"/>
      <c r="G20" s="19">
        <f t="shared" ca="1" si="4"/>
        <v>15</v>
      </c>
      <c r="H20" s="28">
        <f t="shared" ca="1" si="5"/>
        <v>9.3076923076923084</v>
      </c>
      <c r="I20" s="18"/>
      <c r="J20" s="18">
        <f t="shared" ca="1" si="7"/>
        <v>15</v>
      </c>
      <c r="K20" s="29">
        <f t="shared" ca="1" si="8"/>
        <v>12.863333333333335</v>
      </c>
      <c r="L20" s="29">
        <f t="shared" ca="1" si="9"/>
        <v>12.863333333333335</v>
      </c>
      <c r="M20" s="18"/>
      <c r="N20" s="19">
        <f t="shared" ca="1" si="10"/>
        <v>12</v>
      </c>
      <c r="O20" s="28">
        <f t="shared" ca="1" si="11"/>
        <v>11.827499999999999</v>
      </c>
      <c r="P20" s="18"/>
      <c r="Q20" s="18">
        <f t="shared" ca="1" si="12"/>
        <v>12</v>
      </c>
      <c r="R20" s="29">
        <f t="shared" ca="1" si="13"/>
        <v>13.035000000000002</v>
      </c>
      <c r="S20" s="29">
        <f t="shared" ca="1" si="6"/>
        <v>11.827499999999999</v>
      </c>
      <c r="T20" s="29">
        <f t="shared" ca="1" si="14"/>
        <v>1.2075</v>
      </c>
      <c r="U20" s="18"/>
      <c r="V20" s="29">
        <f t="shared" ca="1" si="15"/>
        <v>7.3766666666666678</v>
      </c>
      <c r="W20" s="29">
        <f t="shared" ca="1" si="16"/>
        <v>5.4866666666666672</v>
      </c>
      <c r="Y20" s="31">
        <f t="shared" ca="1" si="17"/>
        <v>9.3076923076923084</v>
      </c>
      <c r="Z20" s="31" t="e">
        <f t="shared" si="18"/>
        <v>#N/A</v>
      </c>
      <c r="AA20" s="31">
        <f t="shared" ref="AA20:AA81" ca="1" si="24">AVERAGE(Y17:Y20)</f>
        <v>9.0006072874493928</v>
      </c>
      <c r="AB20" s="31">
        <f t="shared" ca="1" si="20"/>
        <v>8.6666666666666661</v>
      </c>
      <c r="AC20" s="31">
        <f t="shared" ca="1" si="21"/>
        <v>8.2583333333333329</v>
      </c>
      <c r="AD20" s="31">
        <f t="shared" ca="1" si="22"/>
        <v>9.8947368421052637</v>
      </c>
      <c r="AE20" s="31">
        <f t="shared" ca="1" si="23"/>
        <v>9.6599190283400809</v>
      </c>
      <c r="AF20" s="31">
        <f t="shared" ca="1" si="19"/>
        <v>1.401585695006748</v>
      </c>
      <c r="AH20" s="18">
        <f t="shared" ref="AH20:AH51" ca="1" si="25">SUM(G17:G20)</f>
        <v>48</v>
      </c>
    </row>
    <row r="21" spans="2:34" ht="15" customHeight="1" x14ac:dyDescent="0.25">
      <c r="B21" s="18">
        <f t="shared" si="0"/>
        <v>1992</v>
      </c>
      <c r="C21" s="31">
        <f t="shared" si="1"/>
        <v>3</v>
      </c>
      <c r="D21" s="18" t="str">
        <f t="shared" si="2"/>
        <v>Q3 1992</v>
      </c>
      <c r="E21" s="18" t="str">
        <f t="shared" si="3"/>
        <v>1992-Q3</v>
      </c>
      <c r="F21" s="18"/>
      <c r="G21" s="19">
        <f t="shared" ca="1" si="4"/>
        <v>11</v>
      </c>
      <c r="H21" s="28">
        <f t="shared" ca="1" si="5"/>
        <v>8.6666666666666661</v>
      </c>
      <c r="I21" s="18"/>
      <c r="J21" s="18">
        <f t="shared" ca="1" si="7"/>
        <v>11</v>
      </c>
      <c r="K21" s="29">
        <f t="shared" ca="1" si="8"/>
        <v>12.813636363636364</v>
      </c>
      <c r="L21" s="29">
        <f t="shared" ca="1" si="9"/>
        <v>12.813636363636364</v>
      </c>
      <c r="M21" s="18"/>
      <c r="N21" s="19">
        <f t="shared" ca="1" si="10"/>
        <v>8</v>
      </c>
      <c r="O21" s="28">
        <f t="shared" ca="1" si="11"/>
        <v>12.03125</v>
      </c>
      <c r="P21" s="18"/>
      <c r="Q21" s="18">
        <f t="shared" ca="1" si="12"/>
        <v>8</v>
      </c>
      <c r="R21" s="29">
        <f t="shared" ca="1" si="13"/>
        <v>12.815</v>
      </c>
      <c r="S21" s="29">
        <f t="shared" ca="1" si="6"/>
        <v>12.03125</v>
      </c>
      <c r="T21" s="29">
        <f t="shared" ca="1" si="14"/>
        <v>0.78374999999999995</v>
      </c>
      <c r="U21" s="18"/>
      <c r="V21" s="29">
        <f t="shared" ca="1" si="15"/>
        <v>6.6166666666666671</v>
      </c>
      <c r="W21" s="29">
        <f t="shared" ca="1" si="16"/>
        <v>6.1969696969696972</v>
      </c>
      <c r="Y21" s="31">
        <f t="shared" ca="1" si="17"/>
        <v>8.6666666666666661</v>
      </c>
      <c r="Z21" s="31" t="e">
        <f t="shared" si="18"/>
        <v>#N/A</v>
      </c>
      <c r="AA21" s="31">
        <f t="shared" ca="1" si="24"/>
        <v>9.1422739541160585</v>
      </c>
      <c r="AB21" s="31">
        <f t="shared" ca="1" si="20"/>
        <v>8.625</v>
      </c>
      <c r="AC21" s="31">
        <f t="shared" ca="1" si="21"/>
        <v>8.1983333333333324</v>
      </c>
      <c r="AD21" s="31">
        <f t="shared" ca="1" si="22"/>
        <v>9.3076923076923084</v>
      </c>
      <c r="AE21" s="31">
        <f t="shared" ca="1" si="23"/>
        <v>9.909543088490457</v>
      </c>
      <c r="AF21" s="31">
        <f t="shared" ca="1" si="19"/>
        <v>1.7112097551571246</v>
      </c>
      <c r="AH21" s="18">
        <f t="shared" ca="1" si="25"/>
        <v>46</v>
      </c>
    </row>
    <row r="22" spans="2:34" ht="15" customHeight="1" x14ac:dyDescent="0.25">
      <c r="B22" s="18">
        <f t="shared" si="0"/>
        <v>1992</v>
      </c>
      <c r="C22" s="31">
        <f t="shared" si="1"/>
        <v>4</v>
      </c>
      <c r="D22" s="18" t="str">
        <f t="shared" si="2"/>
        <v>Q4 1992</v>
      </c>
      <c r="E22" s="18" t="str">
        <f t="shared" si="3"/>
        <v>1992-Q4</v>
      </c>
      <c r="F22" s="18"/>
      <c r="G22" s="19">
        <f t="shared" ca="1" si="4"/>
        <v>12</v>
      </c>
      <c r="H22" s="28">
        <f t="shared" ca="1" si="5"/>
        <v>9.0555555555555554</v>
      </c>
      <c r="I22" s="18"/>
      <c r="J22" s="18">
        <f t="shared" ca="1" si="7"/>
        <v>12</v>
      </c>
      <c r="K22" s="29">
        <f t="shared" ca="1" si="8"/>
        <v>12.300000000000002</v>
      </c>
      <c r="L22" s="29">
        <f t="shared" ca="1" si="9"/>
        <v>12.300000000000002</v>
      </c>
      <c r="M22" s="18"/>
      <c r="N22" s="19">
        <f t="shared" ca="1" si="10"/>
        <v>15</v>
      </c>
      <c r="O22" s="28">
        <f t="shared" ca="1" si="11"/>
        <v>12.140666666666666</v>
      </c>
      <c r="P22" s="18"/>
      <c r="Q22" s="18">
        <f t="shared" ca="1" si="12"/>
        <v>15</v>
      </c>
      <c r="R22" s="29">
        <f t="shared" ca="1" si="13"/>
        <v>12.860000000000001</v>
      </c>
      <c r="S22" s="29">
        <f t="shared" ca="1" si="6"/>
        <v>12.140666666666666</v>
      </c>
      <c r="T22" s="29">
        <f t="shared" ca="1" si="14"/>
        <v>0.71933333333333316</v>
      </c>
      <c r="U22" s="18"/>
      <c r="V22" s="29">
        <f t="shared" ca="1" si="15"/>
        <v>6.7433333333333332</v>
      </c>
      <c r="W22" s="29">
        <f t="shared" ca="1" si="16"/>
        <v>5.5566666666666693</v>
      </c>
      <c r="Y22" s="31">
        <f t="shared" ca="1" si="17"/>
        <v>9.0555555555555554</v>
      </c>
      <c r="Z22" s="31" t="e">
        <f t="shared" si="18"/>
        <v>#N/A</v>
      </c>
      <c r="AA22" s="31">
        <f t="shared" ca="1" si="24"/>
        <v>8.9324786324786327</v>
      </c>
      <c r="AB22" s="31">
        <f t="shared" ca="1" si="20"/>
        <v>7.8</v>
      </c>
      <c r="AC22" s="31">
        <f t="shared" ca="1" si="21"/>
        <v>8.1383333333333319</v>
      </c>
      <c r="AD22" s="31">
        <f t="shared" ca="1" si="22"/>
        <v>9.3076923076923084</v>
      </c>
      <c r="AE22" s="31">
        <f t="shared" ca="1" si="23"/>
        <v>10.159167148640833</v>
      </c>
      <c r="AF22" s="31">
        <f t="shared" ca="1" si="19"/>
        <v>2.0208338153075012</v>
      </c>
      <c r="AH22" s="18">
        <f t="shared" ca="1" si="25"/>
        <v>45</v>
      </c>
    </row>
    <row r="23" spans="2:34" ht="15" customHeight="1" x14ac:dyDescent="0.25">
      <c r="B23" s="18">
        <f t="shared" si="0"/>
        <v>1993</v>
      </c>
      <c r="C23" s="31">
        <f t="shared" si="1"/>
        <v>1</v>
      </c>
      <c r="D23" s="18" t="str">
        <f t="shared" si="2"/>
        <v>Q1 1993</v>
      </c>
      <c r="E23" s="18" t="str">
        <f t="shared" si="3"/>
        <v>1993-Q1</v>
      </c>
      <c r="F23" s="18"/>
      <c r="G23" s="19">
        <f t="shared" ca="1" si="4"/>
        <v>6</v>
      </c>
      <c r="H23" s="28">
        <f t="shared" ca="1" si="5"/>
        <v>8.625</v>
      </c>
      <c r="I23" s="18"/>
      <c r="J23" s="18">
        <f t="shared" ca="1" si="7"/>
        <v>6</v>
      </c>
      <c r="K23" s="29">
        <f t="shared" ca="1" si="8"/>
        <v>12.333333333333334</v>
      </c>
      <c r="L23" s="29">
        <f t="shared" ca="1" si="9"/>
        <v>12.333333333333334</v>
      </c>
      <c r="M23" s="18"/>
      <c r="N23" s="19">
        <f t="shared" ca="1" si="10"/>
        <v>7</v>
      </c>
      <c r="O23" s="28">
        <f t="shared" ca="1" si="11"/>
        <v>11.835714285714285</v>
      </c>
      <c r="P23" s="18"/>
      <c r="Q23" s="18">
        <f t="shared" ca="1" si="12"/>
        <v>7</v>
      </c>
      <c r="R23" s="29">
        <f t="shared" ca="1" si="13"/>
        <v>12.95</v>
      </c>
      <c r="S23" s="29">
        <f t="shared" ca="1" si="6"/>
        <v>11.835714285714285</v>
      </c>
      <c r="T23" s="29">
        <f t="shared" ca="1" si="14"/>
        <v>1.1142857142857141</v>
      </c>
      <c r="U23" s="18"/>
      <c r="V23" s="29">
        <f t="shared" ca="1" si="15"/>
        <v>6.28</v>
      </c>
      <c r="W23" s="29">
        <f t="shared" ca="1" si="16"/>
        <v>6.0533333333333337</v>
      </c>
      <c r="Y23" s="31">
        <f t="shared" ca="1" si="17"/>
        <v>8.625</v>
      </c>
      <c r="Z23" s="31" t="e">
        <f t="shared" si="18"/>
        <v>#N/A</v>
      </c>
      <c r="AA23" s="31">
        <f t="shared" ca="1" si="24"/>
        <v>8.913728632478632</v>
      </c>
      <c r="AB23" s="31">
        <f t="shared" ca="1" si="20"/>
        <v>7.8</v>
      </c>
      <c r="AC23" s="31">
        <f t="shared" ca="1" si="21"/>
        <v>7.964999999999999</v>
      </c>
      <c r="AD23" s="31">
        <f t="shared" ca="1" si="22"/>
        <v>11.142857142857142</v>
      </c>
      <c r="AE23" s="31">
        <f t="shared" ca="1" si="23"/>
        <v>10.860219780219781</v>
      </c>
      <c r="AF23" s="31">
        <f t="shared" ca="1" si="19"/>
        <v>2.8952197802197821</v>
      </c>
      <c r="AH23" s="18">
        <f t="shared" ca="1" si="25"/>
        <v>44</v>
      </c>
    </row>
    <row r="24" spans="2:34" ht="15" customHeight="1" x14ac:dyDescent="0.25">
      <c r="B24" s="18">
        <f t="shared" si="0"/>
        <v>1993</v>
      </c>
      <c r="C24" s="31">
        <f t="shared" si="1"/>
        <v>2</v>
      </c>
      <c r="D24" s="18" t="str">
        <f t="shared" si="2"/>
        <v>Q2 1993</v>
      </c>
      <c r="E24" s="18" t="str">
        <f t="shared" si="3"/>
        <v>1993-Q2</v>
      </c>
      <c r="F24" s="18"/>
      <c r="G24" s="19">
        <f t="shared" ca="1" si="4"/>
        <v>7</v>
      </c>
      <c r="H24" s="28">
        <f t="shared" ca="1" si="5"/>
        <v>7.8</v>
      </c>
      <c r="I24" s="18"/>
      <c r="J24" s="18">
        <f t="shared" ca="1" si="7"/>
        <v>7</v>
      </c>
      <c r="K24" s="29">
        <f t="shared" ca="1" si="8"/>
        <v>12.357142857142858</v>
      </c>
      <c r="L24" s="29">
        <f t="shared" ca="1" si="9"/>
        <v>12.357142857142858</v>
      </c>
      <c r="M24" s="18"/>
      <c r="N24" s="19">
        <f t="shared" ca="1" si="10"/>
        <v>9</v>
      </c>
      <c r="O24" s="28">
        <f t="shared" ca="1" si="11"/>
        <v>11.64111111111111</v>
      </c>
      <c r="P24" s="18"/>
      <c r="Q24" s="18">
        <f t="shared" ca="1" si="12"/>
        <v>9</v>
      </c>
      <c r="R24" s="29">
        <f t="shared" ca="1" si="13"/>
        <v>12.733333333333334</v>
      </c>
      <c r="S24" s="29">
        <f t="shared" ca="1" si="6"/>
        <v>11.64111111111111</v>
      </c>
      <c r="T24" s="29">
        <f t="shared" ca="1" si="14"/>
        <v>1.0922222222222222</v>
      </c>
      <c r="U24" s="18"/>
      <c r="V24" s="29">
        <f t="shared" ca="1" si="15"/>
        <v>5.9899999999999993</v>
      </c>
      <c r="W24" s="29">
        <f t="shared" ca="1" si="16"/>
        <v>6.3671428571428583</v>
      </c>
      <c r="Y24" s="31">
        <f t="shared" ca="1" si="17"/>
        <v>7.8</v>
      </c>
      <c r="Z24" s="31" t="e">
        <f t="shared" si="18"/>
        <v>#N/A</v>
      </c>
      <c r="AA24" s="31">
        <f t="shared" ca="1" si="24"/>
        <v>8.5368055555555546</v>
      </c>
      <c r="AB24" s="31">
        <f t="shared" ca="1" si="20"/>
        <v>7.8</v>
      </c>
      <c r="AC24" s="31">
        <f t="shared" ca="1" si="21"/>
        <v>7.8</v>
      </c>
      <c r="AD24" s="31">
        <f t="shared" ca="1" si="22"/>
        <v>11.142857142857142</v>
      </c>
      <c r="AE24" s="31">
        <f t="shared" ca="1" si="23"/>
        <v>11.678681318681319</v>
      </c>
      <c r="AF24" s="31">
        <f t="shared" ca="1" si="19"/>
        <v>3.8786813186813189</v>
      </c>
      <c r="AH24" s="18">
        <f t="shared" ca="1" si="25"/>
        <v>36</v>
      </c>
    </row>
    <row r="25" spans="2:34" ht="15" customHeight="1" x14ac:dyDescent="0.25">
      <c r="B25" s="18">
        <f t="shared" si="0"/>
        <v>1993</v>
      </c>
      <c r="C25" s="31">
        <f t="shared" si="1"/>
        <v>3</v>
      </c>
      <c r="D25" s="18" t="str">
        <f t="shared" si="2"/>
        <v>Q3 1993</v>
      </c>
      <c r="E25" s="18" t="str">
        <f t="shared" si="3"/>
        <v>1993-Q3</v>
      </c>
      <c r="F25" s="18"/>
      <c r="G25" s="19">
        <f t="shared" ca="1" si="4"/>
        <v>5</v>
      </c>
      <c r="H25" s="28">
        <f t="shared" ca="1" si="5"/>
        <v>11.142857142857142</v>
      </c>
      <c r="I25" s="18"/>
      <c r="J25" s="18">
        <f t="shared" ca="1" si="7"/>
        <v>3</v>
      </c>
      <c r="K25" s="29">
        <f t="shared" ca="1" si="8"/>
        <v>12.700000000000001</v>
      </c>
      <c r="L25" s="29">
        <f t="shared" ca="1" si="9"/>
        <v>12.700000000000001</v>
      </c>
      <c r="M25" s="18"/>
      <c r="N25" s="19">
        <f t="shared" ca="1" si="10"/>
        <v>6</v>
      </c>
      <c r="O25" s="28">
        <f t="shared" ca="1" si="11"/>
        <v>11.151666666666666</v>
      </c>
      <c r="P25" s="18"/>
      <c r="Q25" s="18">
        <f t="shared" ca="1" si="12"/>
        <v>6</v>
      </c>
      <c r="R25" s="29">
        <f t="shared" ca="1" si="13"/>
        <v>12.35</v>
      </c>
      <c r="S25" s="29">
        <f t="shared" ca="1" si="6"/>
        <v>11.151666666666666</v>
      </c>
      <c r="T25" s="29">
        <f t="shared" ca="1" si="14"/>
        <v>1.198333333333333</v>
      </c>
      <c r="U25" s="18"/>
      <c r="V25" s="29">
        <f t="shared" ca="1" si="15"/>
        <v>5.6166666666666663</v>
      </c>
      <c r="W25" s="29">
        <f t="shared" ca="1" si="16"/>
        <v>7.0833333333333348</v>
      </c>
      <c r="Y25" s="31">
        <f t="shared" ca="1" si="17"/>
        <v>11.142857142857142</v>
      </c>
      <c r="Z25" s="31" t="e">
        <f t="shared" si="18"/>
        <v>#N/A</v>
      </c>
      <c r="AA25" s="31">
        <f t="shared" ca="1" si="24"/>
        <v>9.155853174603175</v>
      </c>
      <c r="AB25" s="31">
        <f t="shared" ca="1" si="20"/>
        <v>7.8</v>
      </c>
      <c r="AC25" s="31">
        <f t="shared" ca="1" si="21"/>
        <v>8.0971428571428579</v>
      </c>
      <c r="AD25" s="31">
        <f t="shared" ca="1" si="22"/>
        <v>13.4</v>
      </c>
      <c r="AE25" s="31">
        <f t="shared" ca="1" si="23"/>
        <v>12.497142857142856</v>
      </c>
      <c r="AF25" s="31">
        <f t="shared" ca="1" si="19"/>
        <v>4.3999999999999986</v>
      </c>
      <c r="AH25" s="18">
        <f t="shared" ca="1" si="25"/>
        <v>30</v>
      </c>
    </row>
    <row r="26" spans="2:34" ht="15" customHeight="1" x14ac:dyDescent="0.25">
      <c r="B26" s="18">
        <f t="shared" si="0"/>
        <v>1993</v>
      </c>
      <c r="C26" s="31">
        <f t="shared" si="1"/>
        <v>4</v>
      </c>
      <c r="D26" s="18" t="str">
        <f t="shared" si="2"/>
        <v>Q4 1993</v>
      </c>
      <c r="E26" s="18" t="str">
        <f t="shared" si="3"/>
        <v>1993-Q4</v>
      </c>
      <c r="F26" s="18"/>
      <c r="G26" s="19">
        <f t="shared" ca="1" si="4"/>
        <v>9</v>
      </c>
      <c r="H26" s="28">
        <f t="shared" ca="1" si="5"/>
        <v>10.5</v>
      </c>
      <c r="I26" s="18"/>
      <c r="J26" s="18">
        <f t="shared" ca="1" si="7"/>
        <v>9</v>
      </c>
      <c r="K26" s="29">
        <f t="shared" ca="1" si="8"/>
        <v>12.122222222222222</v>
      </c>
      <c r="L26" s="29">
        <f t="shared" ca="1" si="9"/>
        <v>12.122222222222222</v>
      </c>
      <c r="M26" s="18"/>
      <c r="N26" s="19">
        <f t="shared" ca="1" si="10"/>
        <v>6</v>
      </c>
      <c r="O26" s="28">
        <f t="shared" ca="1" si="11"/>
        <v>11.041666666666666</v>
      </c>
      <c r="P26" s="18"/>
      <c r="Q26" s="18">
        <f t="shared" ca="1" si="12"/>
        <v>6</v>
      </c>
      <c r="R26" s="29">
        <f t="shared" ca="1" si="13"/>
        <v>12.025</v>
      </c>
      <c r="S26" s="29">
        <f t="shared" ca="1" si="6"/>
        <v>11.041666666666666</v>
      </c>
      <c r="T26" s="29">
        <f t="shared" ca="1" si="14"/>
        <v>0.98333333333333306</v>
      </c>
      <c r="U26" s="18"/>
      <c r="V26" s="29">
        <f t="shared" ca="1" si="15"/>
        <v>5.6066666666666665</v>
      </c>
      <c r="W26" s="29">
        <f t="shared" ca="1" si="16"/>
        <v>6.5155555555555553</v>
      </c>
      <c r="Y26" s="31">
        <f t="shared" ca="1" si="17"/>
        <v>10.5</v>
      </c>
      <c r="Z26" s="31" t="e">
        <f t="shared" si="18"/>
        <v>#N/A</v>
      </c>
      <c r="AA26" s="31">
        <f t="shared" ca="1" si="24"/>
        <v>9.5169642857142858</v>
      </c>
      <c r="AB26" s="31">
        <f t="shared" ca="1" si="20"/>
        <v>7.8</v>
      </c>
      <c r="AC26" s="31">
        <f t="shared" ca="1" si="21"/>
        <v>8.2971428571428554</v>
      </c>
      <c r="AD26" s="31">
        <f t="shared" ca="1" si="22"/>
        <v>13.4</v>
      </c>
      <c r="AE26" s="31">
        <f t="shared" ca="1" si="23"/>
        <v>12.94857142857143</v>
      </c>
      <c r="AF26" s="31">
        <f t="shared" ca="1" si="19"/>
        <v>4.6514285714285748</v>
      </c>
      <c r="AH26" s="18">
        <f t="shared" ca="1" si="25"/>
        <v>27</v>
      </c>
    </row>
    <row r="27" spans="2:34" ht="15" customHeight="1" x14ac:dyDescent="0.25">
      <c r="B27" s="18">
        <f t="shared" si="0"/>
        <v>1994</v>
      </c>
      <c r="C27" s="31">
        <f t="shared" si="1"/>
        <v>1</v>
      </c>
      <c r="D27" s="18" t="str">
        <f t="shared" si="2"/>
        <v>Q1 1994</v>
      </c>
      <c r="E27" s="18" t="str">
        <f t="shared" si="3"/>
        <v>1994-Q1</v>
      </c>
      <c r="F27" s="18"/>
      <c r="G27" s="19">
        <f t="shared" ca="1" si="4"/>
        <v>15</v>
      </c>
      <c r="H27" s="28">
        <f t="shared" ca="1" si="5"/>
        <v>13.4</v>
      </c>
      <c r="I27" s="18"/>
      <c r="J27" s="18">
        <f t="shared" ca="1" si="7"/>
        <v>13</v>
      </c>
      <c r="K27" s="29">
        <f t="shared" ca="1" si="8"/>
        <v>12.15076923076923</v>
      </c>
      <c r="L27" s="29">
        <f t="shared" ca="1" si="9"/>
        <v>12.15076923076923</v>
      </c>
      <c r="M27" s="18"/>
      <c r="N27" s="19">
        <f t="shared" ca="1" si="10"/>
        <v>10</v>
      </c>
      <c r="O27" s="28">
        <f t="shared" ca="1" si="11"/>
        <v>11.066999999999998</v>
      </c>
      <c r="P27" s="18"/>
      <c r="Q27" s="18">
        <f t="shared" ca="1" si="12"/>
        <v>9</v>
      </c>
      <c r="R27" s="29">
        <f t="shared" ca="1" si="13"/>
        <v>12.296666666666667</v>
      </c>
      <c r="S27" s="29">
        <f t="shared" ca="1" si="6"/>
        <v>11.177777777777777</v>
      </c>
      <c r="T27" s="29">
        <f t="shared" ca="1" si="14"/>
        <v>1.1188888888888888</v>
      </c>
      <c r="U27" s="18"/>
      <c r="V27" s="29">
        <f t="shared" ca="1" si="15"/>
        <v>6.0666666666666664</v>
      </c>
      <c r="W27" s="29">
        <f t="shared" ca="1" si="16"/>
        <v>6.0841025641025634</v>
      </c>
      <c r="Y27" s="31">
        <f t="shared" ca="1" si="17"/>
        <v>13.4</v>
      </c>
      <c r="Z27" s="31" t="e">
        <f t="shared" si="18"/>
        <v>#N/A</v>
      </c>
      <c r="AA27" s="31">
        <f t="shared" ca="1" si="24"/>
        <v>10.710714285714285</v>
      </c>
      <c r="AB27" s="31">
        <f t="shared" ca="1" si="20"/>
        <v>9.2857142857142865</v>
      </c>
      <c r="AC27" s="31">
        <f t="shared" ca="1" si="21"/>
        <v>8.4971428571428564</v>
      </c>
      <c r="AD27" s="31">
        <f t="shared" ca="1" si="22"/>
        <v>13.4</v>
      </c>
      <c r="AE27" s="31">
        <f t="shared" ca="1" si="23"/>
        <v>13.4</v>
      </c>
      <c r="AF27" s="31">
        <f t="shared" ca="1" si="19"/>
        <v>4.9028571428571439</v>
      </c>
      <c r="AH27" s="18">
        <f t="shared" ca="1" si="25"/>
        <v>36</v>
      </c>
    </row>
    <row r="28" spans="2:34" ht="15" customHeight="1" x14ac:dyDescent="0.25">
      <c r="B28" s="18">
        <f t="shared" si="0"/>
        <v>1994</v>
      </c>
      <c r="C28" s="31">
        <f t="shared" si="1"/>
        <v>2</v>
      </c>
      <c r="D28" s="18" t="str">
        <f t="shared" si="2"/>
        <v>Q2 1994</v>
      </c>
      <c r="E28" s="18" t="str">
        <f t="shared" si="3"/>
        <v>1994-Q2</v>
      </c>
      <c r="F28" s="18"/>
      <c r="G28" s="19">
        <f t="shared" ca="1" si="4"/>
        <v>10</v>
      </c>
      <c r="H28" s="28">
        <f t="shared" ca="1" si="5"/>
        <v>9.2857142857142865</v>
      </c>
      <c r="I28" s="18"/>
      <c r="J28" s="18">
        <f t="shared" ca="1" si="7"/>
        <v>9</v>
      </c>
      <c r="K28" s="29">
        <f t="shared" ca="1" si="8"/>
        <v>12.370000000000001</v>
      </c>
      <c r="L28" s="29">
        <f t="shared" ca="1" si="9"/>
        <v>12.370000000000001</v>
      </c>
      <c r="M28" s="18"/>
      <c r="N28" s="19">
        <f t="shared" ca="1" si="10"/>
        <v>5</v>
      </c>
      <c r="O28" s="28">
        <f t="shared" ca="1" si="11"/>
        <v>11.129999999999999</v>
      </c>
      <c r="P28" s="18"/>
      <c r="Q28" s="18">
        <f t="shared" ca="1" si="12"/>
        <v>5</v>
      </c>
      <c r="R28" s="29">
        <f t="shared" ca="1" si="13"/>
        <v>12.32</v>
      </c>
      <c r="S28" s="29">
        <f t="shared" ca="1" si="6"/>
        <v>11.129999999999999</v>
      </c>
      <c r="T28" s="29">
        <f t="shared" ca="1" si="14"/>
        <v>1.19</v>
      </c>
      <c r="U28" s="18"/>
      <c r="V28" s="29">
        <f t="shared" ca="1" si="15"/>
        <v>7.083333333333333</v>
      </c>
      <c r="W28" s="29">
        <f t="shared" ca="1" si="16"/>
        <v>5.286666666666668</v>
      </c>
      <c r="Y28" s="31">
        <f t="shared" ca="1" si="17"/>
        <v>9.2857142857142865</v>
      </c>
      <c r="Z28" s="31" t="e">
        <f t="shared" si="18"/>
        <v>#N/A</v>
      </c>
      <c r="AA28" s="31">
        <f t="shared" ca="1" si="24"/>
        <v>11.082142857142857</v>
      </c>
      <c r="AB28" s="31">
        <f t="shared" ca="1" si="20"/>
        <v>8.8000000000000007</v>
      </c>
      <c r="AC28" s="31">
        <f t="shared" ca="1" si="21"/>
        <v>8.6971428571428557</v>
      </c>
      <c r="AD28" s="31">
        <f t="shared" ca="1" si="22"/>
        <v>13.4</v>
      </c>
      <c r="AE28" s="31">
        <f t="shared" ca="1" si="23"/>
        <v>13.044999999999998</v>
      </c>
      <c r="AF28" s="31">
        <f t="shared" ca="1" si="19"/>
        <v>4.3478571428571424</v>
      </c>
      <c r="AH28" s="18">
        <f t="shared" ca="1" si="25"/>
        <v>39</v>
      </c>
    </row>
    <row r="29" spans="2:34" ht="15" customHeight="1" x14ac:dyDescent="0.25">
      <c r="B29" s="18">
        <f t="shared" si="0"/>
        <v>1994</v>
      </c>
      <c r="C29" s="31">
        <f t="shared" si="1"/>
        <v>3</v>
      </c>
      <c r="D29" s="18" t="str">
        <f t="shared" si="2"/>
        <v>Q3 1994</v>
      </c>
      <c r="E29" s="18" t="str">
        <f t="shared" si="3"/>
        <v>1994-Q3</v>
      </c>
      <c r="F29" s="18"/>
      <c r="G29" s="19">
        <f t="shared" ca="1" si="4"/>
        <v>10</v>
      </c>
      <c r="H29" s="28">
        <f t="shared" ca="1" si="5"/>
        <v>11.6</v>
      </c>
      <c r="I29" s="18"/>
      <c r="J29" s="18">
        <f t="shared" ca="1" si="7"/>
        <v>9</v>
      </c>
      <c r="K29" s="29">
        <f t="shared" ca="1" si="8"/>
        <v>12.733333333333334</v>
      </c>
      <c r="L29" s="29">
        <f t="shared" ca="1" si="9"/>
        <v>12.733333333333334</v>
      </c>
      <c r="M29" s="18"/>
      <c r="N29" s="19">
        <f t="shared" ca="1" si="10"/>
        <v>1</v>
      </c>
      <c r="O29" s="28">
        <f t="shared" ca="1" si="11"/>
        <v>12.75</v>
      </c>
      <c r="P29" s="18"/>
      <c r="Q29" s="18">
        <f t="shared" ca="1" si="12"/>
        <v>1</v>
      </c>
      <c r="R29" s="29">
        <f t="shared" ca="1" si="13"/>
        <v>13</v>
      </c>
      <c r="S29" s="29">
        <f t="shared" ca="1" si="6"/>
        <v>12.75</v>
      </c>
      <c r="T29" s="29">
        <f t="shared" ca="1" si="14"/>
        <v>0.25</v>
      </c>
      <c r="U29" s="18"/>
      <c r="V29" s="29">
        <f t="shared" ca="1" si="15"/>
        <v>7.333333333333333</v>
      </c>
      <c r="W29" s="29">
        <f t="shared" ca="1" si="16"/>
        <v>5.4000000000000012</v>
      </c>
      <c r="Y29" s="31">
        <f t="shared" ca="1" si="17"/>
        <v>11.6</v>
      </c>
      <c r="Z29" s="31" t="e">
        <f t="shared" si="18"/>
        <v>#N/A</v>
      </c>
      <c r="AA29" s="31">
        <f t="shared" ca="1" si="24"/>
        <v>11.196428571428571</v>
      </c>
      <c r="AB29" s="31">
        <f t="shared" ca="1" si="20"/>
        <v>8.8000000000000007</v>
      </c>
      <c r="AC29" s="31">
        <f t="shared" ca="1" si="21"/>
        <v>8.8971428571428586</v>
      </c>
      <c r="AD29" s="31">
        <f t="shared" ca="1" si="22"/>
        <v>13.4</v>
      </c>
      <c r="AE29" s="31">
        <f t="shared" ca="1" si="23"/>
        <v>12.690000000000001</v>
      </c>
      <c r="AF29" s="31">
        <f t="shared" ca="1" si="19"/>
        <v>3.7928571428571427</v>
      </c>
      <c r="AH29" s="18">
        <f t="shared" ca="1" si="25"/>
        <v>44</v>
      </c>
    </row>
    <row r="30" spans="2:34" ht="15" customHeight="1" x14ac:dyDescent="0.25">
      <c r="B30" s="18">
        <f t="shared" si="0"/>
        <v>1994</v>
      </c>
      <c r="C30" s="31">
        <f t="shared" si="1"/>
        <v>4</v>
      </c>
      <c r="D30" s="18" t="str">
        <f t="shared" si="2"/>
        <v>Q4 1994</v>
      </c>
      <c r="E30" s="18" t="str">
        <f t="shared" si="3"/>
        <v>1994-Q4</v>
      </c>
      <c r="F30" s="18"/>
      <c r="G30" s="19">
        <f t="shared" ca="1" si="4"/>
        <v>4</v>
      </c>
      <c r="H30" s="28">
        <f t="shared" ca="1" si="5"/>
        <v>8.8000000000000007</v>
      </c>
      <c r="I30" s="18"/>
      <c r="J30" s="18">
        <f t="shared" ca="1" si="7"/>
        <v>4</v>
      </c>
      <c r="K30" s="29">
        <f t="shared" ca="1" si="8"/>
        <v>13.3575</v>
      </c>
      <c r="L30" s="29">
        <f t="shared" ca="1" si="9"/>
        <v>13.3575</v>
      </c>
      <c r="M30" s="18"/>
      <c r="N30" s="19">
        <f t="shared" ca="1" si="10"/>
        <v>12</v>
      </c>
      <c r="O30" s="28">
        <f t="shared" ca="1" si="11"/>
        <v>11.238333333333332</v>
      </c>
      <c r="P30" s="18"/>
      <c r="Q30" s="18">
        <f t="shared" ca="1" si="12"/>
        <v>12</v>
      </c>
      <c r="R30" s="29">
        <f t="shared" ca="1" si="13"/>
        <v>12.150833333333333</v>
      </c>
      <c r="S30" s="29">
        <f t="shared" ca="1" si="6"/>
        <v>11.238333333333332</v>
      </c>
      <c r="T30" s="29">
        <f t="shared" ca="1" si="14"/>
        <v>0.9125000000000002</v>
      </c>
      <c r="U30" s="18"/>
      <c r="V30" s="29">
        <f t="shared" ca="1" si="15"/>
        <v>7.836666666666666</v>
      </c>
      <c r="W30" s="29">
        <f t="shared" ca="1" si="16"/>
        <v>5.5208333333333339</v>
      </c>
      <c r="Y30" s="31">
        <f t="shared" ca="1" si="17"/>
        <v>8.8000000000000007</v>
      </c>
      <c r="Z30" s="31" t="e">
        <f t="shared" si="18"/>
        <v>#N/A</v>
      </c>
      <c r="AA30" s="31">
        <f t="shared" ca="1" si="24"/>
        <v>10.771428571428572</v>
      </c>
      <c r="AB30" s="31">
        <f t="shared" ca="1" si="20"/>
        <v>8.8000000000000007</v>
      </c>
      <c r="AC30" s="31">
        <f t="shared" ca="1" si="21"/>
        <v>8.8000000000000007</v>
      </c>
      <c r="AD30" s="31">
        <f t="shared" ca="1" si="22"/>
        <v>11.625</v>
      </c>
      <c r="AE30" s="31">
        <f t="shared" ca="1" si="23"/>
        <v>12.334999999999999</v>
      </c>
      <c r="AF30" s="31">
        <f t="shared" ca="1" si="19"/>
        <v>3.5349999999999984</v>
      </c>
      <c r="AH30" s="18">
        <f t="shared" ca="1" si="25"/>
        <v>39</v>
      </c>
    </row>
    <row r="31" spans="2:34" ht="15" customHeight="1" x14ac:dyDescent="0.25">
      <c r="B31" s="18">
        <f t="shared" si="0"/>
        <v>1995</v>
      </c>
      <c r="C31" s="31">
        <f t="shared" si="1"/>
        <v>1</v>
      </c>
      <c r="D31" s="18" t="str">
        <f t="shared" si="2"/>
        <v>Q1 1995</v>
      </c>
      <c r="E31" s="18" t="str">
        <f t="shared" si="3"/>
        <v>1995-Q1</v>
      </c>
      <c r="F31" s="18"/>
      <c r="G31" s="19">
        <f t="shared" ca="1" si="4"/>
        <v>10</v>
      </c>
      <c r="H31" s="28">
        <f t="shared" ca="1" si="5"/>
        <v>11.625</v>
      </c>
      <c r="I31" s="18"/>
      <c r="J31" s="18">
        <f t="shared" ca="1" si="7"/>
        <v>10</v>
      </c>
      <c r="K31" s="29">
        <f t="shared" ca="1" si="8"/>
        <v>12.434999999999999</v>
      </c>
      <c r="L31" s="29">
        <f t="shared" ca="1" si="9"/>
        <v>12.434999999999999</v>
      </c>
      <c r="M31" s="18"/>
      <c r="N31" s="19">
        <f t="shared" ca="1" si="10"/>
        <v>8</v>
      </c>
      <c r="O31" s="28">
        <f t="shared" ca="1" si="11"/>
        <v>11.96125</v>
      </c>
      <c r="P31" s="18"/>
      <c r="Q31" s="18">
        <f t="shared" ca="1" si="12"/>
        <v>8</v>
      </c>
      <c r="R31" s="29">
        <f t="shared" ca="1" si="13"/>
        <v>12.637499999999999</v>
      </c>
      <c r="S31" s="29">
        <f t="shared" ca="1" si="6"/>
        <v>11.96125</v>
      </c>
      <c r="T31" s="29">
        <f t="shared" ca="1" si="14"/>
        <v>0.67625000000000002</v>
      </c>
      <c r="U31" s="18"/>
      <c r="V31" s="29">
        <f t="shared" ca="1" si="15"/>
        <v>7.4833333333333334</v>
      </c>
      <c r="W31" s="29">
        <f t="shared" ca="1" si="16"/>
        <v>4.9516666666666653</v>
      </c>
      <c r="Y31" s="31">
        <f t="shared" ca="1" si="17"/>
        <v>11.625</v>
      </c>
      <c r="Z31" s="31" t="e">
        <f t="shared" si="18"/>
        <v>#N/A</v>
      </c>
      <c r="AA31" s="31">
        <f t="shared" ca="1" si="24"/>
        <v>10.327678571428571</v>
      </c>
      <c r="AB31" s="31">
        <f t="shared" ca="1" si="20"/>
        <v>8.8000000000000007</v>
      </c>
      <c r="AC31" s="31">
        <f t="shared" ca="1" si="21"/>
        <v>8.92</v>
      </c>
      <c r="AD31" s="31">
        <f t="shared" ca="1" si="22"/>
        <v>11.625</v>
      </c>
      <c r="AE31" s="31">
        <f t="shared" ca="1" si="23"/>
        <v>12.855</v>
      </c>
      <c r="AF31" s="31">
        <f t="shared" ca="1" si="19"/>
        <v>3.9350000000000005</v>
      </c>
      <c r="AH31" s="18">
        <f t="shared" ca="1" si="25"/>
        <v>34</v>
      </c>
    </row>
    <row r="32" spans="2:34" ht="15" customHeight="1" x14ac:dyDescent="0.25">
      <c r="B32" s="18">
        <f t="shared" si="0"/>
        <v>1995</v>
      </c>
      <c r="C32" s="31">
        <f t="shared" si="1"/>
        <v>2</v>
      </c>
      <c r="D32" s="18" t="str">
        <f t="shared" si="2"/>
        <v>Q2 1995</v>
      </c>
      <c r="E32" s="18" t="str">
        <f t="shared" si="3"/>
        <v>1995-Q2</v>
      </c>
      <c r="F32" s="18"/>
      <c r="G32" s="19">
        <f t="shared" ca="1" si="4"/>
        <v>10</v>
      </c>
      <c r="H32" s="28">
        <f t="shared" ca="1" si="5"/>
        <v>10</v>
      </c>
      <c r="I32" s="18"/>
      <c r="J32" s="18">
        <f t="shared" ca="1" si="7"/>
        <v>9</v>
      </c>
      <c r="K32" s="29">
        <f t="shared" ca="1" si="8"/>
        <v>12.262222222222224</v>
      </c>
      <c r="L32" s="29">
        <f t="shared" ca="1" si="9"/>
        <v>12.262222222222224</v>
      </c>
      <c r="M32" s="18"/>
      <c r="N32" s="19">
        <f t="shared" ca="1" si="10"/>
        <v>8</v>
      </c>
      <c r="O32" s="28">
        <f t="shared" ca="1" si="11"/>
        <v>11.31625</v>
      </c>
      <c r="P32" s="18"/>
      <c r="Q32" s="18">
        <f t="shared" ca="1" si="12"/>
        <v>8</v>
      </c>
      <c r="R32" s="29">
        <f t="shared" ca="1" si="13"/>
        <v>12.375</v>
      </c>
      <c r="S32" s="29">
        <f t="shared" ca="1" si="6"/>
        <v>11.31625</v>
      </c>
      <c r="T32" s="29">
        <f t="shared" ca="1" si="14"/>
        <v>1.0587500000000001</v>
      </c>
      <c r="U32" s="18"/>
      <c r="V32" s="29">
        <f t="shared" ca="1" si="15"/>
        <v>6.62</v>
      </c>
      <c r="W32" s="29">
        <f t="shared" ca="1" si="16"/>
        <v>5.642222222222224</v>
      </c>
      <c r="Y32" s="31">
        <f t="shared" ca="1" si="17"/>
        <v>10</v>
      </c>
      <c r="Z32" s="31" t="e">
        <f t="shared" si="18"/>
        <v>#N/A</v>
      </c>
      <c r="AA32" s="31">
        <f t="shared" ca="1" si="24"/>
        <v>10.50625</v>
      </c>
      <c r="AB32" s="31">
        <f t="shared" ca="1" si="20"/>
        <v>8.8000000000000007</v>
      </c>
      <c r="AC32" s="31">
        <f t="shared" ca="1" si="21"/>
        <v>9.0400000000000009</v>
      </c>
      <c r="AD32" s="31">
        <f t="shared" ca="1" si="22"/>
        <v>11.625</v>
      </c>
      <c r="AE32" s="31">
        <f t="shared" ca="1" si="23"/>
        <v>13.375</v>
      </c>
      <c r="AF32" s="31">
        <f t="shared" ca="1" si="19"/>
        <v>4.3349999999999991</v>
      </c>
      <c r="AH32" s="18">
        <f t="shared" ca="1" si="25"/>
        <v>34</v>
      </c>
    </row>
    <row r="33" spans="2:34" ht="15" customHeight="1" x14ac:dyDescent="0.25">
      <c r="B33" s="18">
        <f t="shared" si="0"/>
        <v>1995</v>
      </c>
      <c r="C33" s="31">
        <f t="shared" si="1"/>
        <v>3</v>
      </c>
      <c r="D33" s="18" t="str">
        <f t="shared" si="2"/>
        <v>Q3 1995</v>
      </c>
      <c r="E33" s="18" t="str">
        <f t="shared" si="3"/>
        <v>1995-Q3</v>
      </c>
      <c r="F33" s="18"/>
      <c r="G33" s="19">
        <f t="shared" ca="1" si="4"/>
        <v>8</v>
      </c>
      <c r="H33" s="28">
        <f t="shared" ca="1" si="5"/>
        <v>9.4</v>
      </c>
      <c r="I33" s="18"/>
      <c r="J33" s="18">
        <f t="shared" ca="1" si="7"/>
        <v>8</v>
      </c>
      <c r="K33" s="29">
        <f t="shared" ca="1" si="8"/>
        <v>12.1875</v>
      </c>
      <c r="L33" s="29">
        <f t="shared" ca="1" si="9"/>
        <v>12.1875</v>
      </c>
      <c r="M33" s="18"/>
      <c r="N33" s="19">
        <f t="shared" ca="1" si="10"/>
        <v>5</v>
      </c>
      <c r="O33" s="28">
        <f t="shared" ca="1" si="11"/>
        <v>11.37</v>
      </c>
      <c r="P33" s="18"/>
      <c r="Q33" s="18">
        <f t="shared" ca="1" si="12"/>
        <v>5</v>
      </c>
      <c r="R33" s="29">
        <f t="shared" ca="1" si="13"/>
        <v>12.419999999999998</v>
      </c>
      <c r="S33" s="29">
        <f t="shared" ca="1" si="6"/>
        <v>11.37</v>
      </c>
      <c r="T33" s="29">
        <f t="shared" ca="1" si="14"/>
        <v>1.05</v>
      </c>
      <c r="U33" s="18"/>
      <c r="V33" s="29">
        <f t="shared" ca="1" si="15"/>
        <v>6.3233333333333333</v>
      </c>
      <c r="W33" s="29">
        <f t="shared" ca="1" si="16"/>
        <v>5.8641666666666667</v>
      </c>
      <c r="Y33" s="31">
        <f t="shared" ca="1" si="17"/>
        <v>9.4</v>
      </c>
      <c r="Z33" s="31" t="e">
        <f t="shared" si="18"/>
        <v>#N/A</v>
      </c>
      <c r="AA33" s="31">
        <f t="shared" ca="1" si="24"/>
        <v>9.9562500000000007</v>
      </c>
      <c r="AB33" s="31">
        <f t="shared" ca="1" si="20"/>
        <v>9.4</v>
      </c>
      <c r="AC33" s="31">
        <f t="shared" ca="1" si="21"/>
        <v>9.16</v>
      </c>
      <c r="AD33" s="31">
        <f t="shared" ca="1" si="22"/>
        <v>16</v>
      </c>
      <c r="AE33" s="31">
        <f t="shared" ca="1" si="23"/>
        <v>14.25</v>
      </c>
      <c r="AF33" s="31">
        <f t="shared" ca="1" si="19"/>
        <v>5.09</v>
      </c>
      <c r="AH33" s="18">
        <f t="shared" ca="1" si="25"/>
        <v>32</v>
      </c>
    </row>
    <row r="34" spans="2:34" ht="15" customHeight="1" x14ac:dyDescent="0.25">
      <c r="B34" s="18">
        <f t="shared" si="0"/>
        <v>1995</v>
      </c>
      <c r="C34" s="31">
        <f t="shared" si="1"/>
        <v>4</v>
      </c>
      <c r="D34" s="18" t="str">
        <f t="shared" si="2"/>
        <v>Q4 1995</v>
      </c>
      <c r="E34" s="18" t="str">
        <f t="shared" si="3"/>
        <v>1995-Q4</v>
      </c>
      <c r="F34" s="18"/>
      <c r="G34" s="19">
        <f t="shared" ca="1" si="4"/>
        <v>5</v>
      </c>
      <c r="H34" s="28">
        <f t="shared" ca="1" si="5"/>
        <v>10</v>
      </c>
      <c r="I34" s="18"/>
      <c r="J34" s="18">
        <f t="shared" ca="1" si="7"/>
        <v>4</v>
      </c>
      <c r="K34" s="29">
        <f t="shared" ca="1" si="8"/>
        <v>11.6875</v>
      </c>
      <c r="L34" s="29">
        <f t="shared" ca="1" si="9"/>
        <v>11.6875</v>
      </c>
      <c r="M34" s="18"/>
      <c r="N34" s="19">
        <f t="shared" ca="1" si="10"/>
        <v>7</v>
      </c>
      <c r="O34" s="28">
        <f t="shared" ca="1" si="11"/>
        <v>11.584285714285715</v>
      </c>
      <c r="P34" s="18"/>
      <c r="Q34" s="18">
        <f t="shared" ca="1" si="12"/>
        <v>7</v>
      </c>
      <c r="R34" s="29">
        <f t="shared" ca="1" si="13"/>
        <v>12.592857142857142</v>
      </c>
      <c r="S34" s="29">
        <f t="shared" ca="1" si="6"/>
        <v>11.584285714285715</v>
      </c>
      <c r="T34" s="29">
        <f t="shared" ca="1" si="14"/>
        <v>1.0085714285714287</v>
      </c>
      <c r="U34" s="18"/>
      <c r="V34" s="29">
        <f t="shared" ca="1" si="15"/>
        <v>5.8933333333333335</v>
      </c>
      <c r="W34" s="29">
        <f t="shared" ca="1" si="16"/>
        <v>5.7941666666666665</v>
      </c>
      <c r="Y34" s="31">
        <f t="shared" ca="1" si="17"/>
        <v>10</v>
      </c>
      <c r="Z34" s="31" t="e">
        <f t="shared" si="18"/>
        <v>#N/A</v>
      </c>
      <c r="AA34" s="31">
        <f t="shared" ca="1" si="24"/>
        <v>10.25625</v>
      </c>
      <c r="AB34" s="31">
        <f t="shared" ca="1" si="20"/>
        <v>9.4</v>
      </c>
      <c r="AC34" s="31">
        <f t="shared" ca="1" si="21"/>
        <v>9</v>
      </c>
      <c r="AD34" s="31">
        <f t="shared" ca="1" si="22"/>
        <v>16</v>
      </c>
      <c r="AE34" s="31">
        <f t="shared" ca="1" si="23"/>
        <v>15.125</v>
      </c>
      <c r="AF34" s="31">
        <f t="shared" ca="1" si="19"/>
        <v>6.125</v>
      </c>
      <c r="AH34" s="18">
        <f t="shared" ca="1" si="25"/>
        <v>33</v>
      </c>
    </row>
    <row r="35" spans="2:34" ht="15" customHeight="1" x14ac:dyDescent="0.25">
      <c r="B35" s="18">
        <f t="shared" si="0"/>
        <v>1996</v>
      </c>
      <c r="C35" s="31">
        <f t="shared" si="1"/>
        <v>1</v>
      </c>
      <c r="D35" s="18" t="str">
        <f t="shared" si="2"/>
        <v>Q1 1996</v>
      </c>
      <c r="E35" s="18" t="str">
        <f t="shared" si="3"/>
        <v>1996-Q1</v>
      </c>
      <c r="F35" s="18"/>
      <c r="G35" s="19">
        <f t="shared" ca="1" si="4"/>
        <v>4</v>
      </c>
      <c r="H35" s="28">
        <f t="shared" ca="1" si="5"/>
        <v>16</v>
      </c>
      <c r="I35" s="18"/>
      <c r="J35" s="18">
        <f t="shared" ca="1" si="7"/>
        <v>3</v>
      </c>
      <c r="K35" s="29">
        <f t="shared" ca="1" si="8"/>
        <v>12.416666666666666</v>
      </c>
      <c r="L35" s="29">
        <f t="shared" ca="1" si="9"/>
        <v>12.416666666666666</v>
      </c>
      <c r="M35" s="18"/>
      <c r="N35" s="19">
        <f t="shared" ca="1" si="10"/>
        <v>2</v>
      </c>
      <c r="O35" s="28">
        <f t="shared" ca="1" si="11"/>
        <v>11.46</v>
      </c>
      <c r="P35" s="18"/>
      <c r="Q35" s="18">
        <f t="shared" ca="1" si="12"/>
        <v>2</v>
      </c>
      <c r="R35" s="29">
        <f t="shared" ca="1" si="13"/>
        <v>12.25</v>
      </c>
      <c r="S35" s="29">
        <f t="shared" ca="1" si="6"/>
        <v>11.46</v>
      </c>
      <c r="T35" s="29">
        <f t="shared" ca="1" si="14"/>
        <v>0.79</v>
      </c>
      <c r="U35" s="18"/>
      <c r="V35" s="29">
        <f t="shared" ca="1" si="15"/>
        <v>5.91</v>
      </c>
      <c r="W35" s="29">
        <f t="shared" ca="1" si="16"/>
        <v>6.5066666666666659</v>
      </c>
      <c r="Y35" s="31">
        <f t="shared" ca="1" si="17"/>
        <v>16</v>
      </c>
      <c r="Z35" s="31" t="e">
        <f t="shared" si="18"/>
        <v>#N/A</v>
      </c>
      <c r="AA35" s="31">
        <f t="shared" ca="1" si="24"/>
        <v>11.35</v>
      </c>
      <c r="AB35" s="31">
        <f t="shared" ca="1" si="20"/>
        <v>9.4</v>
      </c>
      <c r="AC35" s="31">
        <f t="shared" ca="1" si="21"/>
        <v>8.84</v>
      </c>
      <c r="AD35" s="31">
        <f t="shared" ca="1" si="22"/>
        <v>16</v>
      </c>
      <c r="AE35" s="31">
        <f t="shared" ca="1" si="23"/>
        <v>16</v>
      </c>
      <c r="AF35" s="31">
        <f t="shared" ca="1" si="19"/>
        <v>7.16</v>
      </c>
      <c r="AH35" s="18">
        <f t="shared" ca="1" si="25"/>
        <v>27</v>
      </c>
    </row>
    <row r="36" spans="2:34" ht="15" customHeight="1" x14ac:dyDescent="0.25">
      <c r="B36" s="18">
        <f t="shared" si="0"/>
        <v>1996</v>
      </c>
      <c r="C36" s="31">
        <f t="shared" si="1"/>
        <v>2</v>
      </c>
      <c r="D36" s="18" t="str">
        <f t="shared" si="2"/>
        <v>Q2 1996</v>
      </c>
      <c r="E36" s="18" t="str">
        <f t="shared" si="3"/>
        <v>1996-Q2</v>
      </c>
      <c r="F36" s="18"/>
      <c r="G36" s="19">
        <f t="shared" ca="1" si="4"/>
        <v>9</v>
      </c>
      <c r="H36" s="28">
        <f t="shared" ca="1" si="5"/>
        <v>9.6999999999999993</v>
      </c>
      <c r="I36" s="18"/>
      <c r="J36" s="18">
        <f t="shared" ca="1" si="7"/>
        <v>6</v>
      </c>
      <c r="K36" s="29">
        <f t="shared" ca="1" si="8"/>
        <v>11.958333333333334</v>
      </c>
      <c r="L36" s="29">
        <f t="shared" ca="1" si="9"/>
        <v>11.958333333333334</v>
      </c>
      <c r="M36" s="18"/>
      <c r="N36" s="19">
        <f t="shared" ca="1" si="10"/>
        <v>9</v>
      </c>
      <c r="O36" s="28">
        <f t="shared" ca="1" si="11"/>
        <v>11.45888888888889</v>
      </c>
      <c r="P36" s="18"/>
      <c r="Q36" s="18">
        <f t="shared" ca="1" si="12"/>
        <v>9</v>
      </c>
      <c r="R36" s="29">
        <f t="shared" ca="1" si="13"/>
        <v>12.412222222222223</v>
      </c>
      <c r="S36" s="29">
        <f t="shared" ca="1" si="6"/>
        <v>11.45888888888889</v>
      </c>
      <c r="T36" s="29">
        <f t="shared" ca="1" si="14"/>
        <v>0.95333333333333359</v>
      </c>
      <c r="U36" s="18"/>
      <c r="V36" s="29">
        <f t="shared" ca="1" si="15"/>
        <v>6.72</v>
      </c>
      <c r="W36" s="29">
        <f t="shared" ca="1" si="16"/>
        <v>5.2383333333333342</v>
      </c>
      <c r="Y36" s="31">
        <f t="shared" ca="1" si="17"/>
        <v>9.6999999999999993</v>
      </c>
      <c r="Z36" s="31" t="e">
        <f t="shared" si="18"/>
        <v>#N/A</v>
      </c>
      <c r="AA36" s="31">
        <f t="shared" ca="1" si="24"/>
        <v>11.274999999999999</v>
      </c>
      <c r="AB36" s="31">
        <f t="shared" ca="1" si="20"/>
        <v>8</v>
      </c>
      <c r="AC36" s="31">
        <f t="shared" ca="1" si="21"/>
        <v>8.5599999999999987</v>
      </c>
      <c r="AD36" s="31">
        <f t="shared" ca="1" si="22"/>
        <v>16</v>
      </c>
      <c r="AE36" s="31">
        <f t="shared" ca="1" si="23"/>
        <v>16.55</v>
      </c>
      <c r="AF36" s="31">
        <f t="shared" ca="1" si="19"/>
        <v>7.990000000000002</v>
      </c>
      <c r="AH36" s="18">
        <f t="shared" ca="1" si="25"/>
        <v>26</v>
      </c>
    </row>
    <row r="37" spans="2:34" ht="15" customHeight="1" x14ac:dyDescent="0.25">
      <c r="B37" s="18">
        <f t="shared" si="0"/>
        <v>1996</v>
      </c>
      <c r="C37" s="31">
        <f t="shared" si="1"/>
        <v>3</v>
      </c>
      <c r="D37" s="18" t="str">
        <f t="shared" si="2"/>
        <v>Q3 1996</v>
      </c>
      <c r="E37" s="18" t="str">
        <f t="shared" si="3"/>
        <v>1996-Q3</v>
      </c>
      <c r="F37" s="18"/>
      <c r="G37" s="19">
        <f t="shared" ca="1" si="4"/>
        <v>4</v>
      </c>
      <c r="H37" s="28">
        <f t="shared" ca="1" si="5"/>
        <v>10.333333333333334</v>
      </c>
      <c r="I37" s="18"/>
      <c r="J37" s="18">
        <f t="shared" ca="1" si="7"/>
        <v>4</v>
      </c>
      <c r="K37" s="29">
        <f t="shared" ca="1" si="8"/>
        <v>12.125</v>
      </c>
      <c r="L37" s="29">
        <f t="shared" ca="1" si="9"/>
        <v>12.125</v>
      </c>
      <c r="M37" s="18"/>
      <c r="N37" s="19">
        <f t="shared" ca="1" si="10"/>
        <v>2</v>
      </c>
      <c r="O37" s="28">
        <f t="shared" ca="1" si="11"/>
        <v>10.7</v>
      </c>
      <c r="P37" s="18"/>
      <c r="Q37" s="18">
        <f t="shared" ca="1" si="12"/>
        <v>2</v>
      </c>
      <c r="R37" s="29">
        <f t="shared" ca="1" si="13"/>
        <v>11.55</v>
      </c>
      <c r="S37" s="29">
        <f t="shared" ca="1" si="6"/>
        <v>10.7</v>
      </c>
      <c r="T37" s="29">
        <f t="shared" ca="1" si="14"/>
        <v>0.84999999999999964</v>
      </c>
      <c r="U37" s="18"/>
      <c r="V37" s="29">
        <f t="shared" ca="1" si="15"/>
        <v>6.78</v>
      </c>
      <c r="W37" s="29">
        <f t="shared" ca="1" si="16"/>
        <v>5.3449999999999998</v>
      </c>
      <c r="Y37" s="31">
        <f t="shared" ca="1" si="17"/>
        <v>10.333333333333334</v>
      </c>
      <c r="Z37" s="31" t="e">
        <f t="shared" si="18"/>
        <v>#N/A</v>
      </c>
      <c r="AA37" s="31">
        <f t="shared" ca="1" si="24"/>
        <v>11.508333333333335</v>
      </c>
      <c r="AB37" s="31">
        <f t="shared" ca="1" si="20"/>
        <v>8</v>
      </c>
      <c r="AC37" s="31">
        <f t="shared" ca="1" si="21"/>
        <v>8.2133333333333329</v>
      </c>
      <c r="AD37" s="31">
        <f t="shared" ca="1" si="22"/>
        <v>16</v>
      </c>
      <c r="AE37" s="31">
        <f t="shared" ca="1" si="23"/>
        <v>17.100000000000001</v>
      </c>
      <c r="AF37" s="31">
        <f t="shared" ca="1" si="19"/>
        <v>8.8866666666666685</v>
      </c>
      <c r="AH37" s="18">
        <f t="shared" ca="1" si="25"/>
        <v>22</v>
      </c>
    </row>
    <row r="38" spans="2:34" ht="15" customHeight="1" x14ac:dyDescent="0.25">
      <c r="B38" s="18">
        <f t="shared" si="0"/>
        <v>1996</v>
      </c>
      <c r="C38" s="31">
        <f t="shared" si="1"/>
        <v>4</v>
      </c>
      <c r="D38" s="18" t="str">
        <f t="shared" si="2"/>
        <v>Q4 1996</v>
      </c>
      <c r="E38" s="18" t="str">
        <f t="shared" si="3"/>
        <v>1996-Q4</v>
      </c>
      <c r="F38" s="18"/>
      <c r="G38" s="19">
        <f t="shared" ca="1" si="4"/>
        <v>4</v>
      </c>
      <c r="H38" s="28">
        <f t="shared" ca="1" si="5"/>
        <v>8</v>
      </c>
      <c r="I38" s="18"/>
      <c r="J38" s="18">
        <f t="shared" ca="1" si="7"/>
        <v>3</v>
      </c>
      <c r="K38" s="29">
        <f t="shared" ca="1" si="8"/>
        <v>12.483333333333334</v>
      </c>
      <c r="L38" s="29">
        <f t="shared" ca="1" si="9"/>
        <v>12.483333333333334</v>
      </c>
      <c r="M38" s="18"/>
      <c r="N38" s="19">
        <f t="shared" ca="1" si="10"/>
        <v>5</v>
      </c>
      <c r="O38" s="28">
        <f t="shared" ca="1" si="11"/>
        <v>11.559999999999999</v>
      </c>
      <c r="P38" s="18"/>
      <c r="Q38" s="18">
        <f t="shared" ca="1" si="12"/>
        <v>4</v>
      </c>
      <c r="R38" s="29">
        <f t="shared" ca="1" si="13"/>
        <v>11.875</v>
      </c>
      <c r="S38" s="29">
        <f t="shared" ca="1" si="6"/>
        <v>11.574999999999999</v>
      </c>
      <c r="T38" s="29">
        <f t="shared" ca="1" si="14"/>
        <v>0.29999999999999982</v>
      </c>
      <c r="U38" s="18"/>
      <c r="V38" s="29">
        <f t="shared" ca="1" si="15"/>
        <v>6.3433333333333337</v>
      </c>
      <c r="W38" s="29">
        <f t="shared" ca="1" si="16"/>
        <v>6.1400000000000006</v>
      </c>
      <c r="Y38" s="31">
        <f t="shared" ca="1" si="17"/>
        <v>8</v>
      </c>
      <c r="Z38" s="31" t="e">
        <f t="shared" si="18"/>
        <v>#N/A</v>
      </c>
      <c r="AA38" s="31">
        <f t="shared" ca="1" si="24"/>
        <v>11.008333333333333</v>
      </c>
      <c r="AB38" s="31">
        <f t="shared" ca="1" si="20"/>
        <v>8</v>
      </c>
      <c r="AC38" s="31">
        <f t="shared" ca="1" si="21"/>
        <v>7.8666666666666671</v>
      </c>
      <c r="AD38" s="31">
        <f t="shared" ca="1" si="22"/>
        <v>18.75</v>
      </c>
      <c r="AE38" s="31">
        <f t="shared" ca="1" si="23"/>
        <v>17.649999999999999</v>
      </c>
      <c r="AF38" s="31">
        <f t="shared" ca="1" si="19"/>
        <v>9.7833333333333314</v>
      </c>
      <c r="AH38" s="18">
        <f t="shared" ca="1" si="25"/>
        <v>21</v>
      </c>
    </row>
    <row r="39" spans="2:34" ht="15" customHeight="1" x14ac:dyDescent="0.25">
      <c r="B39" s="18">
        <f t="shared" si="0"/>
        <v>1997</v>
      </c>
      <c r="C39" s="31">
        <f t="shared" si="1"/>
        <v>1</v>
      </c>
      <c r="D39" s="18" t="str">
        <f t="shared" si="2"/>
        <v>Q1 1997</v>
      </c>
      <c r="E39" s="18" t="str">
        <f t="shared" si="3"/>
        <v>1997-Q1</v>
      </c>
      <c r="F39" s="18"/>
      <c r="G39" s="19">
        <f t="shared" ca="1" si="4"/>
        <v>4</v>
      </c>
      <c r="H39" s="28">
        <f t="shared" ca="1" si="5"/>
        <v>13.714285714285714</v>
      </c>
      <c r="I39" s="18"/>
      <c r="J39" s="18">
        <f t="shared" ca="1" si="7"/>
        <v>3</v>
      </c>
      <c r="K39" s="29">
        <f t="shared" ca="1" si="8"/>
        <v>11.916666666666666</v>
      </c>
      <c r="L39" s="29">
        <f t="shared" ca="1" si="9"/>
        <v>11.916666666666666</v>
      </c>
      <c r="M39" s="18"/>
      <c r="N39" s="19">
        <f t="shared" ca="1" si="10"/>
        <v>4</v>
      </c>
      <c r="O39" s="28">
        <f t="shared" ca="1" si="11"/>
        <v>11.080000000000002</v>
      </c>
      <c r="P39" s="18"/>
      <c r="Q39" s="18">
        <f t="shared" ca="1" si="12"/>
        <v>4</v>
      </c>
      <c r="R39" s="29">
        <f t="shared" ca="1" si="13"/>
        <v>12.25</v>
      </c>
      <c r="S39" s="29">
        <f t="shared" ca="1" si="6"/>
        <v>11.080000000000002</v>
      </c>
      <c r="T39" s="29">
        <f t="shared" ca="1" si="14"/>
        <v>1.17</v>
      </c>
      <c r="U39" s="18"/>
      <c r="V39" s="29">
        <f t="shared" ca="1" si="15"/>
        <v>6.5633333333333335</v>
      </c>
      <c r="W39" s="29">
        <f t="shared" ca="1" si="16"/>
        <v>5.3533333333333326</v>
      </c>
      <c r="Y39" s="31">
        <f t="shared" ca="1" si="17"/>
        <v>13.714285714285714</v>
      </c>
      <c r="Z39" s="31" t="e">
        <f t="shared" si="18"/>
        <v>#N/A</v>
      </c>
      <c r="AA39" s="31">
        <f t="shared" ca="1" si="24"/>
        <v>10.436904761904762</v>
      </c>
      <c r="AB39" s="31">
        <f t="shared" ca="1" si="20"/>
        <v>7.666666666666667</v>
      </c>
      <c r="AC39" s="31">
        <f t="shared" ca="1" si="21"/>
        <v>7.8</v>
      </c>
      <c r="AD39" s="31">
        <f t="shared" ca="1" si="22"/>
        <v>18.75</v>
      </c>
      <c r="AE39" s="31">
        <f t="shared" ca="1" si="23"/>
        <v>18.2</v>
      </c>
      <c r="AF39" s="31">
        <f t="shared" ca="1" si="19"/>
        <v>10.399999999999999</v>
      </c>
      <c r="AH39" s="18">
        <f t="shared" ca="1" si="25"/>
        <v>21</v>
      </c>
    </row>
    <row r="40" spans="2:34" ht="15" customHeight="1" x14ac:dyDescent="0.25">
      <c r="B40" s="18">
        <f t="shared" si="0"/>
        <v>1997</v>
      </c>
      <c r="C40" s="31">
        <f t="shared" si="1"/>
        <v>2</v>
      </c>
      <c r="D40" s="18" t="str">
        <f t="shared" si="2"/>
        <v>Q2 1997</v>
      </c>
      <c r="E40" s="18" t="str">
        <f t="shared" si="3"/>
        <v>1997-Q2</v>
      </c>
      <c r="F40" s="18"/>
      <c r="G40" s="19">
        <f t="shared" ca="1" si="4"/>
        <v>5</v>
      </c>
      <c r="H40" s="28">
        <f t="shared" ca="1" si="5"/>
        <v>18.75</v>
      </c>
      <c r="I40" s="18"/>
      <c r="J40" s="18">
        <f t="shared" ca="1" si="7"/>
        <v>4</v>
      </c>
      <c r="K40" s="29">
        <f t="shared" ca="1" si="8"/>
        <v>12.612500000000001</v>
      </c>
      <c r="L40" s="29">
        <f t="shared" ca="1" si="9"/>
        <v>12.612500000000001</v>
      </c>
      <c r="M40" s="18"/>
      <c r="N40" s="19">
        <f t="shared" ca="1" si="10"/>
        <v>3</v>
      </c>
      <c r="O40" s="28">
        <f t="shared" ca="1" si="11"/>
        <v>11.616666666666667</v>
      </c>
      <c r="P40" s="18"/>
      <c r="Q40" s="18">
        <f t="shared" ca="1" si="12"/>
        <v>3</v>
      </c>
      <c r="R40" s="29">
        <f t="shared" ca="1" si="13"/>
        <v>11.966666666666667</v>
      </c>
      <c r="S40" s="29">
        <f t="shared" ca="1" si="6"/>
        <v>11.616666666666667</v>
      </c>
      <c r="T40" s="29">
        <f t="shared" ca="1" si="14"/>
        <v>0.35000000000000026</v>
      </c>
      <c r="U40" s="18"/>
      <c r="V40" s="29">
        <f t="shared" ca="1" si="15"/>
        <v>6.6966666666666663</v>
      </c>
      <c r="W40" s="29">
        <f t="shared" ca="1" si="16"/>
        <v>5.9158333333333344</v>
      </c>
      <c r="Y40" s="31">
        <f t="shared" ca="1" si="17"/>
        <v>18.75</v>
      </c>
      <c r="Z40" s="31" t="e">
        <f t="shared" si="18"/>
        <v>#N/A</v>
      </c>
      <c r="AA40" s="31">
        <f t="shared" ca="1" si="24"/>
        <v>12.699404761904763</v>
      </c>
      <c r="AB40" s="31">
        <f t="shared" ca="1" si="20"/>
        <v>7.666666666666667</v>
      </c>
      <c r="AC40" s="31">
        <f t="shared" ca="1" si="21"/>
        <v>7.6</v>
      </c>
      <c r="AD40" s="31">
        <f t="shared" ca="1" si="22"/>
        <v>18.75</v>
      </c>
      <c r="AE40" s="31">
        <f t="shared" ca="1" si="23"/>
        <v>18.75</v>
      </c>
      <c r="AF40" s="31">
        <f t="shared" ca="1" si="19"/>
        <v>11.15</v>
      </c>
      <c r="AH40" s="18">
        <f t="shared" ca="1" si="25"/>
        <v>17</v>
      </c>
    </row>
    <row r="41" spans="2:34" ht="15" customHeight="1" x14ac:dyDescent="0.25">
      <c r="B41" s="18">
        <f t="shared" si="0"/>
        <v>1997</v>
      </c>
      <c r="C41" s="31">
        <f t="shared" si="1"/>
        <v>3</v>
      </c>
      <c r="D41" s="18" t="str">
        <f t="shared" si="2"/>
        <v>Q3 1997</v>
      </c>
      <c r="E41" s="18" t="str">
        <f t="shared" si="3"/>
        <v>1997-Q3</v>
      </c>
      <c r="F41" s="18"/>
      <c r="G41" s="19">
        <f t="shared" ca="1" si="4"/>
        <v>3</v>
      </c>
      <c r="H41" s="28">
        <f t="shared" ca="1" si="5"/>
        <v>7.666666666666667</v>
      </c>
      <c r="I41" s="18"/>
      <c r="J41" s="18">
        <f t="shared" ca="1" si="7"/>
        <v>3</v>
      </c>
      <c r="K41" s="29">
        <f t="shared" ca="1" si="8"/>
        <v>12.633333333333333</v>
      </c>
      <c r="L41" s="29">
        <f t="shared" ca="1" si="9"/>
        <v>12.633333333333333</v>
      </c>
      <c r="M41" s="18"/>
      <c r="N41" s="19">
        <f t="shared" ca="1" si="10"/>
        <v>1</v>
      </c>
      <c r="O41" s="28">
        <f t="shared" ca="1" si="11"/>
        <v>12</v>
      </c>
      <c r="P41" s="18"/>
      <c r="Q41" s="18">
        <f t="shared" ca="1" si="12"/>
        <v>1</v>
      </c>
      <c r="R41" s="29">
        <f t="shared" ca="1" si="13"/>
        <v>12</v>
      </c>
      <c r="S41" s="29">
        <f t="shared" ca="1" si="6"/>
        <v>12</v>
      </c>
      <c r="T41" s="29">
        <f t="shared" ca="1" si="14"/>
        <v>0</v>
      </c>
      <c r="U41" s="18"/>
      <c r="V41" s="29">
        <f t="shared" ca="1" si="15"/>
        <v>6.2433333333333332</v>
      </c>
      <c r="W41" s="29">
        <f t="shared" ca="1" si="16"/>
        <v>6.39</v>
      </c>
      <c r="Y41" s="31">
        <f t="shared" ca="1" si="17"/>
        <v>7.666666666666667</v>
      </c>
      <c r="Z41" s="31" t="e">
        <f t="shared" si="18"/>
        <v>#N/A</v>
      </c>
      <c r="AA41" s="31">
        <f t="shared" ca="1" si="24"/>
        <v>12.032738095238095</v>
      </c>
      <c r="AB41" s="31">
        <f t="shared" ca="1" si="20"/>
        <v>7.666666666666667</v>
      </c>
      <c r="AC41" s="31">
        <f t="shared" ca="1" si="21"/>
        <v>7.4</v>
      </c>
      <c r="AD41" s="31">
        <f t="shared" ca="1" si="22"/>
        <v>18.75</v>
      </c>
      <c r="AE41" s="31">
        <f t="shared" ca="1" si="23"/>
        <v>18.75</v>
      </c>
      <c r="AF41" s="31">
        <f t="shared" ca="1" si="19"/>
        <v>11.35</v>
      </c>
      <c r="AH41" s="18">
        <f t="shared" ca="1" si="25"/>
        <v>16</v>
      </c>
    </row>
    <row r="42" spans="2:34" ht="15" customHeight="1" x14ac:dyDescent="0.25">
      <c r="B42" s="18">
        <f t="shared" si="0"/>
        <v>1997</v>
      </c>
      <c r="C42" s="31">
        <f t="shared" si="1"/>
        <v>4</v>
      </c>
      <c r="D42" s="18" t="str">
        <f t="shared" si="2"/>
        <v>Q4 1997</v>
      </c>
      <c r="E42" s="18" t="str">
        <f t="shared" si="3"/>
        <v>1997-Q4</v>
      </c>
      <c r="F42" s="18"/>
      <c r="G42" s="19">
        <f t="shared" ca="1" si="4"/>
        <v>4</v>
      </c>
      <c r="H42" s="28">
        <f t="shared" ca="1" si="5"/>
        <v>12.5</v>
      </c>
      <c r="I42" s="18"/>
      <c r="J42" s="18">
        <f t="shared" ca="1" si="7"/>
        <v>4</v>
      </c>
      <c r="K42" s="29">
        <f t="shared" ca="1" si="8"/>
        <v>11.762499999999999</v>
      </c>
      <c r="L42" s="29">
        <f t="shared" ca="1" si="9"/>
        <v>11.762499999999999</v>
      </c>
      <c r="M42" s="18"/>
      <c r="N42" s="19">
        <f t="shared" ca="1" si="10"/>
        <v>2</v>
      </c>
      <c r="O42" s="28">
        <f t="shared" ca="1" si="11"/>
        <v>11.059999999999999</v>
      </c>
      <c r="P42" s="18"/>
      <c r="Q42" s="18">
        <f t="shared" ca="1" si="12"/>
        <v>2</v>
      </c>
      <c r="R42" s="29">
        <f t="shared" ca="1" si="13"/>
        <v>12.074999999999999</v>
      </c>
      <c r="S42" s="29">
        <f t="shared" ca="1" si="6"/>
        <v>11.059999999999999</v>
      </c>
      <c r="T42" s="29">
        <f t="shared" ca="1" si="14"/>
        <v>1.0150000000000006</v>
      </c>
      <c r="U42" s="18"/>
      <c r="V42" s="29">
        <f t="shared" ca="1" si="15"/>
        <v>5.9066666666666663</v>
      </c>
      <c r="W42" s="29">
        <f t="shared" ca="1" si="16"/>
        <v>5.855833333333333</v>
      </c>
      <c r="Y42" s="31">
        <f t="shared" ca="1" si="17"/>
        <v>12.5</v>
      </c>
      <c r="Z42" s="31" t="e">
        <f t="shared" si="18"/>
        <v>#N/A</v>
      </c>
      <c r="AA42" s="31">
        <f t="shared" ca="1" si="24"/>
        <v>13.157738095238095</v>
      </c>
      <c r="AB42" s="31">
        <f t="shared" ca="1" si="20"/>
        <v>7</v>
      </c>
      <c r="AC42" s="31">
        <f t="shared" ca="1" si="21"/>
        <v>7.2666666666666675</v>
      </c>
      <c r="AD42" s="31">
        <f t="shared" ca="1" si="22"/>
        <v>18.75</v>
      </c>
      <c r="AE42" s="31">
        <f t="shared" ca="1" si="23"/>
        <v>18.75</v>
      </c>
      <c r="AF42" s="31">
        <f t="shared" ca="1" si="19"/>
        <v>11.483333333333333</v>
      </c>
      <c r="AH42" s="18">
        <f t="shared" ca="1" si="25"/>
        <v>16</v>
      </c>
    </row>
    <row r="43" spans="2:34" ht="15" customHeight="1" x14ac:dyDescent="0.25">
      <c r="B43" s="18">
        <f t="shared" si="0"/>
        <v>1998</v>
      </c>
      <c r="C43" s="31">
        <f t="shared" si="1"/>
        <v>1</v>
      </c>
      <c r="D43" s="18" t="str">
        <f t="shared" si="2"/>
        <v>Q1 1998</v>
      </c>
      <c r="E43" s="18" t="str">
        <f t="shared" si="3"/>
        <v>1998-Q1</v>
      </c>
      <c r="F43" s="18"/>
      <c r="G43" s="19">
        <f t="shared" ca="1" si="4"/>
        <v>2</v>
      </c>
      <c r="H43" s="28">
        <f t="shared" ca="1" si="5"/>
        <v>9.6</v>
      </c>
      <c r="I43" s="18"/>
      <c r="J43" s="18">
        <f t="shared" ca="1" si="7"/>
        <v>1</v>
      </c>
      <c r="K43" s="29">
        <f t="shared" ca="1" si="8"/>
        <v>12.75</v>
      </c>
      <c r="L43" s="29">
        <f t="shared" ca="1" si="9"/>
        <v>12.75</v>
      </c>
      <c r="M43" s="18"/>
      <c r="N43" s="19">
        <f t="shared" ca="1" si="10"/>
        <v>4</v>
      </c>
      <c r="O43" s="28">
        <f t="shared" ca="1" si="11"/>
        <v>11.3125</v>
      </c>
      <c r="P43" s="18"/>
      <c r="Q43" s="18">
        <f t="shared" ca="1" si="12"/>
        <v>3</v>
      </c>
      <c r="R43" s="29">
        <f t="shared" ca="1" si="13"/>
        <v>13.033333333333333</v>
      </c>
      <c r="S43" s="29">
        <f t="shared" ca="1" si="6"/>
        <v>11.583333333333334</v>
      </c>
      <c r="T43" s="29">
        <f t="shared" ca="1" si="14"/>
        <v>1.45</v>
      </c>
      <c r="U43" s="18"/>
      <c r="V43" s="29">
        <f t="shared" ca="1" si="15"/>
        <v>5.586666666666666</v>
      </c>
      <c r="W43" s="29">
        <f t="shared" ca="1" si="16"/>
        <v>7.163333333333334</v>
      </c>
      <c r="Y43" s="31">
        <f t="shared" ca="1" si="17"/>
        <v>9.6</v>
      </c>
      <c r="Z43" s="31" t="e">
        <f t="shared" si="18"/>
        <v>#N/A</v>
      </c>
      <c r="AA43" s="31">
        <f t="shared" ca="1" si="24"/>
        <v>12.129166666666668</v>
      </c>
      <c r="AB43" s="31">
        <f t="shared" ca="1" si="20"/>
        <v>7</v>
      </c>
      <c r="AC43" s="31">
        <f t="shared" ca="1" si="21"/>
        <v>7.1333333333333346</v>
      </c>
      <c r="AD43" s="31">
        <f t="shared" ca="1" si="22"/>
        <v>18.75</v>
      </c>
      <c r="AE43" s="31">
        <f t="shared" ca="1" si="23"/>
        <v>18.75</v>
      </c>
      <c r="AF43" s="31">
        <f t="shared" ca="1" si="19"/>
        <v>11.616666666666665</v>
      </c>
      <c r="AH43" s="18">
        <f t="shared" ca="1" si="25"/>
        <v>14</v>
      </c>
    </row>
    <row r="44" spans="2:34" ht="15" customHeight="1" x14ac:dyDescent="0.25">
      <c r="B44" s="18">
        <f t="shared" si="0"/>
        <v>1998</v>
      </c>
      <c r="C44" s="31">
        <f t="shared" si="1"/>
        <v>2</v>
      </c>
      <c r="D44" s="18" t="str">
        <f t="shared" si="2"/>
        <v>Q2 1998</v>
      </c>
      <c r="E44" s="18" t="str">
        <f t="shared" si="3"/>
        <v>1998-Q2</v>
      </c>
      <c r="F44" s="18"/>
      <c r="G44" s="19">
        <f t="shared" ca="1" si="4"/>
        <v>7</v>
      </c>
      <c r="H44" s="28">
        <f t="shared" ca="1" si="5"/>
        <v>7</v>
      </c>
      <c r="I44" s="18"/>
      <c r="J44" s="18">
        <f t="shared" ca="1" si="7"/>
        <v>6</v>
      </c>
      <c r="K44" s="29">
        <f t="shared" ca="1" si="8"/>
        <v>11.781666666666666</v>
      </c>
      <c r="L44" s="29">
        <f t="shared" ca="1" si="9"/>
        <v>11.781666666666666</v>
      </c>
      <c r="M44" s="18"/>
      <c r="N44" s="19">
        <f t="shared" ca="1" si="10"/>
        <v>1</v>
      </c>
      <c r="O44" s="28">
        <f t="shared" ca="1" si="11"/>
        <v>12.2</v>
      </c>
      <c r="P44" s="18"/>
      <c r="Q44" s="18">
        <f t="shared" ca="1" si="12"/>
        <v>1</v>
      </c>
      <c r="R44" s="29">
        <f t="shared" ca="1" si="13"/>
        <v>12.5</v>
      </c>
      <c r="S44" s="29">
        <f t="shared" ca="1" si="6"/>
        <v>12.2</v>
      </c>
      <c r="T44" s="29">
        <f t="shared" ca="1" si="14"/>
        <v>0.30000000000000071</v>
      </c>
      <c r="U44" s="18"/>
      <c r="V44" s="29">
        <f t="shared" ca="1" si="15"/>
        <v>5.5966666666666667</v>
      </c>
      <c r="W44" s="29">
        <f t="shared" ca="1" si="16"/>
        <v>6.1849999999999996</v>
      </c>
      <c r="Y44" s="31">
        <f t="shared" ca="1" si="17"/>
        <v>7</v>
      </c>
      <c r="Z44" s="31" t="e">
        <f t="shared" si="18"/>
        <v>#N/A</v>
      </c>
      <c r="AA44" s="31">
        <f t="shared" ca="1" si="24"/>
        <v>9.1916666666666664</v>
      </c>
      <c r="AB44" s="31">
        <f t="shared" ca="1" si="20"/>
        <v>7</v>
      </c>
      <c r="AC44" s="31">
        <f t="shared" ca="1" si="21"/>
        <v>7</v>
      </c>
      <c r="AD44" s="31">
        <f t="shared" ca="1" si="22"/>
        <v>18.75</v>
      </c>
      <c r="AE44" s="31">
        <f t="shared" ca="1" si="23"/>
        <v>18.75</v>
      </c>
      <c r="AF44" s="31">
        <f t="shared" ca="1" si="19"/>
        <v>11.75</v>
      </c>
      <c r="AH44" s="18">
        <f t="shared" ca="1" si="25"/>
        <v>16</v>
      </c>
    </row>
    <row r="45" spans="2:34" ht="15" customHeight="1" x14ac:dyDescent="0.25">
      <c r="B45" s="18">
        <f t="shared" si="0"/>
        <v>1998</v>
      </c>
      <c r="C45" s="31">
        <f t="shared" si="1"/>
        <v>3</v>
      </c>
      <c r="D45" s="18" t="str">
        <f t="shared" si="2"/>
        <v>Q3 1998</v>
      </c>
      <c r="E45" s="18" t="str">
        <f t="shared" si="3"/>
        <v>1998-Q3</v>
      </c>
      <c r="F45" s="18"/>
      <c r="G45" s="19">
        <f t="shared" ca="1" si="4"/>
        <v>1</v>
      </c>
      <c r="H45" s="28">
        <f t="shared" ca="1" si="5"/>
        <v>18.75</v>
      </c>
      <c r="I45" s="18"/>
      <c r="J45" s="18">
        <f t="shared" ca="1" si="7"/>
        <v>0</v>
      </c>
      <c r="K45" s="29" t="str">
        <f t="shared" ca="1" si="8"/>
        <v/>
      </c>
      <c r="L45" s="29">
        <f t="shared" ca="1" si="9"/>
        <v>11.945833333333333</v>
      </c>
      <c r="M45" s="18"/>
      <c r="N45" s="19">
        <f t="shared" ca="1" si="10"/>
        <v>2</v>
      </c>
      <c r="O45" s="28">
        <f t="shared" ca="1" si="11"/>
        <v>11.65</v>
      </c>
      <c r="P45" s="18"/>
      <c r="Q45" s="18">
        <f t="shared" ca="1" si="12"/>
        <v>2</v>
      </c>
      <c r="R45" s="29">
        <f t="shared" ca="1" si="13"/>
        <v>12.375</v>
      </c>
      <c r="S45" s="29">
        <f t="shared" ca="1" si="6"/>
        <v>11.65</v>
      </c>
      <c r="T45" s="29">
        <f t="shared" ca="1" si="14"/>
        <v>0.72499999999999964</v>
      </c>
      <c r="U45" s="18"/>
      <c r="V45" s="29">
        <f t="shared" ca="1" si="15"/>
        <v>5.2033333333333331</v>
      </c>
      <c r="W45" s="29">
        <f t="shared" ca="1" si="16"/>
        <v>6.7424999999999997</v>
      </c>
      <c r="Y45" s="31">
        <f t="shared" ca="1" si="17"/>
        <v>18.75</v>
      </c>
      <c r="Z45" s="31" t="e">
        <f t="shared" si="18"/>
        <v>#N/A</v>
      </c>
      <c r="AA45" s="31">
        <f t="shared" ca="1" si="24"/>
        <v>11.9625</v>
      </c>
      <c r="AB45" s="31">
        <f t="shared" ca="1" si="20"/>
        <v>7</v>
      </c>
      <c r="AC45" s="31">
        <f t="shared" ca="1" si="21"/>
        <v>6.8666666666666671</v>
      </c>
      <c r="AD45" s="31">
        <f t="shared" ca="1" si="22"/>
        <v>18.75</v>
      </c>
      <c r="AE45" s="31">
        <f t="shared" ca="1" si="23"/>
        <v>18.75</v>
      </c>
      <c r="AF45" s="31">
        <f t="shared" ca="1" si="19"/>
        <v>11.883333333333333</v>
      </c>
      <c r="AH45" s="18">
        <f t="shared" ca="1" si="25"/>
        <v>14</v>
      </c>
    </row>
    <row r="46" spans="2:34" ht="15" customHeight="1" x14ac:dyDescent="0.25">
      <c r="B46" s="18">
        <f t="shared" si="0"/>
        <v>1998</v>
      </c>
      <c r="C46" s="31">
        <f t="shared" si="1"/>
        <v>4</v>
      </c>
      <c r="D46" s="18" t="str">
        <f t="shared" si="2"/>
        <v>Q4 1998</v>
      </c>
      <c r="E46" s="18" t="str">
        <f t="shared" si="3"/>
        <v>1998-Q4</v>
      </c>
      <c r="F46" s="18"/>
      <c r="G46" s="19">
        <f t="shared" ca="1" si="4"/>
        <v>5</v>
      </c>
      <c r="H46" s="28">
        <f t="shared" ca="1" si="5"/>
        <v>9.2222222222222214</v>
      </c>
      <c r="I46" s="18"/>
      <c r="J46" s="18">
        <f t="shared" ca="1" si="7"/>
        <v>5</v>
      </c>
      <c r="K46" s="29">
        <f t="shared" ca="1" si="8"/>
        <v>12.11</v>
      </c>
      <c r="L46" s="29">
        <f t="shared" ca="1" si="9"/>
        <v>12.11</v>
      </c>
      <c r="M46" s="18"/>
      <c r="N46" s="19">
        <f t="shared" ca="1" si="10"/>
        <v>3</v>
      </c>
      <c r="O46" s="28">
        <f t="shared" ca="1" si="11"/>
        <v>12.299999999999999</v>
      </c>
      <c r="P46" s="18"/>
      <c r="Q46" s="18">
        <f t="shared" ca="1" si="12"/>
        <v>3</v>
      </c>
      <c r="R46" s="29">
        <f t="shared" ca="1" si="13"/>
        <v>12.299999999999999</v>
      </c>
      <c r="S46" s="29">
        <f t="shared" ca="1" si="6"/>
        <v>12.299999999999999</v>
      </c>
      <c r="T46" s="29">
        <f t="shared" ca="1" si="14"/>
        <v>5.9211894646675012E-16</v>
      </c>
      <c r="U46" s="18"/>
      <c r="V46" s="29">
        <f t="shared" ca="1" si="15"/>
        <v>4.67</v>
      </c>
      <c r="W46" s="29">
        <f t="shared" ca="1" si="16"/>
        <v>7.4399999999999995</v>
      </c>
      <c r="Y46" s="31">
        <f t="shared" ca="1" si="17"/>
        <v>9.2222222222222214</v>
      </c>
      <c r="Z46" s="31" t="e">
        <f t="shared" si="18"/>
        <v>#N/A</v>
      </c>
      <c r="AA46" s="31">
        <f t="shared" ca="1" si="24"/>
        <v>11.143055555555556</v>
      </c>
      <c r="AB46" s="31">
        <f t="shared" ca="1" si="20"/>
        <v>7</v>
      </c>
      <c r="AC46" s="31">
        <f t="shared" ca="1" si="21"/>
        <v>6.7333333333333325</v>
      </c>
      <c r="AD46" s="31">
        <f t="shared" ca="1" si="22"/>
        <v>18.75</v>
      </c>
      <c r="AE46" s="31">
        <f t="shared" ca="1" si="23"/>
        <v>19.600000000000001</v>
      </c>
      <c r="AF46" s="31">
        <f t="shared" ca="1" si="19"/>
        <v>12.866666666666669</v>
      </c>
      <c r="AH46" s="18">
        <f t="shared" ca="1" si="25"/>
        <v>15</v>
      </c>
    </row>
    <row r="47" spans="2:34" ht="15" customHeight="1" x14ac:dyDescent="0.25">
      <c r="B47" s="18">
        <f t="shared" si="0"/>
        <v>1999</v>
      </c>
      <c r="C47" s="31">
        <f t="shared" si="1"/>
        <v>1</v>
      </c>
      <c r="D47" s="18" t="str">
        <f t="shared" si="2"/>
        <v>Q1 1999</v>
      </c>
      <c r="E47" s="18" t="str">
        <f t="shared" si="3"/>
        <v>1999-Q1</v>
      </c>
      <c r="F47" s="18"/>
      <c r="G47" s="19">
        <f t="shared" ca="1" si="4"/>
        <v>1</v>
      </c>
      <c r="H47" s="28">
        <f t="shared" ca="1" si="5"/>
        <v>17.666666666666668</v>
      </c>
      <c r="I47" s="18"/>
      <c r="J47" s="18">
        <f t="shared" ca="1" si="7"/>
        <v>0</v>
      </c>
      <c r="K47" s="29" t="str">
        <f t="shared" ca="1" si="8"/>
        <v/>
      </c>
      <c r="L47" s="29">
        <f t="shared" ca="1" si="9"/>
        <v>11.7425</v>
      </c>
      <c r="M47" s="18"/>
      <c r="N47" s="19">
        <f t="shared" ca="1" si="10"/>
        <v>2</v>
      </c>
      <c r="O47" s="28">
        <f t="shared" ca="1" si="11"/>
        <v>10.4</v>
      </c>
      <c r="P47" s="18"/>
      <c r="Q47" s="18">
        <f t="shared" ca="1" si="12"/>
        <v>2</v>
      </c>
      <c r="R47" s="29">
        <f t="shared" ca="1" si="13"/>
        <v>11.324999999999999</v>
      </c>
      <c r="S47" s="29">
        <f t="shared" ca="1" si="6"/>
        <v>10.4</v>
      </c>
      <c r="T47" s="29">
        <f t="shared" ca="1" si="14"/>
        <v>0.92499999999999982</v>
      </c>
      <c r="U47" s="18"/>
      <c r="V47" s="29">
        <f t="shared" ca="1" si="15"/>
        <v>4.9833333333333334</v>
      </c>
      <c r="W47" s="29">
        <f t="shared" ca="1" si="16"/>
        <v>6.7591666666666663</v>
      </c>
      <c r="Y47" s="31">
        <f t="shared" ca="1" si="17"/>
        <v>17.666666666666668</v>
      </c>
      <c r="Z47" s="31" t="e">
        <f t="shared" si="18"/>
        <v>#N/A</v>
      </c>
      <c r="AA47" s="31">
        <f t="shared" ca="1" si="24"/>
        <v>13.159722222222221</v>
      </c>
      <c r="AB47" s="31">
        <f t="shared" ca="1" si="20"/>
        <v>6.333333333333333</v>
      </c>
      <c r="AC47" s="31">
        <f t="shared" ca="1" si="21"/>
        <v>6.6</v>
      </c>
      <c r="AD47" s="31">
        <f t="shared" ca="1" si="22"/>
        <v>18.75</v>
      </c>
      <c r="AE47" s="31">
        <f t="shared" ca="1" si="23"/>
        <v>20.45</v>
      </c>
      <c r="AF47" s="31">
        <f t="shared" ca="1" si="19"/>
        <v>13.85</v>
      </c>
      <c r="AH47" s="18">
        <f t="shared" ca="1" si="25"/>
        <v>14</v>
      </c>
    </row>
    <row r="48" spans="2:34" ht="15" customHeight="1" x14ac:dyDescent="0.25">
      <c r="B48" s="18">
        <f t="shared" si="0"/>
        <v>1999</v>
      </c>
      <c r="C48" s="31">
        <f t="shared" si="1"/>
        <v>2</v>
      </c>
      <c r="D48" s="18" t="str">
        <f t="shared" si="2"/>
        <v>Q2 1999</v>
      </c>
      <c r="E48" s="18" t="str">
        <f t="shared" si="3"/>
        <v>1999-Q2</v>
      </c>
      <c r="F48" s="18"/>
      <c r="G48" s="19">
        <f t="shared" ca="1" si="4"/>
        <v>2</v>
      </c>
      <c r="H48" s="28">
        <f t="shared" ca="1" si="5"/>
        <v>8</v>
      </c>
      <c r="I48" s="18"/>
      <c r="J48" s="18">
        <f t="shared" ca="1" si="7"/>
        <v>2</v>
      </c>
      <c r="K48" s="29">
        <f t="shared" ca="1" si="8"/>
        <v>11.375</v>
      </c>
      <c r="L48" s="29">
        <f t="shared" ca="1" si="9"/>
        <v>11.375</v>
      </c>
      <c r="M48" s="18"/>
      <c r="N48" s="19">
        <f t="shared" ca="1" si="10"/>
        <v>1</v>
      </c>
      <c r="O48" s="28">
        <f t="shared" ca="1" si="11"/>
        <v>10.94</v>
      </c>
      <c r="P48" s="18"/>
      <c r="Q48" s="18">
        <f t="shared" ca="1" si="12"/>
        <v>1</v>
      </c>
      <c r="R48" s="29">
        <f t="shared" ca="1" si="13"/>
        <v>12.75</v>
      </c>
      <c r="S48" s="29">
        <f t="shared" ca="1" si="6"/>
        <v>10.94</v>
      </c>
      <c r="T48" s="29">
        <f t="shared" ca="1" si="14"/>
        <v>1.8100000000000005</v>
      </c>
      <c r="U48" s="18"/>
      <c r="V48" s="29">
        <f t="shared" ca="1" si="15"/>
        <v>5.5399999999999991</v>
      </c>
      <c r="W48" s="29">
        <f t="shared" ca="1" si="16"/>
        <v>5.8350000000000009</v>
      </c>
      <c r="Y48" s="31">
        <f t="shared" ca="1" si="17"/>
        <v>8</v>
      </c>
      <c r="Z48" s="31" t="e">
        <f t="shared" si="18"/>
        <v>#N/A</v>
      </c>
      <c r="AA48" s="31">
        <f t="shared" ca="1" si="24"/>
        <v>13.409722222222221</v>
      </c>
      <c r="AB48" s="31">
        <f t="shared" ca="1" si="20"/>
        <v>6.333333333333333</v>
      </c>
      <c r="AC48" s="31">
        <f t="shared" ca="1" si="21"/>
        <v>6.4666666666666659</v>
      </c>
      <c r="AD48" s="31">
        <f t="shared" ca="1" si="22"/>
        <v>23</v>
      </c>
      <c r="AE48" s="31">
        <f t="shared" ca="1" si="23"/>
        <v>21.3</v>
      </c>
      <c r="AF48" s="31">
        <f t="shared" ca="1" si="19"/>
        <v>14.833333333333336</v>
      </c>
      <c r="AH48" s="18">
        <f t="shared" ca="1" si="25"/>
        <v>9</v>
      </c>
    </row>
    <row r="49" spans="2:34" ht="15" customHeight="1" x14ac:dyDescent="0.25">
      <c r="B49" s="18">
        <f t="shared" si="0"/>
        <v>1999</v>
      </c>
      <c r="C49" s="31">
        <f t="shared" si="1"/>
        <v>3</v>
      </c>
      <c r="D49" s="18" t="str">
        <f t="shared" si="2"/>
        <v>Q3 1999</v>
      </c>
      <c r="E49" s="18" t="str">
        <f t="shared" si="3"/>
        <v>1999-Q3</v>
      </c>
      <c r="F49" s="18"/>
      <c r="G49" s="19">
        <f t="shared" ref="G49:G80" ca="1" si="26">COUNTIF(INDIRECT(G$9&amp;G$10),$E49)</f>
        <v>4</v>
      </c>
      <c r="H49" s="28">
        <f t="shared" ref="H49:H80" ca="1" si="27">AVERAGEIF(INDIRECT(G$9&amp;H$10),$E49,INDIRECT(G$9&amp;H$11))</f>
        <v>6.333333333333333</v>
      </c>
      <c r="I49" s="18"/>
      <c r="J49" s="18">
        <f t="shared" ca="1" si="7"/>
        <v>3</v>
      </c>
      <c r="K49" s="29">
        <f t="shared" ca="1" si="8"/>
        <v>11.566666666666668</v>
      </c>
      <c r="L49" s="29">
        <f t="shared" ca="1" si="9"/>
        <v>11.566666666666668</v>
      </c>
      <c r="M49" s="18"/>
      <c r="N49" s="19">
        <f t="shared" ca="1" si="10"/>
        <v>2</v>
      </c>
      <c r="O49" s="28">
        <f t="shared" ca="1" si="11"/>
        <v>10.75</v>
      </c>
      <c r="P49" s="18"/>
      <c r="Q49" s="18">
        <f t="shared" ca="1" si="12"/>
        <v>2</v>
      </c>
      <c r="R49" s="29">
        <f t="shared" ca="1" si="13"/>
        <v>11.25</v>
      </c>
      <c r="S49" s="29">
        <f t="shared" ref="S49:S80" ca="1" si="28">IF(Q49&gt;0,SUMIF(INDIRECT(Q$9&amp;S$10),$E49,INDIRECT(Q$9&amp;S$11))/Q49,"")</f>
        <v>10.75</v>
      </c>
      <c r="T49" s="29">
        <f t="shared" ca="1" si="14"/>
        <v>0.5</v>
      </c>
      <c r="U49" s="18"/>
      <c r="V49" s="29">
        <f t="shared" ca="1" si="15"/>
        <v>5.8833333333333329</v>
      </c>
      <c r="W49" s="29">
        <f t="shared" ca="1" si="16"/>
        <v>5.6833333333333353</v>
      </c>
      <c r="Y49" s="31">
        <f t="shared" ca="1" si="17"/>
        <v>6.333333333333333</v>
      </c>
      <c r="Z49" s="31" t="e">
        <f t="shared" si="18"/>
        <v>#N/A</v>
      </c>
      <c r="AA49" s="31">
        <f t="shared" ca="1" si="24"/>
        <v>10.305555555555555</v>
      </c>
      <c r="AB49" s="31">
        <f t="shared" ca="1" si="20"/>
        <v>6.333333333333333</v>
      </c>
      <c r="AC49" s="31">
        <f t="shared" ca="1" si="21"/>
        <v>6.333333333333333</v>
      </c>
      <c r="AD49" s="31">
        <f t="shared" ca="1" si="22"/>
        <v>23</v>
      </c>
      <c r="AE49" s="31">
        <f t="shared" ca="1" si="23"/>
        <v>22.15</v>
      </c>
      <c r="AF49" s="31">
        <f t="shared" ca="1" si="19"/>
        <v>15.816666666666666</v>
      </c>
      <c r="AH49" s="18">
        <f t="shared" ca="1" si="25"/>
        <v>12</v>
      </c>
    </row>
    <row r="50" spans="2:34" ht="15" customHeight="1" x14ac:dyDescent="0.25">
      <c r="B50" s="18">
        <f t="shared" si="0"/>
        <v>1999</v>
      </c>
      <c r="C50" s="31">
        <f t="shared" si="1"/>
        <v>4</v>
      </c>
      <c r="D50" s="18" t="str">
        <f t="shared" si="2"/>
        <v>Q4 1999</v>
      </c>
      <c r="E50" s="18" t="str">
        <f t="shared" si="3"/>
        <v>1999-Q4</v>
      </c>
      <c r="F50" s="18"/>
      <c r="G50" s="19">
        <f t="shared" ca="1" si="26"/>
        <v>4</v>
      </c>
      <c r="H50" s="28">
        <f t="shared" ca="1" si="27"/>
        <v>23</v>
      </c>
      <c r="I50" s="18"/>
      <c r="J50" s="18">
        <f t="shared" ca="1" si="7"/>
        <v>4</v>
      </c>
      <c r="K50" s="29">
        <f t="shared" ca="1" si="8"/>
        <v>12</v>
      </c>
      <c r="L50" s="29">
        <f t="shared" ca="1" si="9"/>
        <v>12</v>
      </c>
      <c r="M50" s="18"/>
      <c r="N50" s="19">
        <f t="shared" ca="1" si="10"/>
        <v>1</v>
      </c>
      <c r="O50" s="28">
        <f t="shared" ca="1" si="11"/>
        <v>11.1</v>
      </c>
      <c r="P50" s="18"/>
      <c r="Q50" s="18">
        <f t="shared" ca="1" si="12"/>
        <v>1</v>
      </c>
      <c r="R50" s="29">
        <f t="shared" ca="1" si="13"/>
        <v>11.25</v>
      </c>
      <c r="S50" s="29">
        <f t="shared" ca="1" si="28"/>
        <v>11.1</v>
      </c>
      <c r="T50" s="29">
        <f t="shared" ca="1" si="14"/>
        <v>0.15000000000000036</v>
      </c>
      <c r="U50" s="18"/>
      <c r="V50" s="29">
        <f t="shared" ca="1" si="15"/>
        <v>6.1400000000000006</v>
      </c>
      <c r="W50" s="29">
        <f t="shared" ca="1" si="16"/>
        <v>5.8599999999999994</v>
      </c>
      <c r="Y50" s="31">
        <f t="shared" ca="1" si="17"/>
        <v>23</v>
      </c>
      <c r="Z50" s="31" t="e">
        <f t="shared" si="18"/>
        <v>#N/A</v>
      </c>
      <c r="AA50" s="31">
        <f t="shared" ca="1" si="24"/>
        <v>13.75</v>
      </c>
      <c r="AB50" s="31">
        <f t="shared" ca="1" si="20"/>
        <v>6.333333333333333</v>
      </c>
      <c r="AC50" s="31">
        <f t="shared" ca="1" si="21"/>
        <v>6.5666666666666655</v>
      </c>
      <c r="AD50" s="31">
        <f t="shared" ca="1" si="22"/>
        <v>23</v>
      </c>
      <c r="AE50" s="31">
        <f t="shared" ca="1" si="23"/>
        <v>23</v>
      </c>
      <c r="AF50" s="31">
        <f t="shared" ca="1" si="19"/>
        <v>16.433333333333334</v>
      </c>
      <c r="AH50" s="18">
        <f t="shared" ca="1" si="25"/>
        <v>11</v>
      </c>
    </row>
    <row r="51" spans="2:34" ht="15" customHeight="1" x14ac:dyDescent="0.25">
      <c r="B51" s="18">
        <f t="shared" si="0"/>
        <v>2000</v>
      </c>
      <c r="C51" s="31">
        <f t="shared" si="1"/>
        <v>1</v>
      </c>
      <c r="D51" s="18" t="str">
        <f t="shared" si="2"/>
        <v>Q1 2000</v>
      </c>
      <c r="E51" s="18" t="str">
        <f t="shared" si="3"/>
        <v>2000-Q1</v>
      </c>
      <c r="F51" s="18"/>
      <c r="G51" s="19">
        <f t="shared" ca="1" si="26"/>
        <v>2</v>
      </c>
      <c r="H51" s="28">
        <f t="shared" ca="1" si="27"/>
        <v>17.166666666666668</v>
      </c>
      <c r="I51" s="18"/>
      <c r="J51" s="18">
        <f t="shared" ca="1" si="7"/>
        <v>1</v>
      </c>
      <c r="K51" s="29">
        <f t="shared" ca="1" si="8"/>
        <v>12.1</v>
      </c>
      <c r="L51" s="29">
        <f t="shared" ca="1" si="9"/>
        <v>12.1</v>
      </c>
      <c r="M51" s="18"/>
      <c r="N51" s="19">
        <f t="shared" ca="1" si="10"/>
        <v>4</v>
      </c>
      <c r="O51" s="28">
        <f t="shared" ca="1" si="11"/>
        <v>11.2125</v>
      </c>
      <c r="P51" s="18"/>
      <c r="Q51" s="18">
        <f t="shared" ca="1" si="12"/>
        <v>4</v>
      </c>
      <c r="R51" s="29">
        <f t="shared" ca="1" si="13"/>
        <v>11.862500000000001</v>
      </c>
      <c r="S51" s="29">
        <f t="shared" ca="1" si="28"/>
        <v>11.2125</v>
      </c>
      <c r="T51" s="29">
        <f t="shared" ca="1" si="14"/>
        <v>0.64999999999999991</v>
      </c>
      <c r="U51" s="18"/>
      <c r="V51" s="29">
        <f t="shared" ca="1" si="15"/>
        <v>6.4799999999999995</v>
      </c>
      <c r="W51" s="29">
        <f t="shared" ca="1" si="16"/>
        <v>5.62</v>
      </c>
      <c r="Y51" s="31">
        <f t="shared" ca="1" si="17"/>
        <v>17.166666666666668</v>
      </c>
      <c r="Z51" s="31" t="e">
        <f t="shared" si="18"/>
        <v>#N/A</v>
      </c>
      <c r="AA51" s="31">
        <f t="shared" ca="1" si="24"/>
        <v>13.625</v>
      </c>
      <c r="AB51" s="31">
        <f t="shared" ca="1" si="20"/>
        <v>6.333333333333333</v>
      </c>
      <c r="AC51" s="31">
        <f t="shared" ca="1" si="21"/>
        <v>6.8</v>
      </c>
      <c r="AD51" s="31">
        <f t="shared" ca="1" si="22"/>
        <v>23</v>
      </c>
      <c r="AE51" s="31">
        <f t="shared" ca="1" si="23"/>
        <v>23.2</v>
      </c>
      <c r="AF51" s="31">
        <f t="shared" ca="1" si="19"/>
        <v>16.399999999999999</v>
      </c>
      <c r="AH51" s="18">
        <f t="shared" ca="1" si="25"/>
        <v>12</v>
      </c>
    </row>
    <row r="52" spans="2:34" ht="15" customHeight="1" x14ac:dyDescent="0.25">
      <c r="B52" s="18">
        <f t="shared" si="0"/>
        <v>2000</v>
      </c>
      <c r="C52" s="31">
        <f t="shared" si="1"/>
        <v>2</v>
      </c>
      <c r="D52" s="18" t="str">
        <f t="shared" si="2"/>
        <v>Q2 2000</v>
      </c>
      <c r="E52" s="18" t="str">
        <f t="shared" si="3"/>
        <v>2000-Q2</v>
      </c>
      <c r="F52" s="18"/>
      <c r="G52" s="19">
        <f t="shared" ca="1" si="26"/>
        <v>1</v>
      </c>
      <c r="H52" s="28">
        <f t="shared" ca="1" si="27"/>
        <v>10</v>
      </c>
      <c r="I52" s="18"/>
      <c r="J52" s="18">
        <f t="shared" ca="1" si="7"/>
        <v>1</v>
      </c>
      <c r="K52" s="29">
        <f t="shared" ca="1" si="8"/>
        <v>12.9</v>
      </c>
      <c r="L52" s="29">
        <f t="shared" ca="1" si="9"/>
        <v>12.9</v>
      </c>
      <c r="M52" s="18"/>
      <c r="N52" s="19">
        <f t="shared" ca="1" si="10"/>
        <v>1</v>
      </c>
      <c r="O52" s="28">
        <f t="shared" ca="1" si="11"/>
        <v>11</v>
      </c>
      <c r="P52" s="18"/>
      <c r="Q52" s="18">
        <f t="shared" ca="1" si="12"/>
        <v>1</v>
      </c>
      <c r="R52" s="29">
        <f t="shared" ca="1" si="13"/>
        <v>11.25</v>
      </c>
      <c r="S52" s="29">
        <f t="shared" ca="1" si="28"/>
        <v>11</v>
      </c>
      <c r="T52" s="29">
        <f t="shared" ca="1" si="14"/>
        <v>0.25</v>
      </c>
      <c r="U52" s="18"/>
      <c r="V52" s="29">
        <f t="shared" ca="1" si="15"/>
        <v>6.1766666666666667</v>
      </c>
      <c r="W52" s="29">
        <f t="shared" ca="1" si="16"/>
        <v>6.7233333333333336</v>
      </c>
      <c r="Y52" s="31">
        <f t="shared" ca="1" si="17"/>
        <v>10</v>
      </c>
      <c r="Z52" s="31" t="e">
        <f t="shared" si="18"/>
        <v>#N/A</v>
      </c>
      <c r="AA52" s="31">
        <f t="shared" ca="1" si="24"/>
        <v>14.125</v>
      </c>
      <c r="AB52" s="31">
        <f t="shared" ca="1" si="20"/>
        <v>7.5</v>
      </c>
      <c r="AC52" s="31">
        <f t="shared" ca="1" si="21"/>
        <v>7.0333333333333332</v>
      </c>
      <c r="AD52" s="31">
        <f t="shared" ca="1" si="22"/>
        <v>23</v>
      </c>
      <c r="AE52" s="31">
        <f t="shared" ca="1" si="23"/>
        <v>23.4</v>
      </c>
      <c r="AF52" s="31">
        <f t="shared" ca="1" si="19"/>
        <v>16.366666666666667</v>
      </c>
      <c r="AH52" s="18">
        <f t="shared" ref="AH52:AH83" ca="1" si="29">SUM(G49:G52)</f>
        <v>11</v>
      </c>
    </row>
    <row r="53" spans="2:34" ht="15" customHeight="1" x14ac:dyDescent="0.25">
      <c r="B53" s="18">
        <f t="shared" si="0"/>
        <v>2000</v>
      </c>
      <c r="C53" s="31">
        <f t="shared" si="1"/>
        <v>3</v>
      </c>
      <c r="D53" s="18" t="str">
        <f t="shared" si="2"/>
        <v>Q3 2000</v>
      </c>
      <c r="E53" s="18" t="str">
        <f t="shared" si="3"/>
        <v>2000-Q3</v>
      </c>
      <c r="F53" s="18"/>
      <c r="G53" s="19">
        <f t="shared" ca="1" si="26"/>
        <v>2</v>
      </c>
      <c r="H53" s="28">
        <f t="shared" ca="1" si="27"/>
        <v>9.75</v>
      </c>
      <c r="I53" s="18"/>
      <c r="J53" s="18">
        <f t="shared" ca="1" si="7"/>
        <v>2</v>
      </c>
      <c r="K53" s="29">
        <f t="shared" ca="1" si="8"/>
        <v>12.125</v>
      </c>
      <c r="L53" s="29">
        <f t="shared" ca="1" si="9"/>
        <v>12.125</v>
      </c>
      <c r="M53" s="18"/>
      <c r="N53" s="19">
        <f t="shared" ca="1" si="10"/>
        <v>2</v>
      </c>
      <c r="O53" s="28">
        <f t="shared" ca="1" si="11"/>
        <v>11.68</v>
      </c>
      <c r="P53" s="18"/>
      <c r="Q53" s="18">
        <f t="shared" ca="1" si="12"/>
        <v>2</v>
      </c>
      <c r="R53" s="29">
        <f t="shared" ca="1" si="13"/>
        <v>12.225</v>
      </c>
      <c r="S53" s="29">
        <f t="shared" ca="1" si="28"/>
        <v>11.68</v>
      </c>
      <c r="T53" s="29">
        <f t="shared" ca="1" si="14"/>
        <v>0.54499999999999993</v>
      </c>
      <c r="U53" s="18"/>
      <c r="V53" s="29">
        <f t="shared" ca="1" si="15"/>
        <v>5.8933333333333335</v>
      </c>
      <c r="W53" s="29">
        <f t="shared" ca="1" si="16"/>
        <v>6.2316666666666665</v>
      </c>
      <c r="Y53" s="31">
        <f t="shared" ca="1" si="17"/>
        <v>9.75</v>
      </c>
      <c r="Z53" s="31" t="e">
        <f t="shared" si="18"/>
        <v>#N/A</v>
      </c>
      <c r="AA53" s="31">
        <f t="shared" ca="1" si="24"/>
        <v>14.979166666666668</v>
      </c>
      <c r="AB53" s="31">
        <f t="shared" ca="1" si="20"/>
        <v>7.5</v>
      </c>
      <c r="AC53" s="31">
        <f t="shared" ca="1" si="21"/>
        <v>7.2666666666666657</v>
      </c>
      <c r="AD53" s="31">
        <f t="shared" ca="1" si="22"/>
        <v>24</v>
      </c>
      <c r="AE53" s="31">
        <f t="shared" ca="1" si="23"/>
        <v>23.6</v>
      </c>
      <c r="AF53" s="31">
        <f t="shared" ca="1" si="19"/>
        <v>16.333333333333336</v>
      </c>
      <c r="AH53" s="18">
        <f t="shared" ca="1" si="29"/>
        <v>9</v>
      </c>
    </row>
    <row r="54" spans="2:34" ht="15" customHeight="1" x14ac:dyDescent="0.25">
      <c r="B54" s="18">
        <f t="shared" si="0"/>
        <v>2000</v>
      </c>
      <c r="C54" s="31">
        <f t="shared" si="1"/>
        <v>4</v>
      </c>
      <c r="D54" s="18" t="str">
        <f t="shared" si="2"/>
        <v>Q4 2000</v>
      </c>
      <c r="E54" s="18" t="str">
        <f t="shared" si="3"/>
        <v>2000-Q4</v>
      </c>
      <c r="F54" s="18"/>
      <c r="G54" s="19">
        <f t="shared" ca="1" si="26"/>
        <v>7</v>
      </c>
      <c r="H54" s="28">
        <f t="shared" ca="1" si="27"/>
        <v>7.5</v>
      </c>
      <c r="I54" s="18"/>
      <c r="J54" s="18">
        <f t="shared" ca="1" si="7"/>
        <v>7</v>
      </c>
      <c r="K54" s="29">
        <f t="shared" ca="1" si="8"/>
        <v>11.785714285714286</v>
      </c>
      <c r="L54" s="29">
        <f t="shared" ca="1" si="9"/>
        <v>11.785714285714286</v>
      </c>
      <c r="M54" s="18"/>
      <c r="N54" s="19">
        <f t="shared" ca="1" si="10"/>
        <v>2</v>
      </c>
      <c r="O54" s="28">
        <f t="shared" ca="1" si="11"/>
        <v>12.5</v>
      </c>
      <c r="P54" s="18"/>
      <c r="Q54" s="18">
        <f t="shared" ca="1" si="12"/>
        <v>2</v>
      </c>
      <c r="R54" s="29">
        <f t="shared" ca="1" si="13"/>
        <v>12.5</v>
      </c>
      <c r="S54" s="29">
        <f t="shared" ca="1" si="28"/>
        <v>12.5</v>
      </c>
      <c r="T54" s="29">
        <f t="shared" ca="1" si="14"/>
        <v>0</v>
      </c>
      <c r="U54" s="18"/>
      <c r="V54" s="29">
        <f t="shared" ca="1" si="15"/>
        <v>5.5666666666666673</v>
      </c>
      <c r="W54" s="29">
        <f t="shared" ca="1" si="16"/>
        <v>6.2190476190476192</v>
      </c>
      <c r="Y54" s="31">
        <f t="shared" ca="1" si="17"/>
        <v>7.5</v>
      </c>
      <c r="Z54" s="31" t="e">
        <f t="shared" si="18"/>
        <v>#N/A</v>
      </c>
      <c r="AA54" s="31">
        <f t="shared" ca="1" si="24"/>
        <v>11.104166666666668</v>
      </c>
      <c r="AB54" s="31">
        <f t="shared" ca="1" si="20"/>
        <v>7.5</v>
      </c>
      <c r="AC54" s="31">
        <f t="shared" ca="1" si="21"/>
        <v>7.5</v>
      </c>
      <c r="AD54" s="31">
        <f t="shared" ca="1" si="22"/>
        <v>24</v>
      </c>
      <c r="AE54" s="31">
        <f t="shared" ca="1" si="23"/>
        <v>23.8</v>
      </c>
      <c r="AF54" s="31">
        <f t="shared" ca="1" si="19"/>
        <v>16.3</v>
      </c>
      <c r="AH54" s="18">
        <f t="shared" ca="1" si="29"/>
        <v>12</v>
      </c>
    </row>
    <row r="55" spans="2:34" ht="15" customHeight="1" x14ac:dyDescent="0.25">
      <c r="B55" s="18">
        <f t="shared" si="0"/>
        <v>2001</v>
      </c>
      <c r="C55" s="31">
        <f t="shared" si="1"/>
        <v>1</v>
      </c>
      <c r="D55" s="18" t="str">
        <f t="shared" si="2"/>
        <v>Q1 2001</v>
      </c>
      <c r="E55" s="18" t="str">
        <f t="shared" si="3"/>
        <v>2001-Q1</v>
      </c>
      <c r="F55" s="18"/>
      <c r="G55" s="19">
        <f t="shared" ca="1" si="26"/>
        <v>4</v>
      </c>
      <c r="H55" s="28">
        <f t="shared" ca="1" si="27"/>
        <v>24</v>
      </c>
      <c r="I55" s="18"/>
      <c r="J55" s="18">
        <f t="shared" ca="1" si="7"/>
        <v>1</v>
      </c>
      <c r="K55" s="29">
        <f t="shared" ca="1" si="8"/>
        <v>11.5</v>
      </c>
      <c r="L55" s="29">
        <f t="shared" ca="1" si="9"/>
        <v>11.5</v>
      </c>
      <c r="M55" s="18"/>
      <c r="N55" s="19">
        <f t="shared" ca="1" si="10"/>
        <v>2</v>
      </c>
      <c r="O55" s="28">
        <f t="shared" ca="1" si="11"/>
        <v>11.375</v>
      </c>
      <c r="P55" s="18"/>
      <c r="Q55" s="18">
        <f t="shared" ca="1" si="12"/>
        <v>2</v>
      </c>
      <c r="R55" s="29">
        <f t="shared" ca="1" si="13"/>
        <v>12.25</v>
      </c>
      <c r="S55" s="29">
        <f t="shared" ca="1" si="28"/>
        <v>11.375</v>
      </c>
      <c r="T55" s="29">
        <f t="shared" ca="1" si="14"/>
        <v>0.875</v>
      </c>
      <c r="U55" s="18"/>
      <c r="V55" s="29">
        <f t="shared" ca="1" si="15"/>
        <v>5.05</v>
      </c>
      <c r="W55" s="29">
        <f t="shared" ca="1" si="16"/>
        <v>6.45</v>
      </c>
      <c r="Y55" s="31">
        <f t="shared" ca="1" si="17"/>
        <v>24</v>
      </c>
      <c r="Z55" s="31" t="e">
        <f t="shared" si="18"/>
        <v>#N/A</v>
      </c>
      <c r="AA55" s="31">
        <f t="shared" ca="1" si="24"/>
        <v>12.8125</v>
      </c>
      <c r="AB55" s="31">
        <f t="shared" ca="1" si="20"/>
        <v>7.5</v>
      </c>
      <c r="AC55" s="31">
        <f t="shared" ca="1" si="21"/>
        <v>7.56</v>
      </c>
      <c r="AD55" s="31">
        <f t="shared" ca="1" si="22"/>
        <v>24</v>
      </c>
      <c r="AE55" s="31">
        <f t="shared" ca="1" si="23"/>
        <v>24</v>
      </c>
      <c r="AF55" s="31">
        <f t="shared" ca="1" si="19"/>
        <v>16.440000000000001</v>
      </c>
      <c r="AH55" s="18">
        <f t="shared" ca="1" si="29"/>
        <v>14</v>
      </c>
    </row>
    <row r="56" spans="2:34" ht="15" customHeight="1" x14ac:dyDescent="0.25">
      <c r="B56" s="18">
        <f t="shared" si="0"/>
        <v>2001</v>
      </c>
      <c r="C56" s="31">
        <f t="shared" si="1"/>
        <v>2</v>
      </c>
      <c r="D56" s="18" t="str">
        <f t="shared" si="2"/>
        <v>Q2 2001</v>
      </c>
      <c r="E56" s="18" t="str">
        <f t="shared" si="3"/>
        <v>2001-Q2</v>
      </c>
      <c r="F56" s="18"/>
      <c r="G56" s="19">
        <f t="shared" ca="1" si="26"/>
        <v>6</v>
      </c>
      <c r="H56" s="28">
        <f t="shared" ca="1" si="27"/>
        <v>8</v>
      </c>
      <c r="I56" s="18"/>
      <c r="J56" s="18">
        <f t="shared" ca="1" si="7"/>
        <v>6</v>
      </c>
      <c r="K56" s="29">
        <f t="shared" ca="1" si="8"/>
        <v>12.241666666666667</v>
      </c>
      <c r="L56" s="29">
        <f t="shared" ca="1" si="9"/>
        <v>12.241666666666667</v>
      </c>
      <c r="M56" s="18"/>
      <c r="N56" s="19">
        <f t="shared" ca="1" si="10"/>
        <v>2</v>
      </c>
      <c r="O56" s="28">
        <f t="shared" ca="1" si="11"/>
        <v>10.875</v>
      </c>
      <c r="P56" s="18"/>
      <c r="Q56" s="18">
        <f t="shared" ca="1" si="12"/>
        <v>2</v>
      </c>
      <c r="R56" s="29">
        <f t="shared" ca="1" si="13"/>
        <v>11.875</v>
      </c>
      <c r="S56" s="29">
        <f t="shared" ca="1" si="28"/>
        <v>10.875</v>
      </c>
      <c r="T56" s="29">
        <f t="shared" ca="1" si="14"/>
        <v>1</v>
      </c>
      <c r="U56" s="18"/>
      <c r="V56" s="29">
        <f t="shared" ca="1" si="15"/>
        <v>5.27</v>
      </c>
      <c r="W56" s="29">
        <f t="shared" ca="1" si="16"/>
        <v>6.9716666666666676</v>
      </c>
      <c r="Y56" s="31">
        <f t="shared" ca="1" si="17"/>
        <v>8</v>
      </c>
      <c r="Z56" s="31" t="e">
        <f t="shared" si="18"/>
        <v>#N/A</v>
      </c>
      <c r="AA56" s="31">
        <f t="shared" ca="1" si="24"/>
        <v>12.3125</v>
      </c>
      <c r="AB56" s="31">
        <f t="shared" ca="1" si="20"/>
        <v>7.5</v>
      </c>
      <c r="AC56" s="31">
        <f t="shared" ca="1" si="21"/>
        <v>7.62</v>
      </c>
      <c r="AD56" s="31">
        <f t="shared" ca="1" si="22"/>
        <v>24</v>
      </c>
      <c r="AE56" s="31">
        <f t="shared" ca="1" si="23"/>
        <v>21.4</v>
      </c>
      <c r="AF56" s="31">
        <f t="shared" ca="1" si="19"/>
        <v>13.779999999999998</v>
      </c>
      <c r="AH56" s="18">
        <f t="shared" ca="1" si="29"/>
        <v>19</v>
      </c>
    </row>
    <row r="57" spans="2:34" ht="15" customHeight="1" x14ac:dyDescent="0.25">
      <c r="B57" s="18">
        <f t="shared" si="0"/>
        <v>2001</v>
      </c>
      <c r="C57" s="31">
        <f t="shared" si="1"/>
        <v>3</v>
      </c>
      <c r="D57" s="18" t="str">
        <f t="shared" si="2"/>
        <v>Q3 2001</v>
      </c>
      <c r="E57" s="18" t="str">
        <f t="shared" si="3"/>
        <v>2001-Q3</v>
      </c>
      <c r="F57" s="18"/>
      <c r="G57" s="19">
        <f t="shared" ca="1" si="26"/>
        <v>7</v>
      </c>
      <c r="H57" s="28">
        <f t="shared" ca="1" si="27"/>
        <v>8.8571428571428577</v>
      </c>
      <c r="I57" s="18"/>
      <c r="J57" s="18">
        <f t="shared" ca="1" si="7"/>
        <v>7</v>
      </c>
      <c r="K57" s="29">
        <f t="shared" ca="1" si="8"/>
        <v>12.642857142857142</v>
      </c>
      <c r="L57" s="29">
        <f t="shared" ca="1" si="9"/>
        <v>12.642857142857142</v>
      </c>
      <c r="M57" s="18"/>
      <c r="N57" s="19">
        <f t="shared" ca="1" si="10"/>
        <v>7</v>
      </c>
      <c r="O57" s="28">
        <f t="shared" ca="1" si="11"/>
        <v>10.755714285714285</v>
      </c>
      <c r="P57" s="18"/>
      <c r="Q57" s="18">
        <f t="shared" ca="1" si="12"/>
        <v>7</v>
      </c>
      <c r="R57" s="29">
        <f t="shared" ca="1" si="13"/>
        <v>11.857142857142858</v>
      </c>
      <c r="S57" s="29">
        <f t="shared" ca="1" si="28"/>
        <v>10.755714285714285</v>
      </c>
      <c r="T57" s="29">
        <f t="shared" ca="1" si="14"/>
        <v>1.1014285714285716</v>
      </c>
      <c r="U57" s="18"/>
      <c r="V57" s="29">
        <f t="shared" ca="1" si="15"/>
        <v>4.9800000000000004</v>
      </c>
      <c r="W57" s="29">
        <f t="shared" ca="1" si="16"/>
        <v>7.6628571428571419</v>
      </c>
      <c r="Y57" s="31">
        <f t="shared" ca="1" si="17"/>
        <v>8.8571428571428577</v>
      </c>
      <c r="Z57" s="31" t="e">
        <f t="shared" si="18"/>
        <v>#N/A</v>
      </c>
      <c r="AA57" s="31">
        <f t="shared" ca="1" si="24"/>
        <v>12.089285714285715</v>
      </c>
      <c r="AB57" s="31">
        <f t="shared" ca="1" si="20"/>
        <v>7.8</v>
      </c>
      <c r="AC57" s="31">
        <f t="shared" ca="1" si="21"/>
        <v>7.68</v>
      </c>
      <c r="AD57" s="31">
        <f t="shared" ca="1" si="22"/>
        <v>24</v>
      </c>
      <c r="AE57" s="31">
        <f t="shared" ca="1" si="23"/>
        <v>19.119999999999997</v>
      </c>
      <c r="AF57" s="31">
        <f t="shared" ca="1" si="19"/>
        <v>11.439999999999998</v>
      </c>
      <c r="AH57" s="18">
        <f t="shared" ca="1" si="29"/>
        <v>24</v>
      </c>
    </row>
    <row r="58" spans="2:34" ht="15" customHeight="1" x14ac:dyDescent="0.25">
      <c r="B58" s="18">
        <f t="shared" si="0"/>
        <v>2001</v>
      </c>
      <c r="C58" s="31">
        <f t="shared" si="1"/>
        <v>4</v>
      </c>
      <c r="D58" s="18" t="str">
        <f t="shared" si="2"/>
        <v>Q4 2001</v>
      </c>
      <c r="E58" s="18" t="str">
        <f t="shared" si="3"/>
        <v>2001-Q4</v>
      </c>
      <c r="F58" s="18"/>
      <c r="G58" s="19">
        <f t="shared" ca="1" si="26"/>
        <v>6</v>
      </c>
      <c r="H58" s="28">
        <f t="shared" ca="1" si="27"/>
        <v>7.8</v>
      </c>
      <c r="I58" s="18"/>
      <c r="J58" s="18">
        <f t="shared" ca="1" si="7"/>
        <v>6</v>
      </c>
      <c r="K58" s="29">
        <f t="shared" ca="1" si="8"/>
        <v>12.291666666666666</v>
      </c>
      <c r="L58" s="29">
        <f t="shared" ca="1" si="9"/>
        <v>12.291666666666666</v>
      </c>
      <c r="M58" s="18"/>
      <c r="N58" s="19">
        <f t="shared" ca="1" si="10"/>
        <v>4</v>
      </c>
      <c r="O58" s="28">
        <f t="shared" ca="1" si="11"/>
        <v>11.57</v>
      </c>
      <c r="P58" s="18"/>
      <c r="Q58" s="18">
        <f t="shared" ca="1" si="12"/>
        <v>3</v>
      </c>
      <c r="R58" s="29">
        <f t="shared" ca="1" si="13"/>
        <v>12.666666666666666</v>
      </c>
      <c r="S58" s="29">
        <f t="shared" ca="1" si="28"/>
        <v>11.893333333333336</v>
      </c>
      <c r="T58" s="29">
        <f t="shared" ca="1" si="14"/>
        <v>0.77333333333333287</v>
      </c>
      <c r="U58" s="18"/>
      <c r="V58" s="29">
        <f t="shared" ca="1" si="15"/>
        <v>4.7700000000000005</v>
      </c>
      <c r="W58" s="29">
        <f t="shared" ca="1" si="16"/>
        <v>7.5216666666666656</v>
      </c>
      <c r="Y58" s="31">
        <f t="shared" ca="1" si="17"/>
        <v>7.8</v>
      </c>
      <c r="Z58" s="31" t="e">
        <f t="shared" si="18"/>
        <v>#N/A</v>
      </c>
      <c r="AA58" s="31">
        <f t="shared" ca="1" si="24"/>
        <v>12.164285714285715</v>
      </c>
      <c r="AB58" s="31">
        <f t="shared" ca="1" si="20"/>
        <v>7.8</v>
      </c>
      <c r="AC58" s="31">
        <f t="shared" ca="1" si="21"/>
        <v>7.7300000000000013</v>
      </c>
      <c r="AD58" s="31">
        <f t="shared" ca="1" si="22"/>
        <v>11</v>
      </c>
      <c r="AE58" s="31">
        <f t="shared" ca="1" si="23"/>
        <v>16.839999999999996</v>
      </c>
      <c r="AF58" s="31">
        <f t="shared" ca="1" si="19"/>
        <v>9.1099999999999959</v>
      </c>
      <c r="AH58" s="18">
        <f t="shared" ca="1" si="29"/>
        <v>23</v>
      </c>
    </row>
    <row r="59" spans="2:34" ht="15" customHeight="1" x14ac:dyDescent="0.25">
      <c r="B59" s="18">
        <f t="shared" si="0"/>
        <v>2002</v>
      </c>
      <c r="C59" s="31">
        <f t="shared" si="1"/>
        <v>1</v>
      </c>
      <c r="D59" s="18" t="str">
        <f t="shared" si="2"/>
        <v>Q1 2002</v>
      </c>
      <c r="E59" s="18" t="str">
        <f t="shared" si="3"/>
        <v>2002-Q1</v>
      </c>
      <c r="F59" s="18"/>
      <c r="G59" s="19">
        <f t="shared" ca="1" si="26"/>
        <v>4</v>
      </c>
      <c r="H59" s="28">
        <f t="shared" ca="1" si="27"/>
        <v>11</v>
      </c>
      <c r="I59" s="18"/>
      <c r="J59" s="18">
        <f t="shared" ca="1" si="7"/>
        <v>4</v>
      </c>
      <c r="K59" s="29">
        <f t="shared" ca="1" si="8"/>
        <v>12.215</v>
      </c>
      <c r="L59" s="29">
        <f t="shared" ca="1" si="9"/>
        <v>12.215</v>
      </c>
      <c r="M59" s="18"/>
      <c r="N59" s="19">
        <f t="shared" ca="1" si="10"/>
        <v>2</v>
      </c>
      <c r="O59" s="28">
        <f t="shared" ca="1" si="11"/>
        <v>10.050000000000001</v>
      </c>
      <c r="P59" s="18"/>
      <c r="Q59" s="18">
        <f t="shared" ca="1" si="12"/>
        <v>2</v>
      </c>
      <c r="R59" s="29">
        <f t="shared" ca="1" si="13"/>
        <v>11.875</v>
      </c>
      <c r="S59" s="29">
        <f t="shared" ca="1" si="28"/>
        <v>10.050000000000001</v>
      </c>
      <c r="T59" s="29">
        <f t="shared" ca="1" si="14"/>
        <v>1.8250000000000002</v>
      </c>
      <c r="U59" s="18"/>
      <c r="V59" s="29">
        <f t="shared" ca="1" si="15"/>
        <v>5.0766666666666671</v>
      </c>
      <c r="W59" s="29">
        <f t="shared" ca="1" si="16"/>
        <v>7.1383333333333328</v>
      </c>
      <c r="Y59" s="31">
        <f t="shared" ca="1" si="17"/>
        <v>11</v>
      </c>
      <c r="Z59" s="31" t="e">
        <f t="shared" si="18"/>
        <v>#N/A</v>
      </c>
      <c r="AA59" s="31">
        <f t="shared" ca="1" si="24"/>
        <v>8.9142857142857146</v>
      </c>
      <c r="AB59" s="31">
        <f t="shared" ca="1" si="20"/>
        <v>7.8</v>
      </c>
      <c r="AC59" s="31">
        <f t="shared" ca="1" si="21"/>
        <v>7.7799999999999994</v>
      </c>
      <c r="AD59" s="31">
        <f t="shared" ca="1" si="22"/>
        <v>12.6</v>
      </c>
      <c r="AE59" s="31">
        <f t="shared" ca="1" si="23"/>
        <v>14.559999999999999</v>
      </c>
      <c r="AF59" s="31">
        <f t="shared" ca="1" si="19"/>
        <v>6.7799999999999994</v>
      </c>
      <c r="AH59" s="18">
        <f t="shared" ca="1" si="29"/>
        <v>23</v>
      </c>
    </row>
    <row r="60" spans="2:34" ht="15" customHeight="1" x14ac:dyDescent="0.25">
      <c r="B60" s="18">
        <f t="shared" si="0"/>
        <v>2002</v>
      </c>
      <c r="C60" s="31">
        <f t="shared" si="1"/>
        <v>2</v>
      </c>
      <c r="D60" s="18" t="str">
        <f t="shared" si="2"/>
        <v>Q2 2002</v>
      </c>
      <c r="E60" s="18" t="str">
        <f t="shared" si="3"/>
        <v>2002-Q2</v>
      </c>
      <c r="F60" s="18"/>
      <c r="G60" s="19">
        <f t="shared" ca="1" si="26"/>
        <v>6</v>
      </c>
      <c r="H60" s="28">
        <f t="shared" ca="1" si="27"/>
        <v>7.833333333333333</v>
      </c>
      <c r="I60" s="18"/>
      <c r="J60" s="18">
        <f t="shared" ca="1" si="7"/>
        <v>6</v>
      </c>
      <c r="K60" s="29">
        <f t="shared" ca="1" si="8"/>
        <v>12.075000000000001</v>
      </c>
      <c r="L60" s="29">
        <f t="shared" ca="1" si="9"/>
        <v>12.075000000000001</v>
      </c>
      <c r="M60" s="18"/>
      <c r="N60" s="19">
        <f t="shared" ca="1" si="10"/>
        <v>6</v>
      </c>
      <c r="O60" s="28">
        <f t="shared" ca="1" si="11"/>
        <v>11.405000000000001</v>
      </c>
      <c r="P60" s="18"/>
      <c r="Q60" s="18">
        <f t="shared" ca="1" si="12"/>
        <v>6</v>
      </c>
      <c r="R60" s="29">
        <f t="shared" ca="1" si="13"/>
        <v>12.891666666666666</v>
      </c>
      <c r="S60" s="29">
        <f t="shared" ca="1" si="28"/>
        <v>11.405000000000001</v>
      </c>
      <c r="T60" s="29">
        <f t="shared" ca="1" si="14"/>
        <v>1.4866666666666664</v>
      </c>
      <c r="U60" s="18"/>
      <c r="V60" s="29">
        <f t="shared" ca="1" si="15"/>
        <v>5.1000000000000005</v>
      </c>
      <c r="W60" s="29">
        <f t="shared" ca="1" si="16"/>
        <v>6.9750000000000005</v>
      </c>
      <c r="Y60" s="31">
        <f t="shared" ca="1" si="17"/>
        <v>7.833333333333333</v>
      </c>
      <c r="Z60" s="31" t="e">
        <f t="shared" si="18"/>
        <v>#N/A</v>
      </c>
      <c r="AA60" s="31">
        <f t="shared" ca="1" si="24"/>
        <v>8.8726190476190485</v>
      </c>
      <c r="AB60" s="31">
        <f t="shared" ca="1" si="20"/>
        <v>7.75</v>
      </c>
      <c r="AC60" s="31">
        <f t="shared" ca="1" si="21"/>
        <v>7.7700000000000005</v>
      </c>
      <c r="AD60" s="31">
        <f t="shared" ca="1" si="22"/>
        <v>12.6</v>
      </c>
      <c r="AE60" s="31">
        <f t="shared" ca="1" si="23"/>
        <v>12.440000000000001</v>
      </c>
      <c r="AF60" s="31">
        <f t="shared" ca="1" si="19"/>
        <v>4.6700000000000008</v>
      </c>
      <c r="AH60" s="18">
        <f t="shared" ca="1" si="29"/>
        <v>23</v>
      </c>
    </row>
    <row r="61" spans="2:34" ht="15" customHeight="1" x14ac:dyDescent="0.25">
      <c r="B61" s="18">
        <f t="shared" ref="B61:B124" si="30">B62-IF(C61=4,1,0)</f>
        <v>2002</v>
      </c>
      <c r="C61" s="31">
        <f t="shared" ref="C61:C124" si="31">IF(C62=1,4,C62-1)</f>
        <v>3</v>
      </c>
      <c r="D61" s="18" t="str">
        <f t="shared" si="2"/>
        <v>Q3 2002</v>
      </c>
      <c r="E61" s="18" t="str">
        <f t="shared" ref="E61:E124" si="32">B61&amp;"-Q"&amp;C61</f>
        <v>2002-Q3</v>
      </c>
      <c r="F61" s="18"/>
      <c r="G61" s="19">
        <f t="shared" ca="1" si="26"/>
        <v>4</v>
      </c>
      <c r="H61" s="28">
        <f t="shared" ca="1" si="27"/>
        <v>12.6</v>
      </c>
      <c r="I61" s="18"/>
      <c r="J61" s="18">
        <f t="shared" ca="1" si="7"/>
        <v>4</v>
      </c>
      <c r="K61" s="29">
        <f t="shared" ca="1" si="8"/>
        <v>12.36</v>
      </c>
      <c r="L61" s="29">
        <f t="shared" ca="1" si="9"/>
        <v>12.36</v>
      </c>
      <c r="M61" s="18"/>
      <c r="N61" s="19">
        <f t="shared" ca="1" si="10"/>
        <v>3</v>
      </c>
      <c r="O61" s="28">
        <f t="shared" ca="1" si="11"/>
        <v>11.25</v>
      </c>
      <c r="P61" s="18"/>
      <c r="Q61" s="18">
        <f t="shared" ca="1" si="12"/>
        <v>3</v>
      </c>
      <c r="R61" s="29">
        <f t="shared" ca="1" si="13"/>
        <v>12</v>
      </c>
      <c r="S61" s="29">
        <f t="shared" ca="1" si="28"/>
        <v>11.25</v>
      </c>
      <c r="T61" s="29">
        <f t="shared" ca="1" si="14"/>
        <v>0.75</v>
      </c>
      <c r="U61" s="18"/>
      <c r="V61" s="29">
        <f t="shared" ca="1" si="15"/>
        <v>4.2600000000000007</v>
      </c>
      <c r="W61" s="29">
        <f t="shared" ca="1" si="16"/>
        <v>8.0999999999999979</v>
      </c>
      <c r="Y61" s="31">
        <f t="shared" ca="1" si="17"/>
        <v>12.6</v>
      </c>
      <c r="Z61" s="31" t="e">
        <f t="shared" si="18"/>
        <v>#N/A</v>
      </c>
      <c r="AA61" s="31">
        <f t="shared" ca="1" si="24"/>
        <v>9.8083333333333336</v>
      </c>
      <c r="AB61" s="31">
        <f t="shared" ca="1" si="20"/>
        <v>7.75</v>
      </c>
      <c r="AC61" s="31">
        <f t="shared" ca="1" si="21"/>
        <v>7.76</v>
      </c>
      <c r="AD61" s="31">
        <f t="shared" ca="1" si="22"/>
        <v>12.6</v>
      </c>
      <c r="AE61" s="31">
        <f t="shared" ca="1" si="23"/>
        <v>12.919999999999998</v>
      </c>
      <c r="AF61" s="31">
        <f t="shared" ca="1" si="19"/>
        <v>5.1599999999999984</v>
      </c>
      <c r="AH61" s="18">
        <f t="shared" ca="1" si="29"/>
        <v>20</v>
      </c>
    </row>
    <row r="62" spans="2:34" ht="15" customHeight="1" x14ac:dyDescent="0.25">
      <c r="B62" s="18">
        <f t="shared" si="30"/>
        <v>2002</v>
      </c>
      <c r="C62" s="31">
        <f t="shared" si="31"/>
        <v>4</v>
      </c>
      <c r="D62" s="18" t="str">
        <f t="shared" si="2"/>
        <v>Q4 2002</v>
      </c>
      <c r="E62" s="18" t="str">
        <f t="shared" si="32"/>
        <v>2002-Q4</v>
      </c>
      <c r="F62" s="18"/>
      <c r="G62" s="19">
        <f t="shared" ca="1" si="26"/>
        <v>6</v>
      </c>
      <c r="H62" s="28">
        <f t="shared" ca="1" si="27"/>
        <v>7.75</v>
      </c>
      <c r="I62" s="18"/>
      <c r="J62" s="18">
        <f t="shared" ca="1" si="7"/>
        <v>4</v>
      </c>
      <c r="K62" s="29">
        <f t="shared" ca="1" si="8"/>
        <v>11.9175</v>
      </c>
      <c r="L62" s="29">
        <f t="shared" ca="1" si="9"/>
        <v>11.9175</v>
      </c>
      <c r="M62" s="18"/>
      <c r="N62" s="19">
        <f t="shared" ca="1" si="10"/>
        <v>3</v>
      </c>
      <c r="O62" s="28">
        <f t="shared" ca="1" si="11"/>
        <v>11.566666666666668</v>
      </c>
      <c r="P62" s="18"/>
      <c r="Q62" s="18">
        <f t="shared" ca="1" si="12"/>
        <v>3</v>
      </c>
      <c r="R62" s="29">
        <f t="shared" ca="1" si="13"/>
        <v>12.313333333333333</v>
      </c>
      <c r="S62" s="29">
        <f t="shared" ca="1" si="28"/>
        <v>11.566666666666668</v>
      </c>
      <c r="T62" s="29">
        <f t="shared" ca="1" si="14"/>
        <v>0.74666666666666615</v>
      </c>
      <c r="U62" s="18"/>
      <c r="V62" s="29">
        <f t="shared" ca="1" si="15"/>
        <v>4.0066666666666668</v>
      </c>
      <c r="W62" s="29">
        <f t="shared" ca="1" si="16"/>
        <v>7.9108333333333336</v>
      </c>
      <c r="Y62" s="31">
        <f t="shared" ca="1" si="17"/>
        <v>7.75</v>
      </c>
      <c r="Z62" s="31" t="e">
        <f t="shared" si="18"/>
        <v>#N/A</v>
      </c>
      <c r="AA62" s="31">
        <f t="shared" ca="1" si="24"/>
        <v>9.7958333333333325</v>
      </c>
      <c r="AB62" s="31">
        <f t="shared" ca="1" si="20"/>
        <v>7.75</v>
      </c>
      <c r="AC62" s="31">
        <f t="shared" ca="1" si="21"/>
        <v>7.5</v>
      </c>
      <c r="AD62" s="31">
        <f t="shared" ca="1" si="22"/>
        <v>13.4</v>
      </c>
      <c r="AE62" s="31">
        <f t="shared" ca="1" si="23"/>
        <v>13.080000000000002</v>
      </c>
      <c r="AF62" s="31">
        <f t="shared" ca="1" si="19"/>
        <v>5.5800000000000018</v>
      </c>
      <c r="AH62" s="18">
        <f t="shared" ca="1" si="29"/>
        <v>20</v>
      </c>
    </row>
    <row r="63" spans="2:34" ht="15" customHeight="1" x14ac:dyDescent="0.25">
      <c r="B63" s="18">
        <f t="shared" si="30"/>
        <v>2003</v>
      </c>
      <c r="C63" s="31">
        <f t="shared" si="31"/>
        <v>1</v>
      </c>
      <c r="D63" s="18" t="str">
        <f t="shared" si="2"/>
        <v>Q1 2003</v>
      </c>
      <c r="E63" s="18" t="str">
        <f t="shared" si="32"/>
        <v>2003-Q1</v>
      </c>
      <c r="F63" s="18"/>
      <c r="G63" s="19">
        <f t="shared" ca="1" si="26"/>
        <v>3</v>
      </c>
      <c r="H63" s="28">
        <f t="shared" ca="1" si="27"/>
        <v>10</v>
      </c>
      <c r="I63" s="18"/>
      <c r="J63" s="18">
        <f t="shared" ca="1" si="7"/>
        <v>3</v>
      </c>
      <c r="K63" s="29">
        <f t="shared" ca="1" si="8"/>
        <v>12.236666666666666</v>
      </c>
      <c r="L63" s="29">
        <f t="shared" ca="1" si="9"/>
        <v>12.236666666666666</v>
      </c>
      <c r="M63" s="18"/>
      <c r="N63" s="19">
        <f t="shared" ca="1" si="10"/>
        <v>6</v>
      </c>
      <c r="O63" s="28">
        <f t="shared" ca="1" si="11"/>
        <v>11.426666666666668</v>
      </c>
      <c r="P63" s="18"/>
      <c r="Q63" s="18">
        <f t="shared" ca="1" si="12"/>
        <v>6</v>
      </c>
      <c r="R63" s="29">
        <f t="shared" ca="1" si="13"/>
        <v>12.06</v>
      </c>
      <c r="S63" s="29">
        <f t="shared" ca="1" si="28"/>
        <v>11.426666666666668</v>
      </c>
      <c r="T63" s="29">
        <f t="shared" ca="1" si="14"/>
        <v>0.63333333333333319</v>
      </c>
      <c r="U63" s="18"/>
      <c r="V63" s="29">
        <f t="shared" ca="1" si="15"/>
        <v>3.92</v>
      </c>
      <c r="W63" s="29">
        <f t="shared" ca="1" si="16"/>
        <v>8.3166666666666664</v>
      </c>
      <c r="Y63" s="31">
        <f t="shared" ca="1" si="17"/>
        <v>10</v>
      </c>
      <c r="Z63" s="31" t="e">
        <f t="shared" si="18"/>
        <v>#N/A</v>
      </c>
      <c r="AA63" s="31">
        <f t="shared" ca="1" si="24"/>
        <v>9.5458333333333343</v>
      </c>
      <c r="AB63" s="31">
        <f t="shared" ca="1" si="20"/>
        <v>7.75</v>
      </c>
      <c r="AC63" s="31">
        <f t="shared" ca="1" si="21"/>
        <v>7.25</v>
      </c>
      <c r="AD63" s="31">
        <f t="shared" ca="1" si="22"/>
        <v>13.4</v>
      </c>
      <c r="AE63" s="31">
        <f t="shared" ca="1" si="23"/>
        <v>13.24</v>
      </c>
      <c r="AF63" s="31">
        <f t="shared" ca="1" si="19"/>
        <v>5.99</v>
      </c>
      <c r="AH63" s="18">
        <f t="shared" ca="1" si="29"/>
        <v>19</v>
      </c>
    </row>
    <row r="64" spans="2:34" ht="15" customHeight="1" x14ac:dyDescent="0.25">
      <c r="B64" s="18">
        <f t="shared" si="30"/>
        <v>2003</v>
      </c>
      <c r="C64" s="31">
        <f t="shared" si="31"/>
        <v>2</v>
      </c>
      <c r="D64" s="18" t="str">
        <f t="shared" si="2"/>
        <v>Q2 2003</v>
      </c>
      <c r="E64" s="18" t="str">
        <f t="shared" si="32"/>
        <v>2003-Q2</v>
      </c>
      <c r="F64" s="18"/>
      <c r="G64" s="19">
        <f t="shared" ca="1" si="26"/>
        <v>9</v>
      </c>
      <c r="H64" s="28">
        <f t="shared" ca="1" si="27"/>
        <v>13.4</v>
      </c>
      <c r="I64" s="18"/>
      <c r="J64" s="18">
        <f t="shared" ca="1" si="7"/>
        <v>8</v>
      </c>
      <c r="K64" s="29">
        <f t="shared" ca="1" si="8"/>
        <v>11.762499999999999</v>
      </c>
      <c r="L64" s="29">
        <f t="shared" ca="1" si="9"/>
        <v>11.762499999999999</v>
      </c>
      <c r="M64" s="18"/>
      <c r="N64" s="19">
        <f t="shared" ca="1" si="10"/>
        <v>4</v>
      </c>
      <c r="O64" s="28">
        <f t="shared" ca="1" si="11"/>
        <v>11.1625</v>
      </c>
      <c r="P64" s="18"/>
      <c r="Q64" s="18">
        <f t="shared" ca="1" si="12"/>
        <v>4</v>
      </c>
      <c r="R64" s="29">
        <f t="shared" ca="1" si="13"/>
        <v>12.65</v>
      </c>
      <c r="S64" s="29">
        <f t="shared" ca="1" si="28"/>
        <v>11.1625</v>
      </c>
      <c r="T64" s="29">
        <f t="shared" ca="1" si="14"/>
        <v>1.4874999999999998</v>
      </c>
      <c r="U64" s="18"/>
      <c r="V64" s="29">
        <f t="shared" ca="1" si="15"/>
        <v>3.6199999999999997</v>
      </c>
      <c r="W64" s="29">
        <f t="shared" ca="1" si="16"/>
        <v>8.1425000000000001</v>
      </c>
      <c r="Y64" s="31">
        <f t="shared" ca="1" si="17"/>
        <v>13.4</v>
      </c>
      <c r="Z64" s="31" t="e">
        <f t="shared" si="18"/>
        <v>#N/A</v>
      </c>
      <c r="AA64" s="31">
        <f t="shared" ca="1" si="24"/>
        <v>10.9375</v>
      </c>
      <c r="AB64" s="31">
        <f t="shared" ca="1" si="20"/>
        <v>6.5</v>
      </c>
      <c r="AC64" s="31">
        <f t="shared" ca="1" si="21"/>
        <v>7</v>
      </c>
      <c r="AD64" s="31">
        <f t="shared" ca="1" si="22"/>
        <v>13.4</v>
      </c>
      <c r="AE64" s="31">
        <f t="shared" ca="1" si="23"/>
        <v>13.4</v>
      </c>
      <c r="AF64" s="31">
        <f t="shared" ca="1" si="19"/>
        <v>6.4</v>
      </c>
      <c r="AH64" s="18">
        <f t="shared" ca="1" si="29"/>
        <v>22</v>
      </c>
    </row>
    <row r="65" spans="2:34" ht="15" customHeight="1" x14ac:dyDescent="0.25">
      <c r="B65" s="18">
        <f t="shared" si="30"/>
        <v>2003</v>
      </c>
      <c r="C65" s="31">
        <f t="shared" si="31"/>
        <v>3</v>
      </c>
      <c r="D65" s="18" t="str">
        <f t="shared" si="2"/>
        <v>Q3 2003</v>
      </c>
      <c r="E65" s="18" t="str">
        <f t="shared" si="32"/>
        <v>2003-Q3</v>
      </c>
      <c r="F65" s="18"/>
      <c r="G65" s="19">
        <f t="shared" ca="1" si="26"/>
        <v>5</v>
      </c>
      <c r="H65" s="28">
        <f t="shared" ca="1" si="27"/>
        <v>9.5</v>
      </c>
      <c r="I65" s="18"/>
      <c r="J65" s="18">
        <f t="shared" ca="1" si="7"/>
        <v>4</v>
      </c>
      <c r="K65" s="29">
        <f t="shared" ca="1" si="8"/>
        <v>11.6875</v>
      </c>
      <c r="L65" s="29">
        <f t="shared" ca="1" si="9"/>
        <v>11.6875</v>
      </c>
      <c r="M65" s="18"/>
      <c r="N65" s="19">
        <f t="shared" ca="1" si="10"/>
        <v>4</v>
      </c>
      <c r="O65" s="28">
        <f t="shared" ca="1" si="11"/>
        <v>9.875</v>
      </c>
      <c r="P65" s="18"/>
      <c r="Q65" s="18">
        <f t="shared" ca="1" si="12"/>
        <v>4</v>
      </c>
      <c r="R65" s="29">
        <f t="shared" ca="1" si="13"/>
        <v>11.775</v>
      </c>
      <c r="S65" s="29">
        <f t="shared" ca="1" si="28"/>
        <v>9.875</v>
      </c>
      <c r="T65" s="29">
        <f t="shared" ca="1" si="14"/>
        <v>1.9</v>
      </c>
      <c r="U65" s="18"/>
      <c r="V65" s="29">
        <f t="shared" ca="1" si="15"/>
        <v>4.2333333333333334</v>
      </c>
      <c r="W65" s="29">
        <f t="shared" ca="1" si="16"/>
        <v>7.4541666666666666</v>
      </c>
      <c r="Y65" s="31">
        <f t="shared" ca="1" si="17"/>
        <v>9.5</v>
      </c>
      <c r="Z65" s="31" t="e">
        <f t="shared" si="18"/>
        <v>#N/A</v>
      </c>
      <c r="AA65" s="31">
        <f t="shared" ca="1" si="24"/>
        <v>10.1625</v>
      </c>
      <c r="AB65" s="31">
        <f t="shared" ca="1" si="20"/>
        <v>6.5</v>
      </c>
      <c r="AC65" s="31">
        <f t="shared" ca="1" si="21"/>
        <v>6.75</v>
      </c>
      <c r="AD65" s="31">
        <f t="shared" ca="1" si="22"/>
        <v>13.4</v>
      </c>
      <c r="AE65" s="31">
        <f t="shared" ca="1" si="23"/>
        <v>12.72</v>
      </c>
      <c r="AF65" s="31">
        <f t="shared" ca="1" si="19"/>
        <v>5.9700000000000006</v>
      </c>
      <c r="AH65" s="18">
        <f t="shared" ca="1" si="29"/>
        <v>23</v>
      </c>
    </row>
    <row r="66" spans="2:34" ht="15" customHeight="1" x14ac:dyDescent="0.25">
      <c r="B66" s="18">
        <f t="shared" si="30"/>
        <v>2003</v>
      </c>
      <c r="C66" s="31">
        <f t="shared" si="31"/>
        <v>4</v>
      </c>
      <c r="D66" s="18" t="str">
        <f t="shared" si="2"/>
        <v>Q4 2003</v>
      </c>
      <c r="E66" s="18" t="str">
        <f t="shared" si="32"/>
        <v>2003-Q4</v>
      </c>
      <c r="F66" s="18"/>
      <c r="G66" s="19">
        <f t="shared" ca="1" si="26"/>
        <v>10</v>
      </c>
      <c r="H66" s="28">
        <f t="shared" ca="1" si="27"/>
        <v>6.5</v>
      </c>
      <c r="I66" s="18"/>
      <c r="J66" s="18">
        <f t="shared" ca="1" si="7"/>
        <v>10</v>
      </c>
      <c r="K66" s="29">
        <f t="shared" ca="1" si="8"/>
        <v>11.570000000000002</v>
      </c>
      <c r="L66" s="29">
        <f t="shared" ca="1" si="9"/>
        <v>11.570000000000002</v>
      </c>
      <c r="M66" s="18"/>
      <c r="N66" s="19">
        <f t="shared" ca="1" si="10"/>
        <v>6</v>
      </c>
      <c r="O66" s="28">
        <f t="shared" ca="1" si="11"/>
        <v>11.091666666666667</v>
      </c>
      <c r="P66" s="18"/>
      <c r="Q66" s="18">
        <f t="shared" ca="1" si="12"/>
        <v>5</v>
      </c>
      <c r="R66" s="29">
        <f t="shared" ca="1" si="13"/>
        <v>11.742000000000001</v>
      </c>
      <c r="S66" s="29">
        <f t="shared" ca="1" si="28"/>
        <v>11.209999999999999</v>
      </c>
      <c r="T66" s="29">
        <f t="shared" ca="1" si="14"/>
        <v>0.53200000000000036</v>
      </c>
      <c r="U66" s="18"/>
      <c r="V66" s="29">
        <f t="shared" ca="1" si="15"/>
        <v>4.2866666666666662</v>
      </c>
      <c r="W66" s="29">
        <f t="shared" ca="1" si="16"/>
        <v>7.2833333333333359</v>
      </c>
      <c r="Y66" s="31">
        <f t="shared" ca="1" si="17"/>
        <v>6.5</v>
      </c>
      <c r="Z66" s="31" t="e">
        <f t="shared" si="18"/>
        <v>#N/A</v>
      </c>
      <c r="AA66" s="31">
        <f t="shared" ca="1" si="24"/>
        <v>9.85</v>
      </c>
      <c r="AB66" s="31">
        <f t="shared" ca="1" si="20"/>
        <v>6.5</v>
      </c>
      <c r="AC66" s="31">
        <f t="shared" ca="1" si="21"/>
        <v>6.5</v>
      </c>
      <c r="AD66" s="31">
        <f t="shared" ca="1" si="22"/>
        <v>13.4</v>
      </c>
      <c r="AE66" s="31">
        <f t="shared" ca="1" si="23"/>
        <v>12.040000000000001</v>
      </c>
      <c r="AF66" s="31">
        <f t="shared" ca="1" si="19"/>
        <v>5.5400000000000009</v>
      </c>
      <c r="AH66" s="18">
        <f t="shared" ca="1" si="29"/>
        <v>27</v>
      </c>
    </row>
    <row r="67" spans="2:34" ht="15" customHeight="1" x14ac:dyDescent="0.25">
      <c r="B67" s="18">
        <f t="shared" si="30"/>
        <v>2004</v>
      </c>
      <c r="C67" s="31">
        <f t="shared" si="31"/>
        <v>1</v>
      </c>
      <c r="D67" s="18" t="str">
        <f t="shared" si="2"/>
        <v>Q1 2004</v>
      </c>
      <c r="E67" s="18" t="str">
        <f t="shared" si="32"/>
        <v>2004-Q1</v>
      </c>
      <c r="F67" s="18"/>
      <c r="G67" s="19">
        <f t="shared" ca="1" si="26"/>
        <v>5</v>
      </c>
      <c r="H67" s="28">
        <f t="shared" ca="1" si="27"/>
        <v>7</v>
      </c>
      <c r="I67" s="18"/>
      <c r="J67" s="18">
        <f t="shared" ca="1" si="7"/>
        <v>5</v>
      </c>
      <c r="K67" s="29">
        <f t="shared" ca="1" si="8"/>
        <v>11.540000000000001</v>
      </c>
      <c r="L67" s="29">
        <f t="shared" ca="1" si="9"/>
        <v>11.540000000000001</v>
      </c>
      <c r="M67" s="18"/>
      <c r="N67" s="19">
        <f t="shared" ca="1" si="10"/>
        <v>3</v>
      </c>
      <c r="O67" s="28">
        <f t="shared" ca="1" si="11"/>
        <v>11</v>
      </c>
      <c r="P67" s="18"/>
      <c r="Q67" s="18">
        <f t="shared" ca="1" si="12"/>
        <v>3</v>
      </c>
      <c r="R67" s="29">
        <f t="shared" ca="1" si="13"/>
        <v>12.066666666666668</v>
      </c>
      <c r="S67" s="29">
        <f t="shared" ca="1" si="28"/>
        <v>11</v>
      </c>
      <c r="T67" s="29">
        <f t="shared" ca="1" si="14"/>
        <v>1.0666666666666671</v>
      </c>
      <c r="U67" s="18"/>
      <c r="V67" s="29">
        <f t="shared" ca="1" si="15"/>
        <v>4.0200000000000005</v>
      </c>
      <c r="W67" s="29">
        <f t="shared" ca="1" si="16"/>
        <v>7.5200000000000005</v>
      </c>
      <c r="Y67" s="31">
        <f t="shared" ca="1" si="17"/>
        <v>7</v>
      </c>
      <c r="Z67" s="31" t="e">
        <f t="shared" si="18"/>
        <v>#N/A</v>
      </c>
      <c r="AA67" s="31">
        <f t="shared" ca="1" si="24"/>
        <v>9.1</v>
      </c>
      <c r="AB67" s="31">
        <f t="shared" ca="1" si="20"/>
        <v>6.5</v>
      </c>
      <c r="AC67" s="31">
        <f t="shared" ca="1" si="21"/>
        <v>6.6</v>
      </c>
      <c r="AD67" s="31">
        <f t="shared" ca="1" si="22"/>
        <v>10</v>
      </c>
      <c r="AE67" s="31">
        <f t="shared" ca="1" si="23"/>
        <v>11.36</v>
      </c>
      <c r="AF67" s="31">
        <f t="shared" ca="1" si="19"/>
        <v>4.76</v>
      </c>
      <c r="AH67" s="18">
        <f t="shared" ca="1" si="29"/>
        <v>29</v>
      </c>
    </row>
    <row r="68" spans="2:34" ht="15" customHeight="1" x14ac:dyDescent="0.25">
      <c r="B68" s="18">
        <f t="shared" si="30"/>
        <v>2004</v>
      </c>
      <c r="C68" s="31">
        <f t="shared" si="31"/>
        <v>2</v>
      </c>
      <c r="D68" s="18" t="str">
        <f t="shared" si="2"/>
        <v>Q2 2004</v>
      </c>
      <c r="E68" s="18" t="str">
        <f t="shared" si="32"/>
        <v>2004-Q2</v>
      </c>
      <c r="F68" s="18"/>
      <c r="G68" s="19">
        <f t="shared" ca="1" si="26"/>
        <v>8</v>
      </c>
      <c r="H68" s="28">
        <f t="shared" ca="1" si="27"/>
        <v>9.9090909090909083</v>
      </c>
      <c r="I68" s="18"/>
      <c r="J68" s="18">
        <f t="shared" ca="1" si="7"/>
        <v>7</v>
      </c>
      <c r="K68" s="29">
        <f t="shared" ca="1" si="8"/>
        <v>11.671428571428573</v>
      </c>
      <c r="L68" s="29">
        <f t="shared" ca="1" si="9"/>
        <v>11.671428571428573</v>
      </c>
      <c r="M68" s="18"/>
      <c r="N68" s="19">
        <f t="shared" ca="1" si="10"/>
        <v>7</v>
      </c>
      <c r="O68" s="28">
        <f t="shared" ca="1" si="11"/>
        <v>10.638571428571428</v>
      </c>
      <c r="P68" s="18"/>
      <c r="Q68" s="18">
        <f t="shared" ca="1" si="12"/>
        <v>7</v>
      </c>
      <c r="R68" s="29">
        <f t="shared" ca="1" si="13"/>
        <v>11.545714285714284</v>
      </c>
      <c r="S68" s="29">
        <f t="shared" ca="1" si="28"/>
        <v>10.638571428571428</v>
      </c>
      <c r="T68" s="29">
        <f t="shared" ca="1" si="14"/>
        <v>0.90714285714285714</v>
      </c>
      <c r="U68" s="18"/>
      <c r="V68" s="29">
        <f t="shared" ca="1" si="15"/>
        <v>4.6000000000000005</v>
      </c>
      <c r="W68" s="29">
        <f t="shared" ca="1" si="16"/>
        <v>7.0714285714285721</v>
      </c>
      <c r="Y68" s="31">
        <f t="shared" ca="1" si="17"/>
        <v>9.9090909090909083</v>
      </c>
      <c r="Z68" s="31" t="e">
        <f t="shared" si="18"/>
        <v>#N/A</v>
      </c>
      <c r="AA68" s="31">
        <f t="shared" ca="1" si="24"/>
        <v>8.2272727272727266</v>
      </c>
      <c r="AB68" s="31">
        <f t="shared" ca="1" si="20"/>
        <v>6.5</v>
      </c>
      <c r="AC68" s="31">
        <f t="shared" ca="1" si="21"/>
        <v>7.0333333333333332</v>
      </c>
      <c r="AD68" s="31">
        <f t="shared" ca="1" si="22"/>
        <v>10</v>
      </c>
      <c r="AE68" s="31">
        <f t="shared" ca="1" si="23"/>
        <v>11.346666666666668</v>
      </c>
      <c r="AF68" s="31">
        <f t="shared" ca="1" si="19"/>
        <v>4.3133333333333344</v>
      </c>
      <c r="AH68" s="18">
        <f t="shared" ca="1" si="29"/>
        <v>28</v>
      </c>
    </row>
    <row r="69" spans="2:34" ht="15" customHeight="1" x14ac:dyDescent="0.25">
      <c r="B69" s="18">
        <f t="shared" si="30"/>
        <v>2004</v>
      </c>
      <c r="C69" s="31">
        <f t="shared" si="31"/>
        <v>3</v>
      </c>
      <c r="D69" s="18" t="str">
        <f t="shared" si="2"/>
        <v>Q3 2004</v>
      </c>
      <c r="E69" s="18" t="str">
        <f t="shared" si="32"/>
        <v>2004-Q3</v>
      </c>
      <c r="F69" s="18"/>
      <c r="G69" s="19">
        <f t="shared" ca="1" si="26"/>
        <v>7</v>
      </c>
      <c r="H69" s="28">
        <f t="shared" ca="1" si="27"/>
        <v>10</v>
      </c>
      <c r="I69" s="18"/>
      <c r="J69" s="18">
        <f t="shared" ca="1" si="7"/>
        <v>7</v>
      </c>
      <c r="K69" s="29">
        <f t="shared" ca="1" si="8"/>
        <v>11.375714285714285</v>
      </c>
      <c r="L69" s="29">
        <f t="shared" ca="1" si="9"/>
        <v>11.375714285714285</v>
      </c>
      <c r="M69" s="18"/>
      <c r="N69" s="19">
        <f t="shared" ca="1" si="10"/>
        <v>3</v>
      </c>
      <c r="O69" s="28">
        <f t="shared" ca="1" si="11"/>
        <v>10.75</v>
      </c>
      <c r="P69" s="18"/>
      <c r="Q69" s="18">
        <f t="shared" ca="1" si="12"/>
        <v>3</v>
      </c>
      <c r="R69" s="29">
        <f t="shared" ca="1" si="13"/>
        <v>11.283333333333333</v>
      </c>
      <c r="S69" s="29">
        <f t="shared" ca="1" si="28"/>
        <v>10.75</v>
      </c>
      <c r="T69" s="29">
        <f t="shared" ca="1" si="14"/>
        <v>0.53333333333333321</v>
      </c>
      <c r="U69" s="18"/>
      <c r="V69" s="29">
        <f t="shared" ca="1" si="15"/>
        <v>4.3033333333333337</v>
      </c>
      <c r="W69" s="29">
        <f t="shared" ca="1" si="16"/>
        <v>7.0723809523809509</v>
      </c>
      <c r="Y69" s="31">
        <f t="shared" ca="1" si="17"/>
        <v>10</v>
      </c>
      <c r="Z69" s="31" t="e">
        <f t="shared" si="18"/>
        <v>#N/A</v>
      </c>
      <c r="AA69" s="31">
        <f t="shared" ca="1" si="24"/>
        <v>8.3522727272727266</v>
      </c>
      <c r="AB69" s="31">
        <f t="shared" ca="1" si="20"/>
        <v>7</v>
      </c>
      <c r="AC69" s="31">
        <f t="shared" ca="1" si="21"/>
        <v>7.4666666666666659</v>
      </c>
      <c r="AD69" s="31">
        <f t="shared" ca="1" si="22"/>
        <v>10</v>
      </c>
      <c r="AE69" s="31">
        <f t="shared" ca="1" si="23"/>
        <v>11.333333333333334</v>
      </c>
      <c r="AF69" s="31">
        <f t="shared" ca="1" si="19"/>
        <v>3.866666666666668</v>
      </c>
      <c r="AH69" s="18">
        <f t="shared" ca="1" si="29"/>
        <v>30</v>
      </c>
    </row>
    <row r="70" spans="2:34" ht="15" customHeight="1" x14ac:dyDescent="0.25">
      <c r="B70" s="18">
        <f t="shared" si="30"/>
        <v>2004</v>
      </c>
      <c r="C70" s="31">
        <f t="shared" si="31"/>
        <v>4</v>
      </c>
      <c r="D70" s="18" t="str">
        <f t="shared" si="2"/>
        <v>Q4 2004</v>
      </c>
      <c r="E70" s="18" t="str">
        <f t="shared" si="32"/>
        <v>2004-Q4</v>
      </c>
      <c r="F70" s="18"/>
      <c r="G70" s="19">
        <f t="shared" ca="1" si="26"/>
        <v>6</v>
      </c>
      <c r="H70" s="28">
        <f t="shared" ca="1" si="27"/>
        <v>9.1999999999999993</v>
      </c>
      <c r="I70" s="18"/>
      <c r="J70" s="18">
        <f t="shared" ca="1" si="7"/>
        <v>6</v>
      </c>
      <c r="K70" s="29">
        <f t="shared" ca="1" si="8"/>
        <v>11.200000000000001</v>
      </c>
      <c r="L70" s="29">
        <f t="shared" ca="1" si="9"/>
        <v>11.200000000000001</v>
      </c>
      <c r="M70" s="18"/>
      <c r="N70" s="19">
        <f t="shared" ca="1" si="10"/>
        <v>8</v>
      </c>
      <c r="O70" s="28">
        <f t="shared" ca="1" si="11"/>
        <v>10.90875</v>
      </c>
      <c r="P70" s="18"/>
      <c r="Q70" s="18">
        <f t="shared" ca="1" si="12"/>
        <v>8</v>
      </c>
      <c r="R70" s="29">
        <f t="shared" ca="1" si="13"/>
        <v>11.425000000000001</v>
      </c>
      <c r="S70" s="29">
        <f t="shared" ca="1" si="28"/>
        <v>10.90875</v>
      </c>
      <c r="T70" s="29">
        <f t="shared" ca="1" si="14"/>
        <v>0.5162500000000001</v>
      </c>
      <c r="U70" s="18"/>
      <c r="V70" s="29">
        <f t="shared" ca="1" si="15"/>
        <v>4.1733333333333329</v>
      </c>
      <c r="W70" s="29">
        <f t="shared" ca="1" si="16"/>
        <v>7.0266666666666682</v>
      </c>
      <c r="Y70" s="31">
        <f t="shared" ca="1" si="17"/>
        <v>9.1999999999999993</v>
      </c>
      <c r="Z70" s="31" t="e">
        <f t="shared" si="18"/>
        <v>#N/A</v>
      </c>
      <c r="AA70" s="31">
        <f t="shared" ca="1" si="24"/>
        <v>9.0272727272727273</v>
      </c>
      <c r="AB70" s="31">
        <f t="shared" ca="1" si="20"/>
        <v>8.6666666666666661</v>
      </c>
      <c r="AC70" s="31">
        <f t="shared" ca="1" si="21"/>
        <v>7.6030303030303017</v>
      </c>
      <c r="AD70" s="31">
        <f t="shared" ca="1" si="22"/>
        <v>13.333333333333334</v>
      </c>
      <c r="AE70" s="31">
        <f t="shared" ca="1" si="23"/>
        <v>12.000000000000002</v>
      </c>
      <c r="AF70" s="31">
        <f t="shared" ca="1" si="19"/>
        <v>4.3969696969697001</v>
      </c>
      <c r="AH70" s="18">
        <f t="shared" ca="1" si="29"/>
        <v>26</v>
      </c>
    </row>
    <row r="71" spans="2:34" ht="15" customHeight="1" x14ac:dyDescent="0.25">
      <c r="B71" s="18">
        <f t="shared" si="30"/>
        <v>2005</v>
      </c>
      <c r="C71" s="31">
        <f t="shared" si="31"/>
        <v>1</v>
      </c>
      <c r="D71" s="18" t="str">
        <f t="shared" si="2"/>
        <v>Q1 2005</v>
      </c>
      <c r="E71" s="18" t="str">
        <f t="shared" si="32"/>
        <v>2005-Q1</v>
      </c>
      <c r="F71" s="18"/>
      <c r="G71" s="19">
        <f t="shared" ca="1" si="26"/>
        <v>4</v>
      </c>
      <c r="H71" s="28">
        <f t="shared" ca="1" si="27"/>
        <v>8.6666666666666661</v>
      </c>
      <c r="I71" s="18"/>
      <c r="J71" s="18">
        <f t="shared" ca="1" si="7"/>
        <v>4</v>
      </c>
      <c r="K71" s="29">
        <f t="shared" ca="1" si="8"/>
        <v>11.407500000000001</v>
      </c>
      <c r="L71" s="29">
        <f t="shared" ca="1" si="9"/>
        <v>11.407500000000001</v>
      </c>
      <c r="M71" s="18"/>
      <c r="N71" s="19">
        <f t="shared" ca="1" si="10"/>
        <v>5</v>
      </c>
      <c r="O71" s="28">
        <f t="shared" ca="1" si="11"/>
        <v>10.559999999999999</v>
      </c>
      <c r="P71" s="18"/>
      <c r="Q71" s="18">
        <f t="shared" ca="1" si="12"/>
        <v>5</v>
      </c>
      <c r="R71" s="29">
        <f t="shared" ca="1" si="13"/>
        <v>11.656000000000001</v>
      </c>
      <c r="S71" s="29">
        <f t="shared" ca="1" si="28"/>
        <v>10.559999999999999</v>
      </c>
      <c r="T71" s="29">
        <f t="shared" ca="1" si="14"/>
        <v>1.0960000000000001</v>
      </c>
      <c r="U71" s="18"/>
      <c r="V71" s="29">
        <f t="shared" ca="1" si="15"/>
        <v>4.2966666666666669</v>
      </c>
      <c r="W71" s="29">
        <f t="shared" ca="1" si="16"/>
        <v>7.1108333333333338</v>
      </c>
      <c r="Y71" s="31">
        <f t="shared" ca="1" si="17"/>
        <v>8.6666666666666661</v>
      </c>
      <c r="Z71" s="31" t="e">
        <f t="shared" si="18"/>
        <v>#N/A</v>
      </c>
      <c r="AA71" s="31">
        <f t="shared" ca="1" si="24"/>
        <v>9.4439393939393934</v>
      </c>
      <c r="AB71" s="31">
        <f t="shared" ca="1" si="20"/>
        <v>8.6666666666666661</v>
      </c>
      <c r="AC71" s="31">
        <f t="shared" ca="1" si="21"/>
        <v>7.7030303030303031</v>
      </c>
      <c r="AD71" s="31">
        <f t="shared" ca="1" si="22"/>
        <v>13.333333333333334</v>
      </c>
      <c r="AE71" s="31">
        <f t="shared" ca="1" si="23"/>
        <v>12.666666666666668</v>
      </c>
      <c r="AF71" s="31">
        <f t="shared" ca="1" si="19"/>
        <v>4.9636363636363647</v>
      </c>
      <c r="AH71" s="18">
        <f t="shared" ca="1" si="29"/>
        <v>25</v>
      </c>
    </row>
    <row r="72" spans="2:34" ht="15" customHeight="1" x14ac:dyDescent="0.25">
      <c r="B72" s="18">
        <f t="shared" si="30"/>
        <v>2005</v>
      </c>
      <c r="C72" s="31">
        <f t="shared" si="31"/>
        <v>2</v>
      </c>
      <c r="D72" s="18" t="str">
        <f t="shared" si="2"/>
        <v>Q2 2005</v>
      </c>
      <c r="E72" s="18" t="str">
        <f t="shared" si="32"/>
        <v>2005-Q2</v>
      </c>
      <c r="F72" s="18"/>
      <c r="G72" s="19">
        <f t="shared" ca="1" si="26"/>
        <v>12</v>
      </c>
      <c r="H72" s="28">
        <f t="shared" ca="1" si="27"/>
        <v>13.333333333333334</v>
      </c>
      <c r="I72" s="18"/>
      <c r="J72" s="18">
        <f t="shared" ca="1" si="7"/>
        <v>12</v>
      </c>
      <c r="K72" s="29">
        <f t="shared" ca="1" si="8"/>
        <v>11.565</v>
      </c>
      <c r="L72" s="29">
        <f t="shared" ca="1" si="9"/>
        <v>11.565</v>
      </c>
      <c r="M72" s="18"/>
      <c r="N72" s="19">
        <f t="shared" ca="1" si="10"/>
        <v>6</v>
      </c>
      <c r="O72" s="28">
        <f t="shared" ca="1" si="11"/>
        <v>10.125</v>
      </c>
      <c r="P72" s="18"/>
      <c r="Q72" s="18">
        <f t="shared" ca="1" si="12"/>
        <v>6</v>
      </c>
      <c r="R72" s="29">
        <f t="shared" ca="1" si="13"/>
        <v>11.441666666666668</v>
      </c>
      <c r="S72" s="29">
        <f t="shared" ca="1" si="28"/>
        <v>10.125</v>
      </c>
      <c r="T72" s="29">
        <f t="shared" ca="1" si="14"/>
        <v>1.3166666666666667</v>
      </c>
      <c r="U72" s="18"/>
      <c r="V72" s="29">
        <f t="shared" ca="1" si="15"/>
        <v>4.16</v>
      </c>
      <c r="W72" s="29">
        <f t="shared" ca="1" si="16"/>
        <v>7.4049999999999994</v>
      </c>
      <c r="Y72" s="31">
        <f t="shared" ca="1" si="17"/>
        <v>13.333333333333334</v>
      </c>
      <c r="Z72" s="31" t="e">
        <f t="shared" si="18"/>
        <v>#N/A</v>
      </c>
      <c r="AA72" s="31">
        <f t="shared" ca="1" si="24"/>
        <v>10.3</v>
      </c>
      <c r="AB72" s="31">
        <f t="shared" ca="1" si="20"/>
        <v>7.1818181818181817</v>
      </c>
      <c r="AC72" s="31">
        <f t="shared" ca="1" si="21"/>
        <v>7.7030303030303031</v>
      </c>
      <c r="AD72" s="31">
        <f t="shared" ca="1" si="22"/>
        <v>13.333333333333334</v>
      </c>
      <c r="AE72" s="31">
        <f t="shared" ca="1" si="23"/>
        <v>13.333333333333334</v>
      </c>
      <c r="AF72" s="31">
        <f t="shared" ca="1" si="19"/>
        <v>5.6303030303030308</v>
      </c>
      <c r="AH72" s="18">
        <f t="shared" ca="1" si="29"/>
        <v>29</v>
      </c>
    </row>
    <row r="73" spans="2:34" ht="15" customHeight="1" x14ac:dyDescent="0.25">
      <c r="B73" s="18">
        <f t="shared" si="30"/>
        <v>2005</v>
      </c>
      <c r="C73" s="31">
        <f t="shared" si="31"/>
        <v>3</v>
      </c>
      <c r="D73" s="18" t="str">
        <f t="shared" si="2"/>
        <v>Q3 2005</v>
      </c>
      <c r="E73" s="18" t="str">
        <f t="shared" si="32"/>
        <v>2005-Q3</v>
      </c>
      <c r="F73" s="18"/>
      <c r="G73" s="19">
        <f t="shared" ca="1" si="26"/>
        <v>9</v>
      </c>
      <c r="H73" s="28">
        <f t="shared" ca="1" si="27"/>
        <v>12.8</v>
      </c>
      <c r="I73" s="18"/>
      <c r="J73" s="18">
        <f t="shared" ca="1" si="7"/>
        <v>8</v>
      </c>
      <c r="K73" s="29">
        <f t="shared" ca="1" si="8"/>
        <v>11.149999999999999</v>
      </c>
      <c r="L73" s="29">
        <f t="shared" ca="1" si="9"/>
        <v>11.149999999999999</v>
      </c>
      <c r="M73" s="18"/>
      <c r="N73" s="19">
        <f t="shared" ca="1" si="10"/>
        <v>4</v>
      </c>
      <c r="O73" s="28">
        <f t="shared" ca="1" si="11"/>
        <v>10.845000000000001</v>
      </c>
      <c r="P73" s="18"/>
      <c r="Q73" s="18">
        <f t="shared" ca="1" si="12"/>
        <v>4</v>
      </c>
      <c r="R73" s="29">
        <f t="shared" ca="1" si="13"/>
        <v>11.4375</v>
      </c>
      <c r="S73" s="29">
        <f t="shared" ca="1" si="28"/>
        <v>10.845000000000001</v>
      </c>
      <c r="T73" s="29">
        <f t="shared" ca="1" si="14"/>
        <v>0.5924999999999998</v>
      </c>
      <c r="U73" s="18"/>
      <c r="V73" s="29">
        <f t="shared" ca="1" si="15"/>
        <v>4.2133333333333338</v>
      </c>
      <c r="W73" s="29">
        <f t="shared" ca="1" si="16"/>
        <v>6.9366666666666648</v>
      </c>
      <c r="Y73" s="31">
        <f t="shared" ca="1" si="17"/>
        <v>12.8</v>
      </c>
      <c r="Z73" s="31" t="e">
        <f t="shared" si="18"/>
        <v>#N/A</v>
      </c>
      <c r="AA73" s="31">
        <f t="shared" ca="1" si="24"/>
        <v>11</v>
      </c>
      <c r="AB73" s="31">
        <f t="shared" ca="1" si="20"/>
        <v>7</v>
      </c>
      <c r="AC73" s="31">
        <f t="shared" ca="1" si="21"/>
        <v>7.3696969696969692</v>
      </c>
      <c r="AD73" s="31">
        <f t="shared" ca="1" si="22"/>
        <v>13.333333333333334</v>
      </c>
      <c r="AE73" s="31">
        <f t="shared" ca="1" si="23"/>
        <v>13.226666666666668</v>
      </c>
      <c r="AF73" s="31">
        <f t="shared" ca="1" si="19"/>
        <v>5.8569696969696992</v>
      </c>
      <c r="AH73" s="18">
        <f t="shared" ca="1" si="29"/>
        <v>31</v>
      </c>
    </row>
    <row r="74" spans="2:34" ht="15" customHeight="1" x14ac:dyDescent="0.25">
      <c r="B74" s="18">
        <f t="shared" si="30"/>
        <v>2005</v>
      </c>
      <c r="C74" s="31">
        <f t="shared" si="31"/>
        <v>4</v>
      </c>
      <c r="D74" s="18" t="str">
        <f t="shared" si="2"/>
        <v>Q4 2005</v>
      </c>
      <c r="E74" s="18" t="str">
        <f t="shared" si="32"/>
        <v>2005-Q4</v>
      </c>
      <c r="F74" s="18"/>
      <c r="G74" s="19">
        <f t="shared" ca="1" si="26"/>
        <v>11</v>
      </c>
      <c r="H74" s="28">
        <f t="shared" ca="1" si="27"/>
        <v>7.1818181818181817</v>
      </c>
      <c r="I74" s="18"/>
      <c r="J74" s="18">
        <f t="shared" ca="1" si="7"/>
        <v>10</v>
      </c>
      <c r="K74" s="29">
        <f t="shared" ca="1" si="8"/>
        <v>11.15</v>
      </c>
      <c r="L74" s="29">
        <f t="shared" ca="1" si="9"/>
        <v>11.15</v>
      </c>
      <c r="M74" s="18"/>
      <c r="N74" s="19">
        <f t="shared" ca="1" si="10"/>
        <v>9</v>
      </c>
      <c r="O74" s="28">
        <f t="shared" ca="1" si="11"/>
        <v>10.593333333333334</v>
      </c>
      <c r="P74" s="18"/>
      <c r="Q74" s="18">
        <f t="shared" ca="1" si="12"/>
        <v>9</v>
      </c>
      <c r="R74" s="29">
        <f t="shared" ca="1" si="13"/>
        <v>11.666666666666666</v>
      </c>
      <c r="S74" s="29">
        <f t="shared" ca="1" si="28"/>
        <v>10.593333333333334</v>
      </c>
      <c r="T74" s="29">
        <f t="shared" ca="1" si="14"/>
        <v>1.0733333333333333</v>
      </c>
      <c r="U74" s="18"/>
      <c r="V74" s="29">
        <f t="shared" ca="1" si="15"/>
        <v>4.4899999999999993</v>
      </c>
      <c r="W74" s="29">
        <f t="shared" ca="1" si="16"/>
        <v>6.660000000000001</v>
      </c>
      <c r="Y74" s="31">
        <f t="shared" ca="1" si="17"/>
        <v>7.1818181818181817</v>
      </c>
      <c r="Z74" s="31" t="e">
        <f t="shared" si="18"/>
        <v>#N/A</v>
      </c>
      <c r="AA74" s="31">
        <f t="shared" ca="1" si="24"/>
        <v>10.495454545454544</v>
      </c>
      <c r="AB74" s="31">
        <f t="shared" ca="1" si="20"/>
        <v>7</v>
      </c>
      <c r="AC74" s="31">
        <f t="shared" ca="1" si="21"/>
        <v>7.0363636363636362</v>
      </c>
      <c r="AD74" s="31">
        <f t="shared" ca="1" si="22"/>
        <v>13.333333333333334</v>
      </c>
      <c r="AE74" s="31">
        <f t="shared" ca="1" si="23"/>
        <v>12.36</v>
      </c>
      <c r="AF74" s="31">
        <f t="shared" ca="1" si="19"/>
        <v>5.3236363636363633</v>
      </c>
      <c r="AH74" s="18">
        <f t="shared" ca="1" si="29"/>
        <v>36</v>
      </c>
    </row>
    <row r="75" spans="2:34" ht="15" customHeight="1" x14ac:dyDescent="0.25">
      <c r="B75" s="18">
        <f t="shared" si="30"/>
        <v>2006</v>
      </c>
      <c r="C75" s="31">
        <f t="shared" si="31"/>
        <v>1</v>
      </c>
      <c r="D75" s="18" t="str">
        <f t="shared" si="2"/>
        <v>Q1 2006</v>
      </c>
      <c r="E75" s="18" t="str">
        <f t="shared" si="32"/>
        <v>2006-Q1</v>
      </c>
      <c r="F75" s="18"/>
      <c r="G75" s="19">
        <f t="shared" ca="1" si="26"/>
        <v>12</v>
      </c>
      <c r="H75" s="28">
        <f t="shared" ca="1" si="27"/>
        <v>7</v>
      </c>
      <c r="I75" s="18"/>
      <c r="J75" s="18">
        <f t="shared" ca="1" si="7"/>
        <v>12</v>
      </c>
      <c r="K75" s="29">
        <f t="shared" ca="1" si="8"/>
        <v>11.233333333333334</v>
      </c>
      <c r="L75" s="29">
        <f t="shared" ca="1" si="9"/>
        <v>11.233333333333334</v>
      </c>
      <c r="M75" s="18"/>
      <c r="N75" s="19">
        <f t="shared" ca="1" si="10"/>
        <v>3</v>
      </c>
      <c r="O75" s="28">
        <f t="shared" ca="1" si="11"/>
        <v>10.38</v>
      </c>
      <c r="P75" s="18"/>
      <c r="Q75" s="18">
        <f t="shared" ca="1" si="12"/>
        <v>3</v>
      </c>
      <c r="R75" s="29">
        <f t="shared" ca="1" si="13"/>
        <v>11.666666666666666</v>
      </c>
      <c r="S75" s="29">
        <f t="shared" ca="1" si="28"/>
        <v>10.38</v>
      </c>
      <c r="T75" s="29">
        <f t="shared" ca="1" si="14"/>
        <v>1.2866666666666664</v>
      </c>
      <c r="U75" s="18"/>
      <c r="V75" s="29">
        <f t="shared" ca="1" si="15"/>
        <v>4.57</v>
      </c>
      <c r="W75" s="29">
        <f t="shared" ca="1" si="16"/>
        <v>6.663333333333334</v>
      </c>
      <c r="Y75" s="31">
        <f t="shared" ca="1" si="17"/>
        <v>7</v>
      </c>
      <c r="Z75" s="31" t="e">
        <f t="shared" si="18"/>
        <v>#N/A</v>
      </c>
      <c r="AA75" s="31">
        <f t="shared" ca="1" si="24"/>
        <v>10.078787878787878</v>
      </c>
      <c r="AB75" s="31">
        <f t="shared" ca="1" si="20"/>
        <v>7</v>
      </c>
      <c r="AC75" s="31">
        <f t="shared" ca="1" si="21"/>
        <v>7</v>
      </c>
      <c r="AD75" s="31">
        <f t="shared" ca="1" si="22"/>
        <v>12.8</v>
      </c>
      <c r="AE75" s="31">
        <f t="shared" ca="1" si="23"/>
        <v>11.604444444444445</v>
      </c>
      <c r="AF75" s="31">
        <f t="shared" ca="1" si="19"/>
        <v>4.6044444444444448</v>
      </c>
      <c r="AH75" s="18">
        <f t="shared" ca="1" si="29"/>
        <v>44</v>
      </c>
    </row>
    <row r="76" spans="2:34" ht="15" customHeight="1" x14ac:dyDescent="0.25">
      <c r="B76" s="18">
        <f t="shared" si="30"/>
        <v>2006</v>
      </c>
      <c r="C76" s="31">
        <f t="shared" si="31"/>
        <v>2</v>
      </c>
      <c r="D76" s="18" t="str">
        <f t="shared" si="2"/>
        <v>Q2 2006</v>
      </c>
      <c r="E76" s="18" t="str">
        <f t="shared" si="32"/>
        <v>2006-Q2</v>
      </c>
      <c r="F76" s="18"/>
      <c r="G76" s="19">
        <f t="shared" ca="1" si="26"/>
        <v>15</v>
      </c>
      <c r="H76" s="28">
        <f t="shared" ca="1" si="27"/>
        <v>9</v>
      </c>
      <c r="I76" s="18"/>
      <c r="J76" s="18">
        <f t="shared" ca="1" si="7"/>
        <v>15</v>
      </c>
      <c r="K76" s="29">
        <f t="shared" ca="1" si="8"/>
        <v>11.426666666666666</v>
      </c>
      <c r="L76" s="29">
        <f t="shared" ca="1" si="9"/>
        <v>11.426666666666666</v>
      </c>
      <c r="M76" s="18"/>
      <c r="N76" s="19">
        <f t="shared" ca="1" si="10"/>
        <v>5</v>
      </c>
      <c r="O76" s="28">
        <f t="shared" ca="1" si="11"/>
        <v>10.63</v>
      </c>
      <c r="P76" s="18"/>
      <c r="Q76" s="18">
        <f t="shared" ca="1" si="12"/>
        <v>5</v>
      </c>
      <c r="R76" s="29">
        <f t="shared" ca="1" si="13"/>
        <v>11.286</v>
      </c>
      <c r="S76" s="29">
        <f t="shared" ca="1" si="28"/>
        <v>10.63</v>
      </c>
      <c r="T76" s="29">
        <f t="shared" ca="1" si="14"/>
        <v>0.65600000000000058</v>
      </c>
      <c r="U76" s="18"/>
      <c r="V76" s="29">
        <f t="shared" ca="1" si="15"/>
        <v>5.07</v>
      </c>
      <c r="W76" s="29">
        <f t="shared" ca="1" si="16"/>
        <v>6.3566666666666656</v>
      </c>
      <c r="Y76" s="31">
        <f t="shared" ca="1" si="17"/>
        <v>9</v>
      </c>
      <c r="Z76" s="31" t="e">
        <f t="shared" si="18"/>
        <v>#N/A</v>
      </c>
      <c r="AA76" s="31">
        <f t="shared" ca="1" si="24"/>
        <v>8.995454545454546</v>
      </c>
      <c r="AB76" s="31">
        <f t="shared" ca="1" si="20"/>
        <v>7</v>
      </c>
      <c r="AC76" s="31">
        <f t="shared" ca="1" si="21"/>
        <v>7.2</v>
      </c>
      <c r="AD76" s="31">
        <f t="shared" ca="1" si="22"/>
        <v>9</v>
      </c>
      <c r="AE76" s="31">
        <f t="shared" ca="1" si="23"/>
        <v>10.887777777777778</v>
      </c>
      <c r="AF76" s="31">
        <f t="shared" ca="1" si="19"/>
        <v>3.6877777777777778</v>
      </c>
      <c r="AH76" s="18">
        <f t="shared" ca="1" si="29"/>
        <v>47</v>
      </c>
    </row>
    <row r="77" spans="2:34" ht="15" customHeight="1" x14ac:dyDescent="0.25">
      <c r="B77" s="18">
        <f t="shared" si="30"/>
        <v>2006</v>
      </c>
      <c r="C77" s="31">
        <f t="shared" si="31"/>
        <v>3</v>
      </c>
      <c r="D77" s="18" t="str">
        <f t="shared" si="2"/>
        <v>Q3 2006</v>
      </c>
      <c r="E77" s="18" t="str">
        <f t="shared" si="32"/>
        <v>2006-Q3</v>
      </c>
      <c r="F77" s="18"/>
      <c r="G77" s="19">
        <f t="shared" ca="1" si="26"/>
        <v>8</v>
      </c>
      <c r="H77" s="28">
        <f t="shared" ca="1" si="27"/>
        <v>8</v>
      </c>
      <c r="I77" s="18"/>
      <c r="J77" s="18">
        <f t="shared" ca="1" si="7"/>
        <v>7</v>
      </c>
      <c r="K77" s="29">
        <f t="shared" ca="1" si="8"/>
        <v>11.571428571428571</v>
      </c>
      <c r="L77" s="29">
        <f t="shared" ca="1" si="9"/>
        <v>11.571428571428571</v>
      </c>
      <c r="M77" s="18"/>
      <c r="N77" s="19">
        <f t="shared" ca="1" si="10"/>
        <v>7</v>
      </c>
      <c r="O77" s="28">
        <f t="shared" ca="1" si="11"/>
        <v>10.062857142857142</v>
      </c>
      <c r="P77" s="18"/>
      <c r="Q77" s="18">
        <f t="shared" ca="1" si="12"/>
        <v>7</v>
      </c>
      <c r="R77" s="29">
        <f t="shared" ca="1" si="13"/>
        <v>11</v>
      </c>
      <c r="S77" s="29">
        <f t="shared" ca="1" si="28"/>
        <v>10.062857142857142</v>
      </c>
      <c r="T77" s="29">
        <f t="shared" ca="1" si="14"/>
        <v>0.93714285714285717</v>
      </c>
      <c r="U77" s="18"/>
      <c r="V77" s="29">
        <f t="shared" ca="1" si="15"/>
        <v>4.8966666666666656</v>
      </c>
      <c r="W77" s="29">
        <f t="shared" ca="1" si="16"/>
        <v>6.6747619047619056</v>
      </c>
      <c r="Y77" s="31">
        <f t="shared" ca="1" si="17"/>
        <v>8</v>
      </c>
      <c r="Z77" s="31" t="e">
        <f t="shared" si="18"/>
        <v>#N/A</v>
      </c>
      <c r="AA77" s="31">
        <f t="shared" ca="1" si="24"/>
        <v>7.795454545454545</v>
      </c>
      <c r="AB77" s="31">
        <f t="shared" ca="1" si="20"/>
        <v>7</v>
      </c>
      <c r="AC77" s="31">
        <f t="shared" ca="1" si="21"/>
        <v>7.4</v>
      </c>
      <c r="AD77" s="31">
        <f t="shared" ca="1" si="22"/>
        <v>9.5555555555555554</v>
      </c>
      <c r="AE77" s="31">
        <f t="shared" ca="1" si="23"/>
        <v>10.354444444444443</v>
      </c>
      <c r="AF77" s="31">
        <f t="shared" ca="1" si="19"/>
        <v>2.9544444444444427</v>
      </c>
      <c r="AH77" s="18">
        <f t="shared" ca="1" si="29"/>
        <v>46</v>
      </c>
    </row>
    <row r="78" spans="2:34" ht="15" customHeight="1" x14ac:dyDescent="0.25">
      <c r="B78" s="18">
        <f t="shared" si="30"/>
        <v>2006</v>
      </c>
      <c r="C78" s="31">
        <f t="shared" si="31"/>
        <v>4</v>
      </c>
      <c r="D78" s="18" t="str">
        <f t="shared" si="2"/>
        <v>Q4 2006</v>
      </c>
      <c r="E78" s="18" t="str">
        <f t="shared" si="32"/>
        <v>2006-Q4</v>
      </c>
      <c r="F78" s="18"/>
      <c r="G78" s="19">
        <f t="shared" ca="1" si="26"/>
        <v>13</v>
      </c>
      <c r="H78" s="28">
        <f t="shared" ca="1" si="27"/>
        <v>8.5</v>
      </c>
      <c r="I78" s="18"/>
      <c r="J78" s="18">
        <f t="shared" ca="1" si="7"/>
        <v>11</v>
      </c>
      <c r="K78" s="29">
        <f t="shared" ca="1" si="8"/>
        <v>11.054545454545455</v>
      </c>
      <c r="L78" s="29">
        <f t="shared" ca="1" si="9"/>
        <v>11.054545454545455</v>
      </c>
      <c r="M78" s="18"/>
      <c r="N78" s="19">
        <f t="shared" ca="1" si="10"/>
        <v>11</v>
      </c>
      <c r="O78" s="28">
        <f t="shared" ca="1" si="11"/>
        <v>10.331818181818182</v>
      </c>
      <c r="P78" s="18"/>
      <c r="Q78" s="18">
        <f t="shared" ca="1" si="12"/>
        <v>11</v>
      </c>
      <c r="R78" s="29">
        <f t="shared" ca="1" si="13"/>
        <v>11.25</v>
      </c>
      <c r="S78" s="29">
        <f t="shared" ca="1" si="28"/>
        <v>10.331818181818182</v>
      </c>
      <c r="T78" s="29">
        <f t="shared" ca="1" si="14"/>
        <v>0.9181818181818181</v>
      </c>
      <c r="U78" s="18"/>
      <c r="V78" s="29">
        <f t="shared" ca="1" si="15"/>
        <v>4.63</v>
      </c>
      <c r="W78" s="29">
        <f t="shared" ca="1" si="16"/>
        <v>6.4245454545454548</v>
      </c>
      <c r="Y78" s="31">
        <f t="shared" ca="1" si="17"/>
        <v>8.5</v>
      </c>
      <c r="Z78" s="31" t="e">
        <f t="shared" si="18"/>
        <v>#N/A</v>
      </c>
      <c r="AA78" s="31">
        <f t="shared" ca="1" si="24"/>
        <v>8.125</v>
      </c>
      <c r="AB78" s="31">
        <f t="shared" ca="1" si="20"/>
        <v>8</v>
      </c>
      <c r="AC78" s="31">
        <f t="shared" ca="1" si="21"/>
        <v>7.6375000000000002</v>
      </c>
      <c r="AD78" s="31">
        <f t="shared" ca="1" si="22"/>
        <v>9.75</v>
      </c>
      <c r="AE78" s="31">
        <f t="shared" ca="1" si="23"/>
        <v>9.9277777777777771</v>
      </c>
      <c r="AF78" s="31">
        <f t="shared" ca="1" si="19"/>
        <v>2.290277777777777</v>
      </c>
      <c r="AH78" s="18">
        <f t="shared" ca="1" si="29"/>
        <v>48</v>
      </c>
    </row>
    <row r="79" spans="2:34" ht="15" customHeight="1" x14ac:dyDescent="0.25">
      <c r="B79" s="18">
        <f t="shared" si="30"/>
        <v>2007</v>
      </c>
      <c r="C79" s="31">
        <f t="shared" si="31"/>
        <v>1</v>
      </c>
      <c r="D79" s="18" t="str">
        <f t="shared" si="2"/>
        <v>Q1 2007</v>
      </c>
      <c r="E79" s="18" t="str">
        <f t="shared" si="32"/>
        <v>2007-Q1</v>
      </c>
      <c r="F79" s="18"/>
      <c r="G79" s="19">
        <f t="shared" ca="1" si="26"/>
        <v>10</v>
      </c>
      <c r="H79" s="28">
        <f t="shared" ca="1" si="27"/>
        <v>9.5555555555555554</v>
      </c>
      <c r="I79" s="18"/>
      <c r="J79" s="18">
        <f t="shared" ca="1" si="7"/>
        <v>10</v>
      </c>
      <c r="K79" s="29">
        <f t="shared" ca="1" si="8"/>
        <v>11.2</v>
      </c>
      <c r="L79" s="29">
        <f t="shared" ca="1" si="9"/>
        <v>11.2</v>
      </c>
      <c r="M79" s="18"/>
      <c r="N79" s="19">
        <f t="shared" ca="1" si="10"/>
        <v>9</v>
      </c>
      <c r="O79" s="28">
        <f t="shared" ca="1" si="11"/>
        <v>10.388888888888891</v>
      </c>
      <c r="P79" s="18"/>
      <c r="Q79" s="18">
        <f t="shared" ca="1" si="12"/>
        <v>9</v>
      </c>
      <c r="R79" s="29">
        <f t="shared" ca="1" si="13"/>
        <v>11.366666666666667</v>
      </c>
      <c r="S79" s="29">
        <f t="shared" ca="1" si="28"/>
        <v>10.388888888888891</v>
      </c>
      <c r="T79" s="29">
        <f t="shared" ca="1" si="14"/>
        <v>0.97777777777777763</v>
      </c>
      <c r="U79" s="18"/>
      <c r="V79" s="29">
        <f t="shared" ca="1" si="15"/>
        <v>4.68</v>
      </c>
      <c r="W79" s="29">
        <f t="shared" ca="1" si="16"/>
        <v>6.52</v>
      </c>
      <c r="Y79" s="31">
        <f t="shared" ca="1" si="17"/>
        <v>9.5555555555555554</v>
      </c>
      <c r="Z79" s="31" t="e">
        <f t="shared" si="18"/>
        <v>#N/A</v>
      </c>
      <c r="AA79" s="31">
        <f t="shared" ca="1" si="24"/>
        <v>8.7638888888888893</v>
      </c>
      <c r="AB79" s="31">
        <f t="shared" ca="1" si="20"/>
        <v>8</v>
      </c>
      <c r="AC79" s="31">
        <f t="shared" ca="1" si="21"/>
        <v>7.875</v>
      </c>
      <c r="AD79" s="31">
        <f t="shared" ca="1" si="22"/>
        <v>10.666666666666666</v>
      </c>
      <c r="AE79" s="31">
        <f t="shared" ca="1" si="23"/>
        <v>10.261111111111109</v>
      </c>
      <c r="AF79" s="31">
        <f t="shared" ca="1" si="19"/>
        <v>2.3861111111111093</v>
      </c>
      <c r="AH79" s="18">
        <f t="shared" ca="1" si="29"/>
        <v>46</v>
      </c>
    </row>
    <row r="80" spans="2:34" ht="15" customHeight="1" x14ac:dyDescent="0.25">
      <c r="B80" s="18">
        <f t="shared" si="30"/>
        <v>2007</v>
      </c>
      <c r="C80" s="31">
        <f t="shared" si="31"/>
        <v>2</v>
      </c>
      <c r="D80" s="18" t="str">
        <f t="shared" si="2"/>
        <v>Q2 2007</v>
      </c>
      <c r="E80" s="18" t="str">
        <f t="shared" si="32"/>
        <v>2007-Q2</v>
      </c>
      <c r="F80" s="18"/>
      <c r="G80" s="19">
        <f t="shared" ca="1" si="26"/>
        <v>16</v>
      </c>
      <c r="H80" s="28">
        <f t="shared" ca="1" si="27"/>
        <v>9.75</v>
      </c>
      <c r="I80" s="18"/>
      <c r="J80" s="18">
        <f t="shared" ca="1" si="7"/>
        <v>16</v>
      </c>
      <c r="K80" s="29">
        <f t="shared" ca="1" si="8"/>
        <v>11.4375</v>
      </c>
      <c r="L80" s="29">
        <f t="shared" ca="1" si="9"/>
        <v>11.4375</v>
      </c>
      <c r="M80" s="18"/>
      <c r="N80" s="19">
        <f t="shared" ca="1" si="10"/>
        <v>11</v>
      </c>
      <c r="O80" s="28">
        <f t="shared" ca="1" si="11"/>
        <v>10.265454545454546</v>
      </c>
      <c r="P80" s="18"/>
      <c r="Q80" s="18">
        <f t="shared" ca="1" si="12"/>
        <v>11</v>
      </c>
      <c r="R80" s="29">
        <f t="shared" ca="1" si="13"/>
        <v>11.190909090909091</v>
      </c>
      <c r="S80" s="29">
        <f t="shared" ca="1" si="28"/>
        <v>10.265454545454546</v>
      </c>
      <c r="T80" s="29">
        <f t="shared" ca="1" si="14"/>
        <v>0.92545454545454564</v>
      </c>
      <c r="U80" s="18"/>
      <c r="V80" s="29">
        <f t="shared" ca="1" si="15"/>
        <v>4.8466666666666667</v>
      </c>
      <c r="W80" s="29">
        <f t="shared" ca="1" si="16"/>
        <v>6.5908333333333333</v>
      </c>
      <c r="Y80" s="31">
        <f t="shared" ca="1" si="17"/>
        <v>9.75</v>
      </c>
      <c r="Z80" s="31" t="e">
        <f t="shared" si="18"/>
        <v>#N/A</v>
      </c>
      <c r="AA80" s="31">
        <f t="shared" ca="1" si="24"/>
        <v>8.9513888888888893</v>
      </c>
      <c r="AB80" s="31">
        <f t="shared" ca="1" si="20"/>
        <v>8.1875</v>
      </c>
      <c r="AC80" s="31">
        <f t="shared" ca="1" si="21"/>
        <v>8.1125000000000007</v>
      </c>
      <c r="AD80" s="31">
        <f t="shared" ca="1" si="22"/>
        <v>10.666666666666666</v>
      </c>
      <c r="AE80" s="31">
        <f t="shared" ca="1" si="23"/>
        <v>10.849999999999998</v>
      </c>
      <c r="AF80" s="31">
        <f t="shared" ca="1" si="19"/>
        <v>2.7374999999999972</v>
      </c>
      <c r="AH80" s="18">
        <f t="shared" ca="1" si="29"/>
        <v>47</v>
      </c>
    </row>
    <row r="81" spans="2:34" ht="15" customHeight="1" x14ac:dyDescent="0.25">
      <c r="B81" s="18">
        <f t="shared" si="30"/>
        <v>2007</v>
      </c>
      <c r="C81" s="31">
        <f t="shared" si="31"/>
        <v>3</v>
      </c>
      <c r="D81" s="18" t="str">
        <f t="shared" ref="D81:D144" si="33">"Q"&amp;C81&amp;" "&amp;B81</f>
        <v>Q3 2007</v>
      </c>
      <c r="E81" s="18" t="str">
        <f t="shared" si="32"/>
        <v>2007-Q3</v>
      </c>
      <c r="F81" s="18"/>
      <c r="G81" s="19">
        <f t="shared" ref="G81:G112" ca="1" si="34">COUNTIF(INDIRECT(G$9&amp;G$10),$E81)</f>
        <v>12</v>
      </c>
      <c r="H81" s="28">
        <f t="shared" ref="H81:H112" ca="1" si="35">AVERAGEIF(INDIRECT(G$9&amp;H$10),$E81,INDIRECT(G$9&amp;H$11))</f>
        <v>10.666666666666666</v>
      </c>
      <c r="I81" s="18"/>
      <c r="J81" s="18">
        <f t="shared" ca="1" si="7"/>
        <v>12</v>
      </c>
      <c r="K81" s="29">
        <f t="shared" ca="1" si="8"/>
        <v>11.395833333333334</v>
      </c>
      <c r="L81" s="29">
        <f t="shared" ca="1" si="9"/>
        <v>11.395833333333334</v>
      </c>
      <c r="M81" s="18"/>
      <c r="N81" s="19">
        <f t="shared" ca="1" si="10"/>
        <v>4</v>
      </c>
      <c r="O81" s="28">
        <f t="shared" ca="1" si="11"/>
        <v>10.0175</v>
      </c>
      <c r="P81" s="18"/>
      <c r="Q81" s="18">
        <f t="shared" ca="1" si="12"/>
        <v>3</v>
      </c>
      <c r="R81" s="29">
        <f t="shared" ca="1" si="13"/>
        <v>11.083333333333334</v>
      </c>
      <c r="S81" s="29">
        <f t="shared" ref="S81:S112" ca="1" si="36">IF(Q81&gt;0,SUMIF(INDIRECT(Q$9&amp;S$10),$E81,INDIRECT(Q$9&amp;S$11))/Q81,"")</f>
        <v>10.133333333333333</v>
      </c>
      <c r="T81" s="29">
        <f t="shared" ca="1" si="14"/>
        <v>0.94999999999999984</v>
      </c>
      <c r="U81" s="18"/>
      <c r="V81" s="29">
        <f t="shared" ca="1" si="15"/>
        <v>4.7299999999999995</v>
      </c>
      <c r="W81" s="29">
        <f t="shared" ca="1" si="16"/>
        <v>6.6658333333333344</v>
      </c>
      <c r="Y81" s="31">
        <f t="shared" ca="1" si="17"/>
        <v>10.666666666666666</v>
      </c>
      <c r="Z81" s="31" t="e">
        <f t="shared" si="18"/>
        <v>#N/A</v>
      </c>
      <c r="AA81" s="31">
        <f t="shared" ca="1" si="24"/>
        <v>9.6180555555555554</v>
      </c>
      <c r="AB81" s="31">
        <f t="shared" ca="1" si="20"/>
        <v>8.1875</v>
      </c>
      <c r="AC81" s="31">
        <f t="shared" ca="1" si="21"/>
        <v>8.15</v>
      </c>
      <c r="AD81" s="31">
        <f t="shared" ca="1" si="22"/>
        <v>10.666666666666666</v>
      </c>
      <c r="AE81" s="31">
        <f t="shared" ca="1" si="23"/>
        <v>11.4</v>
      </c>
      <c r="AF81" s="31">
        <f t="shared" ca="1" si="19"/>
        <v>3.25</v>
      </c>
      <c r="AH81" s="18">
        <f t="shared" ca="1" si="29"/>
        <v>51</v>
      </c>
    </row>
    <row r="82" spans="2:34" ht="15" customHeight="1" x14ac:dyDescent="0.25">
      <c r="B82" s="18">
        <f t="shared" si="30"/>
        <v>2007</v>
      </c>
      <c r="C82" s="31">
        <f t="shared" si="31"/>
        <v>4</v>
      </c>
      <c r="D82" s="18" t="str">
        <f t="shared" si="33"/>
        <v>Q4 2007</v>
      </c>
      <c r="E82" s="18" t="str">
        <f t="shared" si="32"/>
        <v>2007-Q4</v>
      </c>
      <c r="F82" s="18"/>
      <c r="G82" s="19">
        <f t="shared" ca="1" si="34"/>
        <v>11</v>
      </c>
      <c r="H82" s="28">
        <f t="shared" ca="1" si="35"/>
        <v>8.1875</v>
      </c>
      <c r="I82" s="18"/>
      <c r="J82" s="18">
        <f t="shared" ref="J82:J145" ca="1" si="37">COUNTIF(INDIRECT(J$9&amp;J$10),$E82)</f>
        <v>11</v>
      </c>
      <c r="K82" s="29">
        <f t="shared" ref="K82:K145" ca="1" si="38">IF(J82&gt;0,SUMIF(INDIRECT(J$9&amp;K$10),$E82,INDIRECT(J$9&amp;K$11))/J82,"")</f>
        <v>11.08181818181818</v>
      </c>
      <c r="L82" s="29">
        <f t="shared" ref="L82:L145" ca="1" si="39">IF(LEN(K82)=0,AVERAGE(K81,K83),K82)</f>
        <v>11.08181818181818</v>
      </c>
      <c r="M82" s="18"/>
      <c r="N82" s="19">
        <f t="shared" ref="N82:N145" ca="1" si="40">COUNTIF(INDIRECT(N$9&amp;N$10),$E82)</f>
        <v>14</v>
      </c>
      <c r="O82" s="28">
        <f t="shared" ref="O82:O145" ca="1" si="41">IF(N82&gt;0,SUMIF(INDIRECT(N$9&amp;O$10),$E82,INDIRECT(N$9&amp;O$11))/N82,"")</f>
        <v>10.355000000000002</v>
      </c>
      <c r="P82" s="18"/>
      <c r="Q82" s="18">
        <f t="shared" ref="Q82:Q145" ca="1" si="42">COUNTIF(INDIRECT(Q$9&amp;Q$10),$E82)</f>
        <v>13</v>
      </c>
      <c r="R82" s="29">
        <f t="shared" ref="R82:R145" ca="1" si="43">IF(Q82&gt;0,SUMIF(INDIRECT(Q$9&amp;R$10),$E82,INDIRECT(Q$9&amp;R$11))/Q82,"")</f>
        <v>11.523076923076925</v>
      </c>
      <c r="S82" s="29">
        <f t="shared" ca="1" si="36"/>
        <v>10.451538461538464</v>
      </c>
      <c r="T82" s="29">
        <f t="shared" ref="T82:T145" ca="1" si="44">IF(Q82&gt;0,SUMIF(INDIRECT(Q$9&amp;T$10),$E82,INDIRECT(Q$9&amp;T$11))/Q82,"")</f>
        <v>1.0715384615384616</v>
      </c>
      <c r="U82" s="18"/>
      <c r="V82" s="29">
        <f t="shared" ref="V82:V145" ca="1" si="45">SUMIF(INDIRECT(V$9&amp;V$10),$E82,INDIRECT(V$9&amp;V$11))</f>
        <v>4.26</v>
      </c>
      <c r="W82" s="29">
        <f t="shared" ref="W82:W145" ca="1" si="46">L82-V82</f>
        <v>6.8218181818181804</v>
      </c>
      <c r="Y82" s="31">
        <f t="shared" ref="Y82:Y145" ca="1" si="47">H82</f>
        <v>8.1875</v>
      </c>
      <c r="Z82" s="31" t="e">
        <f t="shared" ref="Z82:Z145" si="48">IF(LEN($E83)=0,Y82,#N/A)</f>
        <v>#N/A</v>
      </c>
      <c r="AA82" s="31">
        <f t="shared" ref="AA82:AA145" ca="1" si="49">AVERAGE(Y79:Y82)</f>
        <v>9.5399305555555554</v>
      </c>
      <c r="AB82" s="31">
        <f t="shared" ref="AB82:AB145" ca="1" si="50">MIN(Y80:Y84)</f>
        <v>8.1875</v>
      </c>
      <c r="AC82" s="31">
        <f t="shared" ref="AC82:AC145" ca="1" si="51">AVERAGE(AB80:AB84)</f>
        <v>8.1875</v>
      </c>
      <c r="AD82" s="31">
        <f t="shared" ref="AD82:AD145" ca="1" si="52">MAX(Y80:Y84)</f>
        <v>12.5</v>
      </c>
      <c r="AE82" s="31">
        <f t="shared" ref="AE82:AE145" ca="1" si="53">AVERAGE(AD80:AD84)</f>
        <v>11.766666666666666</v>
      </c>
      <c r="AF82" s="31">
        <f t="shared" ref="AF82:AF145" ca="1" si="54">AE82-AC82</f>
        <v>3.5791666666666657</v>
      </c>
      <c r="AH82" s="18">
        <f t="shared" ca="1" si="29"/>
        <v>49</v>
      </c>
    </row>
    <row r="83" spans="2:34" ht="15" customHeight="1" x14ac:dyDescent="0.25">
      <c r="B83" s="18">
        <f t="shared" si="30"/>
        <v>2008</v>
      </c>
      <c r="C83" s="31">
        <f t="shared" si="31"/>
        <v>1</v>
      </c>
      <c r="D83" s="18" t="str">
        <f t="shared" si="33"/>
        <v>Q1 2008</v>
      </c>
      <c r="E83" s="18" t="str">
        <f t="shared" si="32"/>
        <v>2008-Q1</v>
      </c>
      <c r="F83" s="18"/>
      <c r="G83" s="19">
        <f t="shared" ca="1" si="34"/>
        <v>9</v>
      </c>
      <c r="H83" s="28">
        <f t="shared" ca="1" si="35"/>
        <v>8.1999999999999993</v>
      </c>
      <c r="I83" s="18"/>
      <c r="J83" s="18">
        <f t="shared" ca="1" si="37"/>
        <v>7</v>
      </c>
      <c r="K83" s="29">
        <f t="shared" ca="1" si="38"/>
        <v>10.85</v>
      </c>
      <c r="L83" s="29">
        <f t="shared" ca="1" si="39"/>
        <v>10.85</v>
      </c>
      <c r="M83" s="18"/>
      <c r="N83" s="19">
        <f t="shared" ca="1" si="40"/>
        <v>9</v>
      </c>
      <c r="O83" s="28">
        <f t="shared" ca="1" si="41"/>
        <v>10.37</v>
      </c>
      <c r="P83" s="18"/>
      <c r="Q83" s="18">
        <f t="shared" ca="1" si="42"/>
        <v>9</v>
      </c>
      <c r="R83" s="29">
        <f t="shared" ca="1" si="43"/>
        <v>11.3</v>
      </c>
      <c r="S83" s="29">
        <f t="shared" ca="1" si="36"/>
        <v>10.37</v>
      </c>
      <c r="T83" s="29">
        <f t="shared" ca="1" si="44"/>
        <v>0.92999999999999994</v>
      </c>
      <c r="U83" s="18"/>
      <c r="V83" s="29">
        <f t="shared" ca="1" si="45"/>
        <v>3.6633333333333336</v>
      </c>
      <c r="W83" s="29">
        <f t="shared" ca="1" si="46"/>
        <v>7.1866666666666656</v>
      </c>
      <c r="Y83" s="31">
        <f t="shared" ca="1" si="47"/>
        <v>8.1999999999999993</v>
      </c>
      <c r="Z83" s="31" t="e">
        <f t="shared" si="48"/>
        <v>#N/A</v>
      </c>
      <c r="AA83" s="31">
        <f t="shared" ca="1" si="49"/>
        <v>9.201041666666665</v>
      </c>
      <c r="AB83" s="31">
        <f t="shared" ca="1" si="50"/>
        <v>8.1875</v>
      </c>
      <c r="AC83" s="31">
        <f t="shared" ca="1" si="51"/>
        <v>8.1900000000000013</v>
      </c>
      <c r="AD83" s="31">
        <f t="shared" ca="1" si="52"/>
        <v>12.5</v>
      </c>
      <c r="AE83" s="31">
        <f t="shared" ca="1" si="53"/>
        <v>12.133333333333333</v>
      </c>
      <c r="AF83" s="31">
        <f t="shared" ca="1" si="54"/>
        <v>3.9433333333333316</v>
      </c>
      <c r="AH83" s="18">
        <f t="shared" ca="1" si="29"/>
        <v>48</v>
      </c>
    </row>
    <row r="84" spans="2:34" ht="15" customHeight="1" x14ac:dyDescent="0.25">
      <c r="B84" s="18">
        <f t="shared" si="30"/>
        <v>2008</v>
      </c>
      <c r="C84" s="31">
        <f t="shared" si="31"/>
        <v>2</v>
      </c>
      <c r="D84" s="18" t="str">
        <f t="shared" si="33"/>
        <v>Q2 2008</v>
      </c>
      <c r="E84" s="18" t="str">
        <f t="shared" si="32"/>
        <v>2008-Q2</v>
      </c>
      <c r="F84" s="18"/>
      <c r="G84" s="19">
        <f t="shared" ca="1" si="34"/>
        <v>13</v>
      </c>
      <c r="H84" s="28">
        <f t="shared" ca="1" si="35"/>
        <v>12.5</v>
      </c>
      <c r="I84" s="18"/>
      <c r="J84" s="18">
        <f t="shared" ca="1" si="37"/>
        <v>13</v>
      </c>
      <c r="K84" s="29">
        <f t="shared" ca="1" si="38"/>
        <v>11.203846153846156</v>
      </c>
      <c r="L84" s="29">
        <f t="shared" ca="1" si="39"/>
        <v>11.203846153846156</v>
      </c>
      <c r="M84" s="18"/>
      <c r="N84" s="19">
        <f t="shared" ca="1" si="40"/>
        <v>8</v>
      </c>
      <c r="O84" s="28">
        <f t="shared" ca="1" si="41"/>
        <v>10.536249999999999</v>
      </c>
      <c r="P84" s="18"/>
      <c r="Q84" s="18">
        <f t="shared" ca="1" si="42"/>
        <v>8</v>
      </c>
      <c r="R84" s="29">
        <f t="shared" ca="1" si="43"/>
        <v>11.125</v>
      </c>
      <c r="S84" s="29">
        <f t="shared" ca="1" si="36"/>
        <v>10.536249999999999</v>
      </c>
      <c r="T84" s="29">
        <f t="shared" ca="1" si="44"/>
        <v>0.58875000000000033</v>
      </c>
      <c r="U84" s="18"/>
      <c r="V84" s="29">
        <f t="shared" ca="1" si="45"/>
        <v>3.8866666666666667</v>
      </c>
      <c r="W84" s="29">
        <f t="shared" ca="1" si="46"/>
        <v>7.3171794871794891</v>
      </c>
      <c r="Y84" s="31">
        <f t="shared" ca="1" si="47"/>
        <v>12.5</v>
      </c>
      <c r="Z84" s="31" t="e">
        <f t="shared" si="48"/>
        <v>#N/A</v>
      </c>
      <c r="AA84" s="31">
        <f t="shared" ca="1" si="49"/>
        <v>9.888541666666665</v>
      </c>
      <c r="AB84" s="31">
        <f t="shared" ca="1" si="50"/>
        <v>8.1875</v>
      </c>
      <c r="AC84" s="31">
        <f t="shared" ca="1" si="51"/>
        <v>8.2302777777777774</v>
      </c>
      <c r="AD84" s="31">
        <f t="shared" ca="1" si="52"/>
        <v>12.5</v>
      </c>
      <c r="AE84" s="31">
        <f t="shared" ca="1" si="53"/>
        <v>12.5</v>
      </c>
      <c r="AF84" s="31">
        <f t="shared" ca="1" si="54"/>
        <v>4.2697222222222226</v>
      </c>
      <c r="AH84" s="18">
        <f t="shared" ref="AH84:AH115" ca="1" si="55">SUM(G81:G84)</f>
        <v>45</v>
      </c>
    </row>
    <row r="85" spans="2:34" ht="15" customHeight="1" x14ac:dyDescent="0.25">
      <c r="B85" s="18">
        <f t="shared" si="30"/>
        <v>2008</v>
      </c>
      <c r="C85" s="31">
        <f t="shared" si="31"/>
        <v>3</v>
      </c>
      <c r="D85" s="18" t="str">
        <f t="shared" si="33"/>
        <v>Q3 2008</v>
      </c>
      <c r="E85" s="18" t="str">
        <f t="shared" si="32"/>
        <v>2008-Q3</v>
      </c>
      <c r="F85" s="18"/>
      <c r="G85" s="19">
        <f t="shared" ca="1" si="34"/>
        <v>23</v>
      </c>
      <c r="H85" s="28">
        <f t="shared" ca="1" si="35"/>
        <v>10.583333333333334</v>
      </c>
      <c r="I85" s="18"/>
      <c r="J85" s="18">
        <f t="shared" ca="1" si="37"/>
        <v>22</v>
      </c>
      <c r="K85" s="29">
        <f t="shared" ca="1" si="38"/>
        <v>11.225</v>
      </c>
      <c r="L85" s="29">
        <f t="shared" ca="1" si="39"/>
        <v>11.225</v>
      </c>
      <c r="M85" s="18"/>
      <c r="N85" s="19">
        <f t="shared" ca="1" si="40"/>
        <v>11</v>
      </c>
      <c r="O85" s="28">
        <f t="shared" ca="1" si="41"/>
        <v>10.382727272727273</v>
      </c>
      <c r="P85" s="18"/>
      <c r="Q85" s="18">
        <f t="shared" ca="1" si="42"/>
        <v>11</v>
      </c>
      <c r="R85" s="29">
        <f t="shared" ca="1" si="43"/>
        <v>11.009090909090908</v>
      </c>
      <c r="S85" s="29">
        <f t="shared" ca="1" si="36"/>
        <v>10.382727272727273</v>
      </c>
      <c r="T85" s="29">
        <f t="shared" ca="1" si="44"/>
        <v>0.62636363636363623</v>
      </c>
      <c r="U85" s="18"/>
      <c r="V85" s="29">
        <f t="shared" ca="1" si="45"/>
        <v>3.8633333333333333</v>
      </c>
      <c r="W85" s="29">
        <f t="shared" ca="1" si="46"/>
        <v>7.3616666666666664</v>
      </c>
      <c r="Y85" s="31">
        <f t="shared" ca="1" si="47"/>
        <v>10.583333333333334</v>
      </c>
      <c r="Z85" s="31" t="e">
        <f t="shared" si="48"/>
        <v>#N/A</v>
      </c>
      <c r="AA85" s="31">
        <f t="shared" ca="1" si="49"/>
        <v>9.8677083333333329</v>
      </c>
      <c r="AB85" s="31">
        <f t="shared" ca="1" si="50"/>
        <v>8.1999999999999993</v>
      </c>
      <c r="AC85" s="31">
        <f t="shared" ca="1" si="51"/>
        <v>8.2705555555555552</v>
      </c>
      <c r="AD85" s="31">
        <f t="shared" ca="1" si="52"/>
        <v>12.5</v>
      </c>
      <c r="AE85" s="31">
        <f t="shared" ca="1" si="53"/>
        <v>12.186666666666667</v>
      </c>
      <c r="AF85" s="31">
        <f t="shared" ca="1" si="54"/>
        <v>3.9161111111111122</v>
      </c>
      <c r="AH85" s="18">
        <f t="shared" ca="1" si="55"/>
        <v>56</v>
      </c>
    </row>
    <row r="86" spans="2:34" ht="15" customHeight="1" x14ac:dyDescent="0.25">
      <c r="B86" s="18">
        <f t="shared" si="30"/>
        <v>2008</v>
      </c>
      <c r="C86" s="31">
        <f t="shared" si="31"/>
        <v>4</v>
      </c>
      <c r="D86" s="18" t="str">
        <f t="shared" si="33"/>
        <v>Q4 2008</v>
      </c>
      <c r="E86" s="18" t="str">
        <f t="shared" si="32"/>
        <v>2008-Q4</v>
      </c>
      <c r="F86" s="18"/>
      <c r="G86" s="19">
        <f t="shared" ca="1" si="34"/>
        <v>7</v>
      </c>
      <c r="H86" s="28">
        <f t="shared" ca="1" si="35"/>
        <v>10.416666666666666</v>
      </c>
      <c r="I86" s="18"/>
      <c r="J86" s="18">
        <f t="shared" ca="1" si="37"/>
        <v>6</v>
      </c>
      <c r="K86" s="29">
        <f t="shared" ca="1" si="38"/>
        <v>11.251666666666665</v>
      </c>
      <c r="L86" s="29">
        <f t="shared" ca="1" si="39"/>
        <v>11.251666666666665</v>
      </c>
      <c r="M86" s="18"/>
      <c r="N86" s="19">
        <f t="shared" ca="1" si="40"/>
        <v>9</v>
      </c>
      <c r="O86" s="28">
        <f t="shared" ca="1" si="41"/>
        <v>10.355555555555556</v>
      </c>
      <c r="P86" s="18"/>
      <c r="Q86" s="18">
        <f t="shared" ca="1" si="42"/>
        <v>8</v>
      </c>
      <c r="R86" s="29">
        <f t="shared" ca="1" si="43"/>
        <v>10.99375</v>
      </c>
      <c r="S86" s="29">
        <f t="shared" ca="1" si="36"/>
        <v>10.331250000000001</v>
      </c>
      <c r="T86" s="29">
        <f t="shared" ca="1" si="44"/>
        <v>0.66250000000000031</v>
      </c>
      <c r="U86" s="18"/>
      <c r="V86" s="29">
        <f t="shared" ca="1" si="45"/>
        <v>3.2533333333333334</v>
      </c>
      <c r="W86" s="29">
        <f t="shared" ca="1" si="46"/>
        <v>7.9983333333333313</v>
      </c>
      <c r="Y86" s="31">
        <f t="shared" ca="1" si="47"/>
        <v>10.416666666666666</v>
      </c>
      <c r="Z86" s="31" t="e">
        <f t="shared" si="48"/>
        <v>#N/A</v>
      </c>
      <c r="AA86" s="31">
        <f t="shared" ca="1" si="49"/>
        <v>10.424999999999999</v>
      </c>
      <c r="AB86" s="31">
        <f t="shared" ca="1" si="50"/>
        <v>8.3888888888888893</v>
      </c>
      <c r="AC86" s="31">
        <f t="shared" ca="1" si="51"/>
        <v>8.3108333333333313</v>
      </c>
      <c r="AD86" s="31">
        <f t="shared" ca="1" si="52"/>
        <v>12.5</v>
      </c>
      <c r="AE86" s="31">
        <f t="shared" ca="1" si="53"/>
        <v>11.873333333333335</v>
      </c>
      <c r="AF86" s="31">
        <f t="shared" ca="1" si="54"/>
        <v>3.5625000000000036</v>
      </c>
      <c r="AH86" s="18">
        <f t="shared" ca="1" si="55"/>
        <v>52</v>
      </c>
    </row>
    <row r="87" spans="2:34" ht="15" customHeight="1" x14ac:dyDescent="0.25">
      <c r="B87" s="18">
        <f t="shared" si="30"/>
        <v>2009</v>
      </c>
      <c r="C87" s="31">
        <f t="shared" si="31"/>
        <v>1</v>
      </c>
      <c r="D87" s="18" t="str">
        <f t="shared" si="33"/>
        <v>Q1 2009</v>
      </c>
      <c r="E87" s="18" t="str">
        <f t="shared" si="32"/>
        <v>2009-Q1</v>
      </c>
      <c r="F87" s="18"/>
      <c r="G87" s="19">
        <f t="shared" ca="1" si="34"/>
        <v>14</v>
      </c>
      <c r="H87" s="28">
        <f t="shared" ca="1" si="35"/>
        <v>10.933333333333334</v>
      </c>
      <c r="I87" s="18"/>
      <c r="J87" s="18">
        <f t="shared" ca="1" si="37"/>
        <v>14</v>
      </c>
      <c r="K87" s="29">
        <f t="shared" ca="1" si="38"/>
        <v>12.019999999999998</v>
      </c>
      <c r="L87" s="29">
        <f t="shared" ca="1" si="39"/>
        <v>12.019999999999998</v>
      </c>
      <c r="M87" s="18"/>
      <c r="N87" s="19">
        <f t="shared" ca="1" si="40"/>
        <v>10</v>
      </c>
      <c r="O87" s="28">
        <f t="shared" ca="1" si="41"/>
        <v>10.460999999999999</v>
      </c>
      <c r="P87" s="18"/>
      <c r="Q87" s="18">
        <f t="shared" ca="1" si="42"/>
        <v>10</v>
      </c>
      <c r="R87" s="29">
        <f t="shared" ca="1" si="43"/>
        <v>11.49</v>
      </c>
      <c r="S87" s="29">
        <f t="shared" ca="1" si="36"/>
        <v>10.460999999999999</v>
      </c>
      <c r="T87" s="29">
        <f t="shared" ca="1" si="44"/>
        <v>1.0290000000000001</v>
      </c>
      <c r="U87" s="18"/>
      <c r="V87" s="29">
        <f t="shared" ca="1" si="45"/>
        <v>2.7366666666666668</v>
      </c>
      <c r="W87" s="29">
        <f t="shared" ca="1" si="46"/>
        <v>9.2833333333333314</v>
      </c>
      <c r="Y87" s="31">
        <f t="shared" ca="1" si="47"/>
        <v>10.933333333333334</v>
      </c>
      <c r="Z87" s="31" t="e">
        <f t="shared" si="48"/>
        <v>#N/A</v>
      </c>
      <c r="AA87" s="31">
        <f t="shared" ca="1" si="49"/>
        <v>11.108333333333334</v>
      </c>
      <c r="AB87" s="31">
        <f t="shared" ca="1" si="50"/>
        <v>8.3888888888888893</v>
      </c>
      <c r="AC87" s="31">
        <f t="shared" ca="1" si="51"/>
        <v>8.3511111111111127</v>
      </c>
      <c r="AD87" s="31">
        <f t="shared" ca="1" si="52"/>
        <v>10.933333333333334</v>
      </c>
      <c r="AE87" s="31">
        <f t="shared" ca="1" si="53"/>
        <v>11.560000000000002</v>
      </c>
      <c r="AF87" s="31">
        <f t="shared" ca="1" si="54"/>
        <v>3.2088888888888896</v>
      </c>
      <c r="AH87" s="18">
        <f t="shared" ca="1" si="55"/>
        <v>57</v>
      </c>
    </row>
    <row r="88" spans="2:34" ht="15" customHeight="1" x14ac:dyDescent="0.25">
      <c r="B88" s="18">
        <f t="shared" si="30"/>
        <v>2009</v>
      </c>
      <c r="C88" s="31">
        <f t="shared" si="31"/>
        <v>2</v>
      </c>
      <c r="D88" s="18" t="str">
        <f t="shared" si="33"/>
        <v>Q2 2009</v>
      </c>
      <c r="E88" s="18" t="str">
        <f t="shared" si="32"/>
        <v>2009-Q2</v>
      </c>
      <c r="F88" s="18"/>
      <c r="G88" s="19">
        <f t="shared" ca="1" si="34"/>
        <v>25</v>
      </c>
      <c r="H88" s="28">
        <f t="shared" ca="1" si="35"/>
        <v>8.3888888888888893</v>
      </c>
      <c r="I88" s="18"/>
      <c r="J88" s="18">
        <f t="shared" ca="1" si="37"/>
        <v>25</v>
      </c>
      <c r="K88" s="29">
        <f t="shared" ca="1" si="38"/>
        <v>11.168000000000001</v>
      </c>
      <c r="L88" s="29">
        <f t="shared" ca="1" si="39"/>
        <v>11.168000000000001</v>
      </c>
      <c r="M88" s="18"/>
      <c r="N88" s="19">
        <f t="shared" ca="1" si="40"/>
        <v>10</v>
      </c>
      <c r="O88" s="28">
        <f t="shared" ca="1" si="41"/>
        <v>10.574999999999999</v>
      </c>
      <c r="P88" s="18"/>
      <c r="Q88" s="18">
        <f t="shared" ca="1" si="42"/>
        <v>10</v>
      </c>
      <c r="R88" s="29">
        <f t="shared" ca="1" si="43"/>
        <v>11.171000000000001</v>
      </c>
      <c r="S88" s="29">
        <f t="shared" ca="1" si="36"/>
        <v>10.574999999999999</v>
      </c>
      <c r="T88" s="29">
        <f t="shared" ca="1" si="44"/>
        <v>0.59600000000000009</v>
      </c>
      <c r="U88" s="18"/>
      <c r="V88" s="29">
        <f t="shared" ca="1" si="45"/>
        <v>3.3133333333333339</v>
      </c>
      <c r="W88" s="29">
        <f t="shared" ca="1" si="46"/>
        <v>7.8546666666666667</v>
      </c>
      <c r="Y88" s="31">
        <f t="shared" ca="1" si="47"/>
        <v>8.3888888888888893</v>
      </c>
      <c r="Z88" s="31" t="e">
        <f t="shared" si="48"/>
        <v>#N/A</v>
      </c>
      <c r="AA88" s="31">
        <f t="shared" ca="1" si="49"/>
        <v>10.080555555555556</v>
      </c>
      <c r="AB88" s="31">
        <f t="shared" ca="1" si="50"/>
        <v>8.3888888888888893</v>
      </c>
      <c r="AC88" s="31">
        <f t="shared" ca="1" si="51"/>
        <v>8.3888888888888893</v>
      </c>
      <c r="AD88" s="31">
        <f t="shared" ca="1" si="52"/>
        <v>10.933333333333334</v>
      </c>
      <c r="AE88" s="31">
        <f t="shared" ca="1" si="53"/>
        <v>10.965263157894736</v>
      </c>
      <c r="AF88" s="31">
        <f t="shared" ca="1" si="54"/>
        <v>2.5763742690058464</v>
      </c>
      <c r="AH88" s="18">
        <f t="shared" ca="1" si="55"/>
        <v>69</v>
      </c>
    </row>
    <row r="89" spans="2:34" ht="15" customHeight="1" x14ac:dyDescent="0.25">
      <c r="B89" s="18">
        <f t="shared" si="30"/>
        <v>2009</v>
      </c>
      <c r="C89" s="31">
        <f t="shared" si="31"/>
        <v>3</v>
      </c>
      <c r="D89" s="18" t="str">
        <f t="shared" si="33"/>
        <v>Q3 2009</v>
      </c>
      <c r="E89" s="18" t="str">
        <f t="shared" si="32"/>
        <v>2009-Q3</v>
      </c>
      <c r="F89" s="18"/>
      <c r="G89" s="19">
        <f t="shared" ca="1" si="34"/>
        <v>17</v>
      </c>
      <c r="H89" s="28">
        <f t="shared" ca="1" si="35"/>
        <v>8.5</v>
      </c>
      <c r="I89" s="18"/>
      <c r="J89" s="18">
        <f t="shared" ca="1" si="37"/>
        <v>17</v>
      </c>
      <c r="K89" s="29">
        <f t="shared" ca="1" si="38"/>
        <v>11.362352941176471</v>
      </c>
      <c r="L89" s="29">
        <f t="shared" ca="1" si="39"/>
        <v>11.362352941176471</v>
      </c>
      <c r="M89" s="18"/>
      <c r="N89" s="19">
        <f t="shared" ca="1" si="40"/>
        <v>4</v>
      </c>
      <c r="O89" s="28">
        <f t="shared" ca="1" si="41"/>
        <v>10.407500000000001</v>
      </c>
      <c r="P89" s="18"/>
      <c r="Q89" s="18">
        <f t="shared" ca="1" si="42"/>
        <v>4</v>
      </c>
      <c r="R89" s="29">
        <f t="shared" ca="1" si="43"/>
        <v>11.1875</v>
      </c>
      <c r="S89" s="29">
        <f t="shared" ca="1" si="36"/>
        <v>10.407500000000001</v>
      </c>
      <c r="T89" s="29">
        <f t="shared" ca="1" si="44"/>
        <v>0.7799999999999998</v>
      </c>
      <c r="U89" s="18"/>
      <c r="V89" s="29">
        <f t="shared" ca="1" si="45"/>
        <v>3.5166666666666671</v>
      </c>
      <c r="W89" s="29">
        <f t="shared" ca="1" si="46"/>
        <v>7.8456862745098039</v>
      </c>
      <c r="Y89" s="31">
        <f t="shared" ca="1" si="47"/>
        <v>8.5</v>
      </c>
      <c r="Z89" s="31" t="e">
        <f t="shared" si="48"/>
        <v>#N/A</v>
      </c>
      <c r="AA89" s="31">
        <f t="shared" ca="1" si="49"/>
        <v>9.5597222222222236</v>
      </c>
      <c r="AB89" s="31">
        <f t="shared" ca="1" si="50"/>
        <v>8.3888888888888893</v>
      </c>
      <c r="AC89" s="31">
        <f t="shared" ca="1" si="51"/>
        <v>8.4111111111111114</v>
      </c>
      <c r="AD89" s="31">
        <f t="shared" ca="1" si="52"/>
        <v>10.933333333333334</v>
      </c>
      <c r="AE89" s="31">
        <f t="shared" ca="1" si="53"/>
        <v>11.10736842105263</v>
      </c>
      <c r="AF89" s="31">
        <f t="shared" ca="1" si="54"/>
        <v>2.6962573099415188</v>
      </c>
      <c r="AH89" s="18">
        <f t="shared" ca="1" si="55"/>
        <v>63</v>
      </c>
    </row>
    <row r="90" spans="2:34" ht="15" customHeight="1" x14ac:dyDescent="0.25">
      <c r="B90" s="18">
        <f t="shared" si="30"/>
        <v>2009</v>
      </c>
      <c r="C90" s="31">
        <f t="shared" si="31"/>
        <v>4</v>
      </c>
      <c r="D90" s="18" t="str">
        <f t="shared" si="33"/>
        <v>Q4 2009</v>
      </c>
      <c r="E90" s="18" t="str">
        <f t="shared" si="32"/>
        <v>2009-Q4</v>
      </c>
      <c r="F90" s="18"/>
      <c r="G90" s="19">
        <f t="shared" ca="1" si="34"/>
        <v>14</v>
      </c>
      <c r="H90" s="28">
        <f t="shared" ca="1" si="35"/>
        <v>9.526315789473685</v>
      </c>
      <c r="I90" s="18"/>
      <c r="J90" s="18">
        <f t="shared" ca="1" si="37"/>
        <v>13</v>
      </c>
      <c r="K90" s="29">
        <f t="shared" ca="1" si="38"/>
        <v>11.01</v>
      </c>
      <c r="L90" s="29">
        <f t="shared" ca="1" si="39"/>
        <v>11.01</v>
      </c>
      <c r="M90" s="18"/>
      <c r="N90" s="19">
        <f t="shared" ca="1" si="40"/>
        <v>17</v>
      </c>
      <c r="O90" s="28">
        <f t="shared" ca="1" si="41"/>
        <v>10.542941176470586</v>
      </c>
      <c r="P90" s="18"/>
      <c r="Q90" s="18">
        <f t="shared" ca="1" si="42"/>
        <v>17</v>
      </c>
      <c r="R90" s="29">
        <f t="shared" ca="1" si="43"/>
        <v>11.211764705882352</v>
      </c>
      <c r="S90" s="29">
        <f t="shared" ca="1" si="36"/>
        <v>10.542941176470586</v>
      </c>
      <c r="T90" s="29">
        <f t="shared" ca="1" si="44"/>
        <v>0.66882352941176482</v>
      </c>
      <c r="U90" s="18"/>
      <c r="V90" s="29">
        <f t="shared" ca="1" si="45"/>
        <v>3.4599999999999995</v>
      </c>
      <c r="W90" s="29">
        <f t="shared" ca="1" si="46"/>
        <v>7.5500000000000007</v>
      </c>
      <c r="Y90" s="31">
        <f t="shared" ca="1" si="47"/>
        <v>9.526315789473685</v>
      </c>
      <c r="Z90" s="31" t="e">
        <f t="shared" si="48"/>
        <v>#N/A</v>
      </c>
      <c r="AA90" s="31">
        <f t="shared" ca="1" si="49"/>
        <v>9.337134502923977</v>
      </c>
      <c r="AB90" s="31">
        <f t="shared" ca="1" si="50"/>
        <v>8.3888888888888893</v>
      </c>
      <c r="AC90" s="31">
        <f t="shared" ca="1" si="51"/>
        <v>8.4491228070175453</v>
      </c>
      <c r="AD90" s="31">
        <f t="shared" ca="1" si="52"/>
        <v>9.526315789473685</v>
      </c>
      <c r="AE90" s="31">
        <f t="shared" ca="1" si="53"/>
        <v>11.562807017543859</v>
      </c>
      <c r="AF90" s="31">
        <f t="shared" ca="1" si="54"/>
        <v>3.1136842105263138</v>
      </c>
      <c r="AH90" s="18">
        <f t="shared" ca="1" si="55"/>
        <v>70</v>
      </c>
    </row>
    <row r="91" spans="2:34" ht="15" customHeight="1" x14ac:dyDescent="0.25">
      <c r="B91" s="18">
        <f t="shared" si="30"/>
        <v>2010</v>
      </c>
      <c r="C91" s="31">
        <f t="shared" si="31"/>
        <v>1</v>
      </c>
      <c r="D91" s="18" t="str">
        <f t="shared" si="33"/>
        <v>Q1 2010</v>
      </c>
      <c r="E91" s="18" t="str">
        <f t="shared" si="32"/>
        <v>2010-Q1</v>
      </c>
      <c r="F91" s="18"/>
      <c r="G91" s="19">
        <f t="shared" ca="1" si="34"/>
        <v>17</v>
      </c>
      <c r="H91" s="28">
        <f t="shared" ca="1" si="35"/>
        <v>9.2631578947368425</v>
      </c>
      <c r="I91" s="18"/>
      <c r="J91" s="18">
        <f t="shared" ca="1" si="37"/>
        <v>17</v>
      </c>
      <c r="K91" s="29">
        <f t="shared" ca="1" si="38"/>
        <v>11.214705882352941</v>
      </c>
      <c r="L91" s="29">
        <f t="shared" ca="1" si="39"/>
        <v>11.214705882352941</v>
      </c>
      <c r="M91" s="18"/>
      <c r="N91" s="19">
        <f t="shared" ca="1" si="40"/>
        <v>17</v>
      </c>
      <c r="O91" s="28">
        <f t="shared" ca="1" si="41"/>
        <v>10.664117647058822</v>
      </c>
      <c r="P91" s="18"/>
      <c r="Q91" s="18">
        <f t="shared" ca="1" si="42"/>
        <v>17</v>
      </c>
      <c r="R91" s="29">
        <f t="shared" ca="1" si="43"/>
        <v>11.875294117647059</v>
      </c>
      <c r="S91" s="29">
        <f t="shared" ca="1" si="36"/>
        <v>10.664117647058822</v>
      </c>
      <c r="T91" s="29">
        <f t="shared" ca="1" si="44"/>
        <v>1.2111764705882349</v>
      </c>
      <c r="U91" s="18"/>
      <c r="V91" s="29">
        <f t="shared" ca="1" si="45"/>
        <v>3.7166666666666668</v>
      </c>
      <c r="W91" s="29">
        <f t="shared" ca="1" si="46"/>
        <v>7.4980392156862745</v>
      </c>
      <c r="Y91" s="31">
        <f t="shared" ca="1" si="47"/>
        <v>9.2631578947368425</v>
      </c>
      <c r="Z91" s="31" t="e">
        <f t="shared" si="48"/>
        <v>#N/A</v>
      </c>
      <c r="AA91" s="31">
        <f t="shared" ca="1" si="49"/>
        <v>8.9195906432748551</v>
      </c>
      <c r="AB91" s="31">
        <f t="shared" ca="1" si="50"/>
        <v>8.5</v>
      </c>
      <c r="AC91" s="31">
        <f t="shared" ca="1" si="51"/>
        <v>8.4871345029239773</v>
      </c>
      <c r="AD91" s="31">
        <f t="shared" ca="1" si="52"/>
        <v>13.210526315789474</v>
      </c>
      <c r="AE91" s="31">
        <f t="shared" ca="1" si="53"/>
        <v>12.018245614035088</v>
      </c>
      <c r="AF91" s="31">
        <f t="shared" ca="1" si="54"/>
        <v>3.5311111111111106</v>
      </c>
      <c r="AH91" s="18">
        <f t="shared" ca="1" si="55"/>
        <v>73</v>
      </c>
    </row>
    <row r="92" spans="2:34" ht="15" customHeight="1" x14ac:dyDescent="0.25">
      <c r="B92" s="18">
        <f t="shared" si="30"/>
        <v>2010</v>
      </c>
      <c r="C92" s="31">
        <f t="shared" si="31"/>
        <v>2</v>
      </c>
      <c r="D92" s="18" t="str">
        <f t="shared" si="33"/>
        <v>Q2 2010</v>
      </c>
      <c r="E92" s="18" t="str">
        <f t="shared" si="32"/>
        <v>2010-Q2</v>
      </c>
      <c r="F92" s="18"/>
      <c r="G92" s="19">
        <f t="shared" ca="1" si="34"/>
        <v>23</v>
      </c>
      <c r="H92" s="28">
        <f t="shared" ca="1" si="35"/>
        <v>8.5789473684210531</v>
      </c>
      <c r="I92" s="18"/>
      <c r="J92" s="18">
        <f t="shared" ca="1" si="37"/>
        <v>23</v>
      </c>
      <c r="K92" s="29">
        <f t="shared" ca="1" si="38"/>
        <v>11.319565217391306</v>
      </c>
      <c r="L92" s="29">
        <f t="shared" ca="1" si="39"/>
        <v>11.319565217391306</v>
      </c>
      <c r="M92" s="18"/>
      <c r="N92" s="19">
        <f t="shared" ca="1" si="40"/>
        <v>14</v>
      </c>
      <c r="O92" s="28">
        <f t="shared" ca="1" si="41"/>
        <v>10.077857142857143</v>
      </c>
      <c r="P92" s="18"/>
      <c r="Q92" s="18">
        <f t="shared" ca="1" si="42"/>
        <v>14</v>
      </c>
      <c r="R92" s="29">
        <f t="shared" ca="1" si="43"/>
        <v>11.157142857142858</v>
      </c>
      <c r="S92" s="29">
        <f t="shared" ca="1" si="36"/>
        <v>10.077857142857143</v>
      </c>
      <c r="T92" s="29">
        <f t="shared" ca="1" si="44"/>
        <v>1.0792857142857142</v>
      </c>
      <c r="U92" s="18"/>
      <c r="V92" s="29">
        <f t="shared" ca="1" si="45"/>
        <v>3.4899999999999998</v>
      </c>
      <c r="W92" s="29">
        <f t="shared" ca="1" si="46"/>
        <v>7.8295652173913055</v>
      </c>
      <c r="Y92" s="31">
        <f t="shared" ca="1" si="47"/>
        <v>8.5789473684210531</v>
      </c>
      <c r="Z92" s="31" t="e">
        <f t="shared" si="48"/>
        <v>#N/A</v>
      </c>
      <c r="AA92" s="31">
        <f t="shared" ca="1" si="49"/>
        <v>8.9671052631578956</v>
      </c>
      <c r="AB92" s="31">
        <f t="shared" ca="1" si="50"/>
        <v>8.5789473684210531</v>
      </c>
      <c r="AC92" s="31">
        <f t="shared" ca="1" si="51"/>
        <v>8.5251461988304094</v>
      </c>
      <c r="AD92" s="31">
        <f t="shared" ca="1" si="52"/>
        <v>13.210526315789474</v>
      </c>
      <c r="AE92" s="31">
        <f t="shared" ca="1" si="53"/>
        <v>12.473684210526315</v>
      </c>
      <c r="AF92" s="31">
        <f t="shared" ca="1" si="54"/>
        <v>3.9485380116959057</v>
      </c>
      <c r="AH92" s="18">
        <f t="shared" ca="1" si="55"/>
        <v>71</v>
      </c>
    </row>
    <row r="93" spans="2:34" ht="15" customHeight="1" x14ac:dyDescent="0.25">
      <c r="B93" s="18">
        <f t="shared" si="30"/>
        <v>2010</v>
      </c>
      <c r="C93" s="31">
        <f t="shared" si="31"/>
        <v>3</v>
      </c>
      <c r="D93" s="18" t="str">
        <f t="shared" si="33"/>
        <v>Q3 2010</v>
      </c>
      <c r="E93" s="18" t="str">
        <f t="shared" si="32"/>
        <v>2010-Q3</v>
      </c>
      <c r="F93" s="18"/>
      <c r="G93" s="19">
        <f t="shared" ca="1" si="34"/>
        <v>13</v>
      </c>
      <c r="H93" s="28">
        <f t="shared" ca="1" si="35"/>
        <v>13.210526315789474</v>
      </c>
      <c r="I93" s="18"/>
      <c r="J93" s="18">
        <f t="shared" ca="1" si="37"/>
        <v>12</v>
      </c>
      <c r="K93" s="29">
        <f t="shared" ca="1" si="38"/>
        <v>11.049999999999999</v>
      </c>
      <c r="L93" s="29">
        <f t="shared" ca="1" si="39"/>
        <v>11.049999999999999</v>
      </c>
      <c r="M93" s="18"/>
      <c r="N93" s="19">
        <f t="shared" ca="1" si="40"/>
        <v>13</v>
      </c>
      <c r="O93" s="28">
        <f t="shared" ca="1" si="41"/>
        <v>10.343076923076923</v>
      </c>
      <c r="P93" s="18"/>
      <c r="Q93" s="18">
        <f t="shared" ca="1" si="42"/>
        <v>13</v>
      </c>
      <c r="R93" s="29">
        <f t="shared" ca="1" si="43"/>
        <v>11.462307692307691</v>
      </c>
      <c r="S93" s="29">
        <f t="shared" ca="1" si="36"/>
        <v>10.343076923076923</v>
      </c>
      <c r="T93" s="29">
        <f t="shared" ca="1" si="44"/>
        <v>1.1192307692307695</v>
      </c>
      <c r="U93" s="18"/>
      <c r="V93" s="29">
        <f t="shared" ca="1" si="45"/>
        <v>2.7866666666666666</v>
      </c>
      <c r="W93" s="29">
        <f t="shared" ca="1" si="46"/>
        <v>8.2633333333333319</v>
      </c>
      <c r="Y93" s="31">
        <f t="shared" ca="1" si="47"/>
        <v>13.210526315789474</v>
      </c>
      <c r="Z93" s="31" t="e">
        <f t="shared" si="48"/>
        <v>#N/A</v>
      </c>
      <c r="AA93" s="31">
        <f t="shared" ca="1" si="49"/>
        <v>10.144736842105264</v>
      </c>
      <c r="AB93" s="31">
        <f t="shared" ca="1" si="50"/>
        <v>8.5789473684210531</v>
      </c>
      <c r="AC93" s="31">
        <f t="shared" ca="1" si="51"/>
        <v>8.6307017543859654</v>
      </c>
      <c r="AD93" s="31">
        <f t="shared" ca="1" si="52"/>
        <v>13.210526315789474</v>
      </c>
      <c r="AE93" s="31">
        <f t="shared" ca="1" si="53"/>
        <v>13.210526315789474</v>
      </c>
      <c r="AF93" s="31">
        <f t="shared" ca="1" si="54"/>
        <v>4.5798245614035089</v>
      </c>
      <c r="AH93" s="18">
        <f t="shared" ca="1" si="55"/>
        <v>67</v>
      </c>
    </row>
    <row r="94" spans="2:34" ht="15" customHeight="1" x14ac:dyDescent="0.25">
      <c r="B94" s="18">
        <f t="shared" si="30"/>
        <v>2010</v>
      </c>
      <c r="C94" s="31">
        <f t="shared" si="31"/>
        <v>4</v>
      </c>
      <c r="D94" s="18" t="str">
        <f t="shared" si="33"/>
        <v>Q4 2010</v>
      </c>
      <c r="E94" s="18" t="str">
        <f t="shared" si="32"/>
        <v>2010-Q4</v>
      </c>
      <c r="F94" s="18"/>
      <c r="G94" s="19">
        <f t="shared" ca="1" si="34"/>
        <v>8</v>
      </c>
      <c r="H94" s="28">
        <f t="shared" ca="1" si="35"/>
        <v>10.380952380952381</v>
      </c>
      <c r="I94" s="18"/>
      <c r="J94" s="18">
        <f t="shared" ca="1" si="37"/>
        <v>6</v>
      </c>
      <c r="K94" s="29">
        <f t="shared" ca="1" si="38"/>
        <v>11.038333333333334</v>
      </c>
      <c r="L94" s="29">
        <f t="shared" ca="1" si="39"/>
        <v>11.038333333333334</v>
      </c>
      <c r="M94" s="18"/>
      <c r="N94" s="19">
        <f t="shared" ca="1" si="40"/>
        <v>17</v>
      </c>
      <c r="O94" s="28">
        <f t="shared" ca="1" si="41"/>
        <v>10.340588235294115</v>
      </c>
      <c r="P94" s="18"/>
      <c r="Q94" s="18">
        <f t="shared" ca="1" si="42"/>
        <v>17</v>
      </c>
      <c r="R94" s="29">
        <f t="shared" ca="1" si="43"/>
        <v>11.113529411764706</v>
      </c>
      <c r="S94" s="29">
        <f t="shared" ca="1" si="36"/>
        <v>10.340588235294115</v>
      </c>
      <c r="T94" s="29">
        <f t="shared" ca="1" si="44"/>
        <v>0.77294117647058824</v>
      </c>
      <c r="U94" s="18"/>
      <c r="V94" s="29">
        <f t="shared" ca="1" si="45"/>
        <v>2.8633333333333333</v>
      </c>
      <c r="W94" s="29">
        <f t="shared" ca="1" si="46"/>
        <v>8.1750000000000007</v>
      </c>
      <c r="Y94" s="31">
        <f t="shared" ca="1" si="47"/>
        <v>10.380952380952381</v>
      </c>
      <c r="Z94" s="31" t="e">
        <f t="shared" si="48"/>
        <v>#N/A</v>
      </c>
      <c r="AA94" s="31">
        <f t="shared" ca="1" si="49"/>
        <v>10.358395989974937</v>
      </c>
      <c r="AB94" s="31">
        <f t="shared" ca="1" si="50"/>
        <v>8.5789473684210531</v>
      </c>
      <c r="AC94" s="31">
        <f t="shared" ca="1" si="51"/>
        <v>8.3529239766081869</v>
      </c>
      <c r="AD94" s="31">
        <f t="shared" ca="1" si="52"/>
        <v>13.210526315789474</v>
      </c>
      <c r="AE94" s="31">
        <f t="shared" ca="1" si="53"/>
        <v>12.851754385964913</v>
      </c>
      <c r="AF94" s="31">
        <f t="shared" ca="1" si="54"/>
        <v>4.4988304093567262</v>
      </c>
      <c r="AH94" s="18">
        <f t="shared" ca="1" si="55"/>
        <v>61</v>
      </c>
    </row>
    <row r="95" spans="2:34" ht="15" customHeight="1" x14ac:dyDescent="0.25">
      <c r="B95" s="18">
        <f t="shared" si="30"/>
        <v>2011</v>
      </c>
      <c r="C95" s="31">
        <f t="shared" si="31"/>
        <v>1</v>
      </c>
      <c r="D95" s="18" t="str">
        <f t="shared" si="33"/>
        <v>Q1 2011</v>
      </c>
      <c r="E95" s="18" t="str">
        <f t="shared" si="32"/>
        <v>2011-Q1</v>
      </c>
      <c r="F95" s="18"/>
      <c r="G95" s="19">
        <f t="shared" ca="1" si="34"/>
        <v>11</v>
      </c>
      <c r="H95" s="28">
        <f t="shared" ca="1" si="35"/>
        <v>10.266666666666667</v>
      </c>
      <c r="I95" s="18"/>
      <c r="J95" s="18">
        <f t="shared" ca="1" si="37"/>
        <v>10</v>
      </c>
      <c r="K95" s="29">
        <f t="shared" ca="1" si="38"/>
        <v>11.33</v>
      </c>
      <c r="L95" s="29">
        <f t="shared" ca="1" si="39"/>
        <v>11.33</v>
      </c>
      <c r="M95" s="18"/>
      <c r="N95" s="19">
        <f t="shared" ca="1" si="40"/>
        <v>13</v>
      </c>
      <c r="O95" s="28">
        <f t="shared" ca="1" si="41"/>
        <v>10.321538461538459</v>
      </c>
      <c r="P95" s="18"/>
      <c r="Q95" s="18">
        <f t="shared" ca="1" si="42"/>
        <v>13</v>
      </c>
      <c r="R95" s="29">
        <f t="shared" ca="1" si="43"/>
        <v>11.246153846153845</v>
      </c>
      <c r="S95" s="29">
        <f t="shared" ca="1" si="36"/>
        <v>10.321538461538459</v>
      </c>
      <c r="T95" s="29">
        <f t="shared" ca="1" si="44"/>
        <v>0.92461538461538428</v>
      </c>
      <c r="U95" s="18"/>
      <c r="V95" s="29">
        <f t="shared" ca="1" si="45"/>
        <v>3.4600000000000004</v>
      </c>
      <c r="W95" s="29">
        <f t="shared" ca="1" si="46"/>
        <v>7.8699999999999992</v>
      </c>
      <c r="Y95" s="31">
        <f t="shared" ca="1" si="47"/>
        <v>10.266666666666667</v>
      </c>
      <c r="Z95" s="31" t="e">
        <f t="shared" si="48"/>
        <v>#N/A</v>
      </c>
      <c r="AA95" s="31">
        <f t="shared" ca="1" si="49"/>
        <v>10.609273182957393</v>
      </c>
      <c r="AB95" s="31">
        <f t="shared" ca="1" si="50"/>
        <v>8.9166666666666661</v>
      </c>
      <c r="AC95" s="31">
        <f t="shared" ca="1" si="51"/>
        <v>8.0593567251461984</v>
      </c>
      <c r="AD95" s="31">
        <f t="shared" ca="1" si="52"/>
        <v>13.210526315789474</v>
      </c>
      <c r="AE95" s="31">
        <f t="shared" ca="1" si="53"/>
        <v>12.49298245614035</v>
      </c>
      <c r="AF95" s="31">
        <f t="shared" ca="1" si="54"/>
        <v>4.4336257309941516</v>
      </c>
      <c r="AH95" s="18">
        <f t="shared" ca="1" si="55"/>
        <v>55</v>
      </c>
    </row>
    <row r="96" spans="2:34" ht="15" customHeight="1" x14ac:dyDescent="0.25">
      <c r="B96" s="18">
        <f t="shared" si="30"/>
        <v>2011</v>
      </c>
      <c r="C96" s="31">
        <f t="shared" si="31"/>
        <v>2</v>
      </c>
      <c r="D96" s="18" t="str">
        <f t="shared" si="33"/>
        <v>Q2 2011</v>
      </c>
      <c r="E96" s="18" t="str">
        <f t="shared" si="32"/>
        <v>2011-Q2</v>
      </c>
      <c r="F96" s="18"/>
      <c r="G96" s="19">
        <f t="shared" ca="1" si="34"/>
        <v>18</v>
      </c>
      <c r="H96" s="28">
        <f t="shared" ca="1" si="35"/>
        <v>11.416666666666666</v>
      </c>
      <c r="I96" s="18"/>
      <c r="J96" s="18">
        <f t="shared" ca="1" si="37"/>
        <v>16</v>
      </c>
      <c r="K96" s="29">
        <f t="shared" ca="1" si="38"/>
        <v>11.296250000000001</v>
      </c>
      <c r="L96" s="29">
        <f t="shared" ca="1" si="39"/>
        <v>11.296250000000001</v>
      </c>
      <c r="M96" s="18"/>
      <c r="N96" s="19">
        <f t="shared" ca="1" si="40"/>
        <v>10</v>
      </c>
      <c r="O96" s="28">
        <f t="shared" ca="1" si="41"/>
        <v>10.120999999999999</v>
      </c>
      <c r="P96" s="18"/>
      <c r="Q96" s="18">
        <f t="shared" ca="1" si="42"/>
        <v>10</v>
      </c>
      <c r="R96" s="29">
        <f t="shared" ca="1" si="43"/>
        <v>10.940000000000001</v>
      </c>
      <c r="S96" s="29">
        <f t="shared" ca="1" si="36"/>
        <v>10.120999999999999</v>
      </c>
      <c r="T96" s="29">
        <f t="shared" ca="1" si="44"/>
        <v>0.81899999999999995</v>
      </c>
      <c r="U96" s="18"/>
      <c r="V96" s="29">
        <f t="shared" ca="1" si="45"/>
        <v>3.2099999999999995</v>
      </c>
      <c r="W96" s="29">
        <f t="shared" ca="1" si="46"/>
        <v>8.0862500000000015</v>
      </c>
      <c r="Y96" s="31">
        <f t="shared" ca="1" si="47"/>
        <v>11.416666666666666</v>
      </c>
      <c r="Z96" s="31" t="e">
        <f t="shared" si="48"/>
        <v>#N/A</v>
      </c>
      <c r="AA96" s="31">
        <f t="shared" ca="1" si="49"/>
        <v>11.318703007518797</v>
      </c>
      <c r="AB96" s="31">
        <f t="shared" ca="1" si="50"/>
        <v>7.1111111111111107</v>
      </c>
      <c r="AC96" s="31">
        <f t="shared" ca="1" si="51"/>
        <v>7.7657894736842108</v>
      </c>
      <c r="AD96" s="31">
        <f t="shared" ca="1" si="52"/>
        <v>11.416666666666666</v>
      </c>
      <c r="AE96" s="31">
        <f t="shared" ca="1" si="53"/>
        <v>12.134210526315789</v>
      </c>
      <c r="AF96" s="31">
        <f t="shared" ca="1" si="54"/>
        <v>4.3684210526315779</v>
      </c>
      <c r="AH96" s="18">
        <f t="shared" ca="1" si="55"/>
        <v>50</v>
      </c>
    </row>
    <row r="97" spans="2:34" ht="15" customHeight="1" x14ac:dyDescent="0.25">
      <c r="B97" s="18">
        <f t="shared" si="30"/>
        <v>2011</v>
      </c>
      <c r="C97" s="31">
        <f t="shared" si="31"/>
        <v>3</v>
      </c>
      <c r="D97" s="18" t="str">
        <f t="shared" si="33"/>
        <v>Q3 2011</v>
      </c>
      <c r="E97" s="18" t="str">
        <f t="shared" si="32"/>
        <v>2011-Q3</v>
      </c>
      <c r="F97" s="18"/>
      <c r="G97" s="19">
        <f t="shared" ca="1" si="34"/>
        <v>16</v>
      </c>
      <c r="H97" s="28">
        <f t="shared" ca="1" si="35"/>
        <v>8.9166666666666661</v>
      </c>
      <c r="I97" s="18"/>
      <c r="J97" s="18">
        <f t="shared" ca="1" si="37"/>
        <v>15</v>
      </c>
      <c r="K97" s="29">
        <f t="shared" ca="1" si="38"/>
        <v>10.918666666666669</v>
      </c>
      <c r="L97" s="29">
        <f t="shared" ca="1" si="39"/>
        <v>10.918666666666669</v>
      </c>
      <c r="M97" s="18"/>
      <c r="N97" s="19">
        <f t="shared" ca="1" si="40"/>
        <v>8</v>
      </c>
      <c r="O97" s="28">
        <f t="shared" ca="1" si="41"/>
        <v>10.360000000000001</v>
      </c>
      <c r="P97" s="18"/>
      <c r="Q97" s="18">
        <f t="shared" ca="1" si="42"/>
        <v>8</v>
      </c>
      <c r="R97" s="29">
        <f t="shared" ca="1" si="43"/>
        <v>11.331250000000001</v>
      </c>
      <c r="S97" s="29">
        <f t="shared" ca="1" si="36"/>
        <v>10.360000000000001</v>
      </c>
      <c r="T97" s="29">
        <f t="shared" ca="1" si="44"/>
        <v>0.97124999999999995</v>
      </c>
      <c r="U97" s="18"/>
      <c r="V97" s="29">
        <f t="shared" ca="1" si="45"/>
        <v>2.4266666666666663</v>
      </c>
      <c r="W97" s="29">
        <f t="shared" ca="1" si="46"/>
        <v>8.4920000000000027</v>
      </c>
      <c r="Y97" s="31">
        <f t="shared" ca="1" si="47"/>
        <v>8.9166666666666661</v>
      </c>
      <c r="Z97" s="31" t="e">
        <f t="shared" si="48"/>
        <v>#N/A</v>
      </c>
      <c r="AA97" s="31">
        <f t="shared" ca="1" si="49"/>
        <v>10.245238095238095</v>
      </c>
      <c r="AB97" s="31">
        <f t="shared" ca="1" si="50"/>
        <v>7.1111111111111107</v>
      </c>
      <c r="AC97" s="31">
        <f t="shared" ca="1" si="51"/>
        <v>7.4722222222222232</v>
      </c>
      <c r="AD97" s="31">
        <f t="shared" ca="1" si="52"/>
        <v>11.416666666666666</v>
      </c>
      <c r="AE97" s="31">
        <f t="shared" ca="1" si="53"/>
        <v>11.668575851393189</v>
      </c>
      <c r="AF97" s="31">
        <f t="shared" ca="1" si="54"/>
        <v>4.1963536291709662</v>
      </c>
      <c r="AH97" s="18">
        <f t="shared" ca="1" si="55"/>
        <v>53</v>
      </c>
    </row>
    <row r="98" spans="2:34" ht="15" customHeight="1" x14ac:dyDescent="0.25">
      <c r="B98" s="18">
        <f t="shared" si="30"/>
        <v>2011</v>
      </c>
      <c r="C98" s="31">
        <f t="shared" si="31"/>
        <v>4</v>
      </c>
      <c r="D98" s="18" t="str">
        <f t="shared" si="33"/>
        <v>Q4 2011</v>
      </c>
      <c r="E98" s="18" t="str">
        <f t="shared" si="32"/>
        <v>2011-Q4</v>
      </c>
      <c r="F98" s="18"/>
      <c r="G98" s="19">
        <f t="shared" ca="1" si="34"/>
        <v>10</v>
      </c>
      <c r="H98" s="28">
        <f t="shared" ca="1" si="35"/>
        <v>7.1111111111111107</v>
      </c>
      <c r="I98" s="18"/>
      <c r="J98" s="18">
        <f t="shared" ca="1" si="37"/>
        <v>9</v>
      </c>
      <c r="K98" s="29">
        <f t="shared" ca="1" si="38"/>
        <v>10.531111111111109</v>
      </c>
      <c r="L98" s="29">
        <f t="shared" ca="1" si="39"/>
        <v>10.531111111111109</v>
      </c>
      <c r="M98" s="18"/>
      <c r="N98" s="19">
        <f t="shared" ca="1" si="40"/>
        <v>11</v>
      </c>
      <c r="O98" s="28">
        <f t="shared" ca="1" si="41"/>
        <v>10.344545454545456</v>
      </c>
      <c r="P98" s="18"/>
      <c r="Q98" s="18">
        <f t="shared" ca="1" si="42"/>
        <v>11</v>
      </c>
      <c r="R98" s="29">
        <f t="shared" ca="1" si="43"/>
        <v>11.297272727272729</v>
      </c>
      <c r="S98" s="29">
        <f t="shared" ca="1" si="36"/>
        <v>10.344545454545456</v>
      </c>
      <c r="T98" s="29">
        <f t="shared" ca="1" si="44"/>
        <v>0.95272727272727276</v>
      </c>
      <c r="U98" s="18"/>
      <c r="V98" s="29">
        <f t="shared" ca="1" si="45"/>
        <v>2.0466666666666669</v>
      </c>
      <c r="W98" s="29">
        <f t="shared" ca="1" si="46"/>
        <v>8.484444444444442</v>
      </c>
      <c r="Y98" s="31">
        <f t="shared" ca="1" si="47"/>
        <v>7.1111111111111107</v>
      </c>
      <c r="Z98" s="31" t="e">
        <f t="shared" si="48"/>
        <v>#N/A</v>
      </c>
      <c r="AA98" s="31">
        <f t="shared" ca="1" si="49"/>
        <v>9.4277777777777771</v>
      </c>
      <c r="AB98" s="31">
        <f t="shared" ca="1" si="50"/>
        <v>7.1111111111111107</v>
      </c>
      <c r="AC98" s="31">
        <f t="shared" ca="1" si="51"/>
        <v>7.1111111111111116</v>
      </c>
      <c r="AD98" s="31">
        <f t="shared" ca="1" si="52"/>
        <v>11.416666666666666</v>
      </c>
      <c r="AE98" s="31">
        <f t="shared" ca="1" si="53"/>
        <v>11.202941176470588</v>
      </c>
      <c r="AF98" s="31">
        <f t="shared" ca="1" si="54"/>
        <v>4.0918300653594768</v>
      </c>
      <c r="AH98" s="18">
        <f t="shared" ca="1" si="55"/>
        <v>55</v>
      </c>
    </row>
    <row r="99" spans="2:34" ht="15" customHeight="1" x14ac:dyDescent="0.25">
      <c r="B99" s="18">
        <f t="shared" si="30"/>
        <v>2012</v>
      </c>
      <c r="C99" s="31">
        <f t="shared" si="31"/>
        <v>1</v>
      </c>
      <c r="D99" s="18" t="str">
        <f t="shared" si="33"/>
        <v>Q1 2012</v>
      </c>
      <c r="E99" s="18" t="str">
        <f t="shared" si="32"/>
        <v>2012-Q1</v>
      </c>
      <c r="F99" s="18"/>
      <c r="G99" s="19">
        <f t="shared" ca="1" si="34"/>
        <v>20</v>
      </c>
      <c r="H99" s="28">
        <f t="shared" ca="1" si="35"/>
        <v>10.352941176470589</v>
      </c>
      <c r="I99" s="18"/>
      <c r="J99" s="18">
        <f t="shared" ca="1" si="37"/>
        <v>17</v>
      </c>
      <c r="K99" s="29">
        <f t="shared" ca="1" si="38"/>
        <v>10.608823529411765</v>
      </c>
      <c r="L99" s="29">
        <f t="shared" ca="1" si="39"/>
        <v>10.608823529411765</v>
      </c>
      <c r="M99" s="18"/>
      <c r="N99" s="19">
        <f t="shared" ca="1" si="40"/>
        <v>12</v>
      </c>
      <c r="O99" s="28">
        <f t="shared" ca="1" si="41"/>
        <v>10.843333333333334</v>
      </c>
      <c r="P99" s="18"/>
      <c r="Q99" s="18">
        <f t="shared" ca="1" si="42"/>
        <v>12</v>
      </c>
      <c r="R99" s="29">
        <f t="shared" ca="1" si="43"/>
        <v>11.762500000000001</v>
      </c>
      <c r="S99" s="29">
        <f t="shared" ca="1" si="36"/>
        <v>10.843333333333334</v>
      </c>
      <c r="T99" s="29">
        <f t="shared" ca="1" si="44"/>
        <v>0.91916666666666658</v>
      </c>
      <c r="U99" s="18"/>
      <c r="V99" s="29">
        <f t="shared" ca="1" si="45"/>
        <v>2.0366666666666666</v>
      </c>
      <c r="W99" s="29">
        <f t="shared" ca="1" si="46"/>
        <v>8.5721568627450981</v>
      </c>
      <c r="Y99" s="31">
        <f t="shared" ca="1" si="47"/>
        <v>10.352941176470589</v>
      </c>
      <c r="Z99" s="31" t="e">
        <f t="shared" si="48"/>
        <v>#N/A</v>
      </c>
      <c r="AA99" s="31">
        <f t="shared" ca="1" si="49"/>
        <v>9.4493464052287575</v>
      </c>
      <c r="AB99" s="31">
        <f t="shared" ca="1" si="50"/>
        <v>7.1111111111111107</v>
      </c>
      <c r="AC99" s="31">
        <f t="shared" ca="1" si="51"/>
        <v>7.2688888888888883</v>
      </c>
      <c r="AD99" s="31">
        <f t="shared" ca="1" si="52"/>
        <v>10.882352941176471</v>
      </c>
      <c r="AE99" s="31">
        <f t="shared" ca="1" si="53"/>
        <v>11.09607843137255</v>
      </c>
      <c r="AF99" s="31">
        <f t="shared" ca="1" si="54"/>
        <v>3.8271895424836622</v>
      </c>
      <c r="AH99" s="18">
        <f t="shared" ca="1" si="55"/>
        <v>64</v>
      </c>
    </row>
    <row r="100" spans="2:34" ht="15" customHeight="1" x14ac:dyDescent="0.25">
      <c r="B100" s="18">
        <f t="shared" si="30"/>
        <v>2012</v>
      </c>
      <c r="C100" s="31">
        <f t="shared" si="31"/>
        <v>2</v>
      </c>
      <c r="D100" s="18" t="str">
        <f t="shared" si="33"/>
        <v>Q2 2012</v>
      </c>
      <c r="E100" s="18" t="str">
        <f t="shared" si="32"/>
        <v>2012-Q2</v>
      </c>
      <c r="F100" s="18"/>
      <c r="G100" s="19">
        <f t="shared" ca="1" si="34"/>
        <v>20</v>
      </c>
      <c r="H100" s="28">
        <f t="shared" ca="1" si="35"/>
        <v>10.882352941176471</v>
      </c>
      <c r="I100" s="18"/>
      <c r="J100" s="18">
        <f t="shared" ca="1" si="37"/>
        <v>19</v>
      </c>
      <c r="K100" s="29">
        <f t="shared" ca="1" si="38"/>
        <v>10.848421052631581</v>
      </c>
      <c r="L100" s="29">
        <f t="shared" ca="1" si="39"/>
        <v>10.848421052631581</v>
      </c>
      <c r="M100" s="18"/>
      <c r="N100" s="19">
        <f t="shared" ca="1" si="40"/>
        <v>13</v>
      </c>
      <c r="O100" s="28">
        <f t="shared" ca="1" si="41"/>
        <v>9.9153846153846139</v>
      </c>
      <c r="P100" s="18"/>
      <c r="Q100" s="18">
        <f t="shared" ca="1" si="42"/>
        <v>13</v>
      </c>
      <c r="R100" s="29">
        <f t="shared" ca="1" si="43"/>
        <v>10.634615384615385</v>
      </c>
      <c r="S100" s="29">
        <f t="shared" ca="1" si="36"/>
        <v>9.9153846153846139</v>
      </c>
      <c r="T100" s="29">
        <f t="shared" ca="1" si="44"/>
        <v>0.71923076923076923</v>
      </c>
      <c r="U100" s="18"/>
      <c r="V100" s="29">
        <f t="shared" ca="1" si="45"/>
        <v>1.8233333333333333</v>
      </c>
      <c r="W100" s="29">
        <f t="shared" ca="1" si="46"/>
        <v>9.0250877192982486</v>
      </c>
      <c r="Y100" s="31">
        <f t="shared" ca="1" si="47"/>
        <v>10.882352941176471</v>
      </c>
      <c r="Z100" s="31" t="e">
        <f t="shared" si="48"/>
        <v>#N/A</v>
      </c>
      <c r="AA100" s="31">
        <f t="shared" ca="1" si="49"/>
        <v>9.3157679738562091</v>
      </c>
      <c r="AB100" s="31">
        <f t="shared" ca="1" si="50"/>
        <v>7.1111111111111107</v>
      </c>
      <c r="AC100" s="31">
        <f t="shared" ca="1" si="51"/>
        <v>7.4266666666666667</v>
      </c>
      <c r="AD100" s="31">
        <f t="shared" ca="1" si="52"/>
        <v>10.882352941176471</v>
      </c>
      <c r="AE100" s="31">
        <f t="shared" ca="1" si="53"/>
        <v>11.012745098039215</v>
      </c>
      <c r="AF100" s="31">
        <f t="shared" ca="1" si="54"/>
        <v>3.586078431372548</v>
      </c>
      <c r="AH100" s="18">
        <f t="shared" ca="1" si="55"/>
        <v>66</v>
      </c>
    </row>
    <row r="101" spans="2:34" ht="15" customHeight="1" x14ac:dyDescent="0.25">
      <c r="B101" s="18">
        <f t="shared" si="30"/>
        <v>2012</v>
      </c>
      <c r="C101" s="31">
        <f t="shared" si="31"/>
        <v>3</v>
      </c>
      <c r="D101" s="18" t="str">
        <f t="shared" si="33"/>
        <v>Q3 2012</v>
      </c>
      <c r="E101" s="18" t="str">
        <f t="shared" si="32"/>
        <v>2012-Q3</v>
      </c>
      <c r="F101" s="18"/>
      <c r="G101" s="19">
        <f t="shared" ca="1" si="34"/>
        <v>10</v>
      </c>
      <c r="H101" s="28">
        <f t="shared" ca="1" si="35"/>
        <v>7.9</v>
      </c>
      <c r="I101" s="18"/>
      <c r="J101" s="18">
        <f t="shared" ca="1" si="37"/>
        <v>10</v>
      </c>
      <c r="K101" s="29">
        <f t="shared" ca="1" si="38"/>
        <v>10.692</v>
      </c>
      <c r="L101" s="29">
        <f t="shared" ca="1" si="39"/>
        <v>10.692</v>
      </c>
      <c r="M101" s="18"/>
      <c r="N101" s="19">
        <f t="shared" ca="1" si="40"/>
        <v>8</v>
      </c>
      <c r="O101" s="28">
        <f t="shared" ca="1" si="41"/>
        <v>9.7837500000000013</v>
      </c>
      <c r="P101" s="18"/>
      <c r="Q101" s="18">
        <f t="shared" ca="1" si="42"/>
        <v>8</v>
      </c>
      <c r="R101" s="29">
        <f t="shared" ca="1" si="43"/>
        <v>10.5375</v>
      </c>
      <c r="S101" s="29">
        <f t="shared" ca="1" si="36"/>
        <v>9.7837500000000013</v>
      </c>
      <c r="T101" s="29">
        <f t="shared" ca="1" si="44"/>
        <v>0.75374999999999948</v>
      </c>
      <c r="U101" s="18"/>
      <c r="V101" s="29">
        <f t="shared" ca="1" si="45"/>
        <v>1.6433333333333333</v>
      </c>
      <c r="W101" s="29">
        <f t="shared" ca="1" si="46"/>
        <v>9.0486666666666675</v>
      </c>
      <c r="Y101" s="31">
        <f t="shared" ca="1" si="47"/>
        <v>7.9</v>
      </c>
      <c r="Z101" s="31" t="e">
        <f t="shared" si="48"/>
        <v>#N/A</v>
      </c>
      <c r="AA101" s="31">
        <f t="shared" ca="1" si="49"/>
        <v>9.0616013071895427</v>
      </c>
      <c r="AB101" s="31">
        <f t="shared" ca="1" si="50"/>
        <v>7.9</v>
      </c>
      <c r="AC101" s="31">
        <f t="shared" ca="1" si="51"/>
        <v>7.2408080808080797</v>
      </c>
      <c r="AD101" s="31">
        <f t="shared" ca="1" si="52"/>
        <v>10.882352941176471</v>
      </c>
      <c r="AE101" s="31">
        <f t="shared" ca="1" si="53"/>
        <v>10.929411764705883</v>
      </c>
      <c r="AF101" s="31">
        <f t="shared" ca="1" si="54"/>
        <v>3.6886036838978029</v>
      </c>
      <c r="AH101" s="18">
        <f t="shared" ca="1" si="55"/>
        <v>60</v>
      </c>
    </row>
    <row r="102" spans="2:34" ht="15" customHeight="1" x14ac:dyDescent="0.25">
      <c r="B102" s="18">
        <f t="shared" si="30"/>
        <v>2012</v>
      </c>
      <c r="C102" s="31">
        <f t="shared" si="31"/>
        <v>4</v>
      </c>
      <c r="D102" s="18" t="str">
        <f t="shared" si="33"/>
        <v>Q4 2012</v>
      </c>
      <c r="E102" s="18" t="str">
        <f t="shared" si="32"/>
        <v>2012-Q4</v>
      </c>
      <c r="F102" s="18"/>
      <c r="G102" s="19">
        <f t="shared" ca="1" si="34"/>
        <v>15</v>
      </c>
      <c r="H102" s="28">
        <f t="shared" ca="1" si="35"/>
        <v>8.2222222222222214</v>
      </c>
      <c r="I102" s="18"/>
      <c r="J102" s="18">
        <f t="shared" ca="1" si="37"/>
        <v>13</v>
      </c>
      <c r="K102" s="29">
        <f t="shared" ca="1" si="38"/>
        <v>10.61923076923077</v>
      </c>
      <c r="L102" s="29">
        <f t="shared" ca="1" si="39"/>
        <v>10.61923076923077</v>
      </c>
      <c r="M102" s="18"/>
      <c r="N102" s="19">
        <f t="shared" ca="1" si="40"/>
        <v>25</v>
      </c>
      <c r="O102" s="28">
        <f t="shared" ca="1" si="41"/>
        <v>10.104000000000003</v>
      </c>
      <c r="P102" s="18"/>
      <c r="Q102" s="18">
        <f t="shared" ca="1" si="42"/>
        <v>25</v>
      </c>
      <c r="R102" s="29">
        <f t="shared" ca="1" si="43"/>
        <v>10.720800000000002</v>
      </c>
      <c r="S102" s="29">
        <f t="shared" ca="1" si="36"/>
        <v>10.104000000000003</v>
      </c>
      <c r="T102" s="29">
        <f t="shared" ca="1" si="44"/>
        <v>0.6167999999999999</v>
      </c>
      <c r="U102" s="18"/>
      <c r="V102" s="29">
        <f t="shared" ca="1" si="45"/>
        <v>1.7066666666666668</v>
      </c>
      <c r="W102" s="29">
        <f t="shared" ca="1" si="46"/>
        <v>8.9125641025641027</v>
      </c>
      <c r="Y102" s="31">
        <f t="shared" ca="1" si="47"/>
        <v>8.2222222222222214</v>
      </c>
      <c r="Z102" s="31" t="e">
        <f t="shared" si="48"/>
        <v>#N/A</v>
      </c>
      <c r="AA102" s="31">
        <f t="shared" ca="1" si="49"/>
        <v>9.3393790849673195</v>
      </c>
      <c r="AB102" s="31">
        <f t="shared" ca="1" si="50"/>
        <v>7.9</v>
      </c>
      <c r="AC102" s="31">
        <f t="shared" ca="1" si="51"/>
        <v>7.0549494949494944</v>
      </c>
      <c r="AD102" s="31">
        <f t="shared" ca="1" si="52"/>
        <v>11</v>
      </c>
      <c r="AE102" s="31">
        <f t="shared" ca="1" si="53"/>
        <v>10.952941176470588</v>
      </c>
      <c r="AF102" s="31">
        <f t="shared" ca="1" si="54"/>
        <v>3.897991681521094</v>
      </c>
      <c r="AH102" s="18">
        <f t="shared" ca="1" si="55"/>
        <v>65</v>
      </c>
    </row>
    <row r="103" spans="2:34" ht="15" customHeight="1" x14ac:dyDescent="0.25">
      <c r="B103" s="18">
        <f t="shared" si="30"/>
        <v>2013</v>
      </c>
      <c r="C103" s="31">
        <f t="shared" si="31"/>
        <v>1</v>
      </c>
      <c r="D103" s="18" t="str">
        <f t="shared" si="33"/>
        <v>Q1 2013</v>
      </c>
      <c r="E103" s="18" t="str">
        <f t="shared" si="32"/>
        <v>2013-Q1</v>
      </c>
      <c r="F103" s="18"/>
      <c r="G103" s="19">
        <f t="shared" ca="1" si="34"/>
        <v>21</v>
      </c>
      <c r="H103" s="28">
        <f t="shared" ca="1" si="35"/>
        <v>8.0625</v>
      </c>
      <c r="I103" s="18"/>
      <c r="J103" s="18">
        <f t="shared" ca="1" si="37"/>
        <v>20</v>
      </c>
      <c r="K103" s="29">
        <f t="shared" ca="1" si="38"/>
        <v>10.425000000000001</v>
      </c>
      <c r="L103" s="29">
        <f t="shared" ca="1" si="39"/>
        <v>10.425000000000001</v>
      </c>
      <c r="M103" s="18"/>
      <c r="N103" s="19">
        <f t="shared" ca="1" si="40"/>
        <v>14</v>
      </c>
      <c r="O103" s="28">
        <f t="shared" ca="1" si="41"/>
        <v>10.282142857142857</v>
      </c>
      <c r="P103" s="18"/>
      <c r="Q103" s="18">
        <f t="shared" ca="1" si="42"/>
        <v>14</v>
      </c>
      <c r="R103" s="29">
        <f t="shared" ca="1" si="43"/>
        <v>10.933571428571431</v>
      </c>
      <c r="S103" s="29">
        <f t="shared" ca="1" si="36"/>
        <v>10.282142857142857</v>
      </c>
      <c r="T103" s="29">
        <f t="shared" ca="1" si="44"/>
        <v>0.65142857142857191</v>
      </c>
      <c r="U103" s="18"/>
      <c r="V103" s="29">
        <f t="shared" ca="1" si="45"/>
        <v>1.95</v>
      </c>
      <c r="W103" s="29">
        <f t="shared" ca="1" si="46"/>
        <v>8.4750000000000014</v>
      </c>
      <c r="Y103" s="31">
        <f t="shared" ca="1" si="47"/>
        <v>8.0625</v>
      </c>
      <c r="Z103" s="31" t="e">
        <f t="shared" si="48"/>
        <v>#N/A</v>
      </c>
      <c r="AA103" s="31">
        <f t="shared" ca="1" si="49"/>
        <v>8.7667687908496728</v>
      </c>
      <c r="AB103" s="31">
        <f t="shared" ca="1" si="50"/>
        <v>6.1818181818181817</v>
      </c>
      <c r="AC103" s="31">
        <f t="shared" ca="1" si="51"/>
        <v>6.8690909090909091</v>
      </c>
      <c r="AD103" s="31">
        <f t="shared" ca="1" si="52"/>
        <v>11</v>
      </c>
      <c r="AE103" s="31">
        <f t="shared" ca="1" si="53"/>
        <v>11.020915032679738</v>
      </c>
      <c r="AF103" s="31">
        <f t="shared" ca="1" si="54"/>
        <v>4.1518241235888294</v>
      </c>
      <c r="AH103" s="18">
        <f t="shared" ca="1" si="55"/>
        <v>66</v>
      </c>
    </row>
    <row r="104" spans="2:34" ht="15" customHeight="1" x14ac:dyDescent="0.25">
      <c r="B104" s="18">
        <f t="shared" si="30"/>
        <v>2013</v>
      </c>
      <c r="C104" s="31">
        <f t="shared" si="31"/>
        <v>2</v>
      </c>
      <c r="D104" s="18" t="str">
        <f t="shared" si="33"/>
        <v>Q2 2013</v>
      </c>
      <c r="E104" s="18" t="str">
        <f t="shared" si="32"/>
        <v>2013-Q2</v>
      </c>
      <c r="F104" s="18"/>
      <c r="G104" s="19">
        <f t="shared" ca="1" si="34"/>
        <v>19</v>
      </c>
      <c r="H104" s="28">
        <f t="shared" ca="1" si="35"/>
        <v>11</v>
      </c>
      <c r="I104" s="18"/>
      <c r="J104" s="18">
        <f t="shared" ca="1" si="37"/>
        <v>16</v>
      </c>
      <c r="K104" s="29">
        <f t="shared" ca="1" si="38"/>
        <v>10.853125</v>
      </c>
      <c r="L104" s="29">
        <f t="shared" ca="1" si="39"/>
        <v>10.853125</v>
      </c>
      <c r="M104" s="18"/>
      <c r="N104" s="19">
        <f t="shared" ca="1" si="40"/>
        <v>7</v>
      </c>
      <c r="O104" s="28">
        <f t="shared" ca="1" si="41"/>
        <v>9.8414285714285707</v>
      </c>
      <c r="P104" s="18"/>
      <c r="Q104" s="18">
        <f t="shared" ca="1" si="42"/>
        <v>7</v>
      </c>
      <c r="R104" s="29">
        <f t="shared" ca="1" si="43"/>
        <v>10.592857142857142</v>
      </c>
      <c r="S104" s="29">
        <f t="shared" ca="1" si="36"/>
        <v>9.8414285714285707</v>
      </c>
      <c r="T104" s="29">
        <f t="shared" ca="1" si="44"/>
        <v>0.75142857142857145</v>
      </c>
      <c r="U104" s="18"/>
      <c r="V104" s="29">
        <f t="shared" ca="1" si="45"/>
        <v>1.9966666666666668</v>
      </c>
      <c r="W104" s="29">
        <f t="shared" ca="1" si="46"/>
        <v>8.8564583333333342</v>
      </c>
      <c r="Y104" s="31">
        <f t="shared" ca="1" si="47"/>
        <v>11</v>
      </c>
      <c r="Z104" s="31" t="e">
        <f t="shared" si="48"/>
        <v>#N/A</v>
      </c>
      <c r="AA104" s="31">
        <f t="shared" ca="1" si="49"/>
        <v>8.796180555555555</v>
      </c>
      <c r="AB104" s="31">
        <f t="shared" ca="1" si="50"/>
        <v>6.1818181818181817</v>
      </c>
      <c r="AC104" s="31">
        <f t="shared" ca="1" si="51"/>
        <v>6.5254545454545454</v>
      </c>
      <c r="AD104" s="31">
        <f t="shared" ca="1" si="52"/>
        <v>11</v>
      </c>
      <c r="AE104" s="31">
        <f t="shared" ca="1" si="53"/>
        <v>11.088888888888889</v>
      </c>
      <c r="AF104" s="31">
        <f t="shared" ca="1" si="54"/>
        <v>4.5634343434343432</v>
      </c>
      <c r="AH104" s="18">
        <f t="shared" ca="1" si="55"/>
        <v>65</v>
      </c>
    </row>
    <row r="105" spans="2:34" ht="15" customHeight="1" x14ac:dyDescent="0.25">
      <c r="B105" s="18">
        <f t="shared" si="30"/>
        <v>2013</v>
      </c>
      <c r="C105" s="31">
        <f t="shared" si="31"/>
        <v>3</v>
      </c>
      <c r="D105" s="18" t="str">
        <f t="shared" si="33"/>
        <v>Q3 2013</v>
      </c>
      <c r="E105" s="18" t="str">
        <f t="shared" si="32"/>
        <v>2013-Q3</v>
      </c>
      <c r="F105" s="18"/>
      <c r="G105" s="19">
        <f t="shared" ca="1" si="34"/>
        <v>4</v>
      </c>
      <c r="H105" s="28">
        <f t="shared" ca="1" si="35"/>
        <v>6.1818181818181817</v>
      </c>
      <c r="I105" s="18"/>
      <c r="J105" s="18">
        <f t="shared" ca="1" si="37"/>
        <v>4</v>
      </c>
      <c r="K105" s="29">
        <f t="shared" ca="1" si="38"/>
        <v>10.85</v>
      </c>
      <c r="L105" s="29">
        <f t="shared" ca="1" si="39"/>
        <v>10.85</v>
      </c>
      <c r="M105" s="18"/>
      <c r="N105" s="19">
        <f t="shared" ca="1" si="40"/>
        <v>7</v>
      </c>
      <c r="O105" s="28">
        <f t="shared" ca="1" si="41"/>
        <v>10.055714285714284</v>
      </c>
      <c r="P105" s="18"/>
      <c r="Q105" s="18">
        <f t="shared" ca="1" si="42"/>
        <v>7</v>
      </c>
      <c r="R105" s="29">
        <f t="shared" ca="1" si="43"/>
        <v>10.892857142857142</v>
      </c>
      <c r="S105" s="29">
        <f t="shared" ca="1" si="36"/>
        <v>10.055714285714284</v>
      </c>
      <c r="T105" s="29">
        <f t="shared" ca="1" si="44"/>
        <v>0.8371428571428573</v>
      </c>
      <c r="U105" s="18"/>
      <c r="V105" s="29">
        <f t="shared" ca="1" si="45"/>
        <v>2.7100000000000004</v>
      </c>
      <c r="W105" s="29">
        <f t="shared" ca="1" si="46"/>
        <v>8.1399999999999988</v>
      </c>
      <c r="Y105" s="31">
        <f t="shared" ca="1" si="47"/>
        <v>6.1818181818181817</v>
      </c>
      <c r="Z105" s="31" t="e">
        <f t="shared" si="48"/>
        <v>#N/A</v>
      </c>
      <c r="AA105" s="31">
        <f t="shared" ca="1" si="49"/>
        <v>8.3666351010101003</v>
      </c>
      <c r="AB105" s="31">
        <f t="shared" ca="1" si="50"/>
        <v>6.1818181818181817</v>
      </c>
      <c r="AC105" s="31">
        <f t="shared" ca="1" si="51"/>
        <v>6.1818181818181817</v>
      </c>
      <c r="AD105" s="31">
        <f t="shared" ca="1" si="52"/>
        <v>11.222222222222221</v>
      </c>
      <c r="AE105" s="31">
        <f t="shared" ca="1" si="53"/>
        <v>11.133333333333333</v>
      </c>
      <c r="AF105" s="31">
        <f t="shared" ca="1" si="54"/>
        <v>4.9515151515151512</v>
      </c>
      <c r="AH105" s="18">
        <f t="shared" ca="1" si="55"/>
        <v>59</v>
      </c>
    </row>
    <row r="106" spans="2:34" ht="15" customHeight="1" x14ac:dyDescent="0.25">
      <c r="B106" s="18">
        <f t="shared" si="30"/>
        <v>2013</v>
      </c>
      <c r="C106" s="31">
        <f t="shared" si="31"/>
        <v>4</v>
      </c>
      <c r="D106" s="18" t="str">
        <f t="shared" si="33"/>
        <v>Q4 2013</v>
      </c>
      <c r="E106" s="18" t="str">
        <f t="shared" si="32"/>
        <v>2013-Q4</v>
      </c>
      <c r="F106" s="18"/>
      <c r="G106" s="19">
        <f t="shared" ca="1" si="34"/>
        <v>13</v>
      </c>
      <c r="H106" s="28">
        <f t="shared" ca="1" si="35"/>
        <v>7.4615384615384617</v>
      </c>
      <c r="I106" s="18"/>
      <c r="J106" s="18">
        <f t="shared" ca="1" si="37"/>
        <v>9</v>
      </c>
      <c r="K106" s="29">
        <f t="shared" ca="1" si="38"/>
        <v>10.488888888888889</v>
      </c>
      <c r="L106" s="29">
        <f t="shared" ca="1" si="39"/>
        <v>10.488888888888889</v>
      </c>
      <c r="M106" s="18"/>
      <c r="N106" s="19">
        <f t="shared" ca="1" si="40"/>
        <v>21</v>
      </c>
      <c r="O106" s="28">
        <f t="shared" ca="1" si="41"/>
        <v>9.9076190476190469</v>
      </c>
      <c r="P106" s="18"/>
      <c r="Q106" s="18">
        <f t="shared" ca="1" si="42"/>
        <v>21</v>
      </c>
      <c r="R106" s="29">
        <f t="shared" ca="1" si="43"/>
        <v>10.454285714285716</v>
      </c>
      <c r="S106" s="29">
        <f t="shared" ca="1" si="36"/>
        <v>9.9076190476190469</v>
      </c>
      <c r="T106" s="29">
        <f t="shared" ca="1" si="44"/>
        <v>0.54666666666666686</v>
      </c>
      <c r="U106" s="18"/>
      <c r="V106" s="29">
        <f t="shared" ca="1" si="45"/>
        <v>2.7466666666666666</v>
      </c>
      <c r="W106" s="29">
        <f t="shared" ca="1" si="46"/>
        <v>7.7422222222222228</v>
      </c>
      <c r="Y106" s="31">
        <f t="shared" ca="1" si="47"/>
        <v>7.4615384615384617</v>
      </c>
      <c r="Z106" s="31" t="e">
        <f t="shared" si="48"/>
        <v>#N/A</v>
      </c>
      <c r="AA106" s="31">
        <f t="shared" ca="1" si="49"/>
        <v>8.1764641608391599</v>
      </c>
      <c r="AB106" s="31">
        <f t="shared" ca="1" si="50"/>
        <v>6.1818181818181817</v>
      </c>
      <c r="AC106" s="31">
        <f t="shared" ca="1" si="51"/>
        <v>6.2754545454545454</v>
      </c>
      <c r="AD106" s="31">
        <f t="shared" ca="1" si="52"/>
        <v>11.222222222222221</v>
      </c>
      <c r="AE106" s="31">
        <f t="shared" ca="1" si="53"/>
        <v>11.177777777777777</v>
      </c>
      <c r="AF106" s="31">
        <f t="shared" ca="1" si="54"/>
        <v>4.9023232323232317</v>
      </c>
      <c r="AH106" s="18">
        <f t="shared" ca="1" si="55"/>
        <v>57</v>
      </c>
    </row>
    <row r="107" spans="2:34" ht="15" customHeight="1" x14ac:dyDescent="0.25">
      <c r="B107" s="18">
        <f t="shared" si="30"/>
        <v>2014</v>
      </c>
      <c r="C107" s="31">
        <f t="shared" si="31"/>
        <v>1</v>
      </c>
      <c r="D107" s="18" t="str">
        <f t="shared" si="33"/>
        <v>Q1 2014</v>
      </c>
      <c r="E107" s="18" t="str">
        <f t="shared" si="32"/>
        <v>2014-Q1</v>
      </c>
      <c r="F107" s="18"/>
      <c r="G107" s="19">
        <f t="shared" ca="1" si="34"/>
        <v>9</v>
      </c>
      <c r="H107" s="28">
        <f t="shared" ca="1" si="35"/>
        <v>11.222222222222221</v>
      </c>
      <c r="I107" s="18"/>
      <c r="J107" s="18">
        <f t="shared" ca="1" si="37"/>
        <v>9</v>
      </c>
      <c r="K107" s="29">
        <f t="shared" ca="1" si="38"/>
        <v>10.224444444444444</v>
      </c>
      <c r="L107" s="29">
        <f t="shared" ca="1" si="39"/>
        <v>10.224444444444444</v>
      </c>
      <c r="M107" s="18"/>
      <c r="N107" s="19">
        <f t="shared" ca="1" si="40"/>
        <v>8</v>
      </c>
      <c r="O107" s="28">
        <f t="shared" ca="1" si="41"/>
        <v>10.2325</v>
      </c>
      <c r="P107" s="18"/>
      <c r="Q107" s="18">
        <f t="shared" ca="1" si="42"/>
        <v>8</v>
      </c>
      <c r="R107" s="29">
        <f t="shared" ca="1" si="43"/>
        <v>11.231249999999999</v>
      </c>
      <c r="S107" s="29">
        <f t="shared" ca="1" si="36"/>
        <v>10.2325</v>
      </c>
      <c r="T107" s="29">
        <f t="shared" ca="1" si="44"/>
        <v>0.9987499999999998</v>
      </c>
      <c r="U107" s="18"/>
      <c r="V107" s="29">
        <f t="shared" ca="1" si="45"/>
        <v>2.7633333333333336</v>
      </c>
      <c r="W107" s="29">
        <f t="shared" ca="1" si="46"/>
        <v>7.4611111111111104</v>
      </c>
      <c r="Y107" s="31">
        <f t="shared" ca="1" si="47"/>
        <v>11.222222222222221</v>
      </c>
      <c r="Z107" s="31" t="e">
        <f t="shared" si="48"/>
        <v>#N/A</v>
      </c>
      <c r="AA107" s="31">
        <f t="shared" ca="1" si="49"/>
        <v>8.9663947163947153</v>
      </c>
      <c r="AB107" s="31">
        <f t="shared" ca="1" si="50"/>
        <v>6.1818181818181817</v>
      </c>
      <c r="AC107" s="31">
        <f t="shared" ca="1" si="51"/>
        <v>6.3690909090909091</v>
      </c>
      <c r="AD107" s="31">
        <f t="shared" ca="1" si="52"/>
        <v>11.222222222222221</v>
      </c>
      <c r="AE107" s="31">
        <f t="shared" ca="1" si="53"/>
        <v>11.222222222222221</v>
      </c>
      <c r="AF107" s="31">
        <f t="shared" ca="1" si="54"/>
        <v>4.8531313131313123</v>
      </c>
      <c r="AH107" s="18">
        <f t="shared" ca="1" si="55"/>
        <v>45</v>
      </c>
    </row>
    <row r="108" spans="2:34" ht="15" customHeight="1" x14ac:dyDescent="0.25">
      <c r="B108" s="18">
        <f t="shared" si="30"/>
        <v>2014</v>
      </c>
      <c r="C108" s="31">
        <f t="shared" si="31"/>
        <v>2</v>
      </c>
      <c r="D108" s="18" t="str">
        <f t="shared" si="33"/>
        <v>Q2 2014</v>
      </c>
      <c r="E108" s="18" t="str">
        <f t="shared" si="32"/>
        <v>2014-Q2</v>
      </c>
      <c r="F108" s="18"/>
      <c r="G108" s="19">
        <f t="shared" ca="1" si="34"/>
        <v>26</v>
      </c>
      <c r="H108" s="28">
        <f t="shared" ca="1" si="35"/>
        <v>7.333333333333333</v>
      </c>
      <c r="I108" s="18"/>
      <c r="J108" s="18">
        <f t="shared" ca="1" si="37"/>
        <v>23</v>
      </c>
      <c r="K108" s="29">
        <f t="shared" ca="1" si="38"/>
        <v>10.464347826086955</v>
      </c>
      <c r="L108" s="29">
        <f t="shared" ca="1" si="39"/>
        <v>10.464347826086955</v>
      </c>
      <c r="M108" s="18"/>
      <c r="N108" s="19">
        <f t="shared" ca="1" si="40"/>
        <v>5</v>
      </c>
      <c r="O108" s="28">
        <f t="shared" ca="1" si="41"/>
        <v>9.8300000000000018</v>
      </c>
      <c r="P108" s="18"/>
      <c r="Q108" s="18">
        <f t="shared" ca="1" si="42"/>
        <v>5</v>
      </c>
      <c r="R108" s="29">
        <f t="shared" ca="1" si="43"/>
        <v>10.3</v>
      </c>
      <c r="S108" s="29">
        <f t="shared" ca="1" si="36"/>
        <v>9.8300000000000018</v>
      </c>
      <c r="T108" s="29">
        <f t="shared" ca="1" si="44"/>
        <v>0.46999999999999992</v>
      </c>
      <c r="U108" s="18"/>
      <c r="V108" s="29">
        <f t="shared" ca="1" si="45"/>
        <v>2.6233333333333331</v>
      </c>
      <c r="W108" s="29">
        <f t="shared" ca="1" si="46"/>
        <v>7.8410144927536223</v>
      </c>
      <c r="Y108" s="31">
        <f t="shared" ca="1" si="47"/>
        <v>7.333333333333333</v>
      </c>
      <c r="Z108" s="31" t="e">
        <f t="shared" si="48"/>
        <v>#N/A</v>
      </c>
      <c r="AA108" s="31">
        <f t="shared" ca="1" si="49"/>
        <v>8.0497280497280492</v>
      </c>
      <c r="AB108" s="31">
        <f t="shared" ca="1" si="50"/>
        <v>6.65</v>
      </c>
      <c r="AC108" s="31">
        <f t="shared" ca="1" si="51"/>
        <v>6.4627272727272729</v>
      </c>
      <c r="AD108" s="31">
        <f t="shared" ca="1" si="52"/>
        <v>11.222222222222221</v>
      </c>
      <c r="AE108" s="31">
        <f t="shared" ca="1" si="53"/>
        <v>11.214141414141412</v>
      </c>
      <c r="AF108" s="31">
        <f t="shared" ca="1" si="54"/>
        <v>4.7514141414141395</v>
      </c>
      <c r="AH108" s="18">
        <f t="shared" ca="1" si="55"/>
        <v>52</v>
      </c>
    </row>
    <row r="109" spans="2:34" ht="15" customHeight="1" x14ac:dyDescent="0.25">
      <c r="B109" s="18">
        <f t="shared" si="30"/>
        <v>2014</v>
      </c>
      <c r="C109" s="31">
        <f t="shared" si="31"/>
        <v>3</v>
      </c>
      <c r="D109" s="18" t="str">
        <f t="shared" si="33"/>
        <v>Q3 2014</v>
      </c>
      <c r="E109" s="18" t="str">
        <f t="shared" si="32"/>
        <v>2014-Q3</v>
      </c>
      <c r="F109" s="18"/>
      <c r="G109" s="19">
        <f t="shared" ca="1" si="34"/>
        <v>9</v>
      </c>
      <c r="H109" s="28">
        <f t="shared" ca="1" si="35"/>
        <v>8.125</v>
      </c>
      <c r="I109" s="18"/>
      <c r="J109" s="18">
        <f t="shared" ca="1" si="37"/>
        <v>8</v>
      </c>
      <c r="K109" s="29">
        <f t="shared" ca="1" si="38"/>
        <v>10.475</v>
      </c>
      <c r="L109" s="29">
        <f t="shared" ca="1" si="39"/>
        <v>10.475</v>
      </c>
      <c r="M109" s="18"/>
      <c r="N109" s="19">
        <f t="shared" ca="1" si="40"/>
        <v>12</v>
      </c>
      <c r="O109" s="28">
        <f t="shared" ca="1" si="41"/>
        <v>9.8725000000000005</v>
      </c>
      <c r="P109" s="18"/>
      <c r="Q109" s="18">
        <f t="shared" ca="1" si="42"/>
        <v>12</v>
      </c>
      <c r="R109" s="29">
        <f t="shared" ca="1" si="43"/>
        <v>10.4625</v>
      </c>
      <c r="S109" s="29">
        <f t="shared" ca="1" si="36"/>
        <v>9.8725000000000005</v>
      </c>
      <c r="T109" s="29">
        <f t="shared" ca="1" si="44"/>
        <v>0.59000000000000019</v>
      </c>
      <c r="U109" s="18"/>
      <c r="V109" s="29">
        <f t="shared" ca="1" si="45"/>
        <v>2.4966666666666666</v>
      </c>
      <c r="W109" s="29">
        <f t="shared" ca="1" si="46"/>
        <v>7.9783333333333335</v>
      </c>
      <c r="Y109" s="31">
        <f t="shared" ca="1" si="47"/>
        <v>8.125</v>
      </c>
      <c r="Z109" s="31" t="e">
        <f t="shared" si="48"/>
        <v>#N/A</v>
      </c>
      <c r="AA109" s="31">
        <f t="shared" ca="1" si="49"/>
        <v>8.5355235042735025</v>
      </c>
      <c r="AB109" s="31">
        <f t="shared" ca="1" si="50"/>
        <v>6.65</v>
      </c>
      <c r="AC109" s="31">
        <f t="shared" ca="1" si="51"/>
        <v>6.5563636363636366</v>
      </c>
      <c r="AD109" s="31">
        <f t="shared" ca="1" si="52"/>
        <v>11.222222222222221</v>
      </c>
      <c r="AE109" s="31">
        <f t="shared" ca="1" si="53"/>
        <v>11.206060606060605</v>
      </c>
      <c r="AF109" s="31">
        <f t="shared" ca="1" si="54"/>
        <v>4.6496969696969686</v>
      </c>
      <c r="AH109" s="18">
        <f t="shared" ca="1" si="55"/>
        <v>57</v>
      </c>
    </row>
    <row r="110" spans="2:34" ht="15" customHeight="1" x14ac:dyDescent="0.25">
      <c r="B110" s="18">
        <f t="shared" si="30"/>
        <v>2014</v>
      </c>
      <c r="C110" s="31">
        <f t="shared" si="31"/>
        <v>4</v>
      </c>
      <c r="D110" s="18" t="str">
        <f t="shared" si="33"/>
        <v>Q4 2014</v>
      </c>
      <c r="E110" s="18" t="str">
        <f t="shared" si="32"/>
        <v>2014-Q4</v>
      </c>
      <c r="F110" s="18"/>
      <c r="G110" s="19">
        <f t="shared" ca="1" si="34"/>
        <v>17</v>
      </c>
      <c r="H110" s="28">
        <f t="shared" ca="1" si="35"/>
        <v>6.65</v>
      </c>
      <c r="I110" s="18"/>
      <c r="J110" s="18">
        <f t="shared" ca="1" si="37"/>
        <v>15</v>
      </c>
      <c r="K110" s="29">
        <f t="shared" ca="1" si="38"/>
        <v>10.515333333333333</v>
      </c>
      <c r="L110" s="29">
        <f t="shared" ca="1" si="39"/>
        <v>10.515333333333333</v>
      </c>
      <c r="M110" s="18"/>
      <c r="N110" s="19">
        <f t="shared" ca="1" si="40"/>
        <v>13</v>
      </c>
      <c r="O110" s="28">
        <f t="shared" ca="1" si="41"/>
        <v>9.7776923076923072</v>
      </c>
      <c r="P110" s="18"/>
      <c r="Q110" s="18">
        <f t="shared" ca="1" si="42"/>
        <v>13</v>
      </c>
      <c r="R110" s="29">
        <f t="shared" ca="1" si="43"/>
        <v>10.163846153846153</v>
      </c>
      <c r="S110" s="29">
        <f t="shared" ca="1" si="36"/>
        <v>9.7776923076923072</v>
      </c>
      <c r="T110" s="29">
        <f t="shared" ca="1" si="44"/>
        <v>0.38615384615384596</v>
      </c>
      <c r="U110" s="18"/>
      <c r="V110" s="29">
        <f t="shared" ca="1" si="45"/>
        <v>2.2799999999999998</v>
      </c>
      <c r="W110" s="29">
        <f t="shared" ca="1" si="46"/>
        <v>8.2353333333333332</v>
      </c>
      <c r="Y110" s="31">
        <f t="shared" ca="1" si="47"/>
        <v>6.65</v>
      </c>
      <c r="Z110" s="31" t="e">
        <f t="shared" si="48"/>
        <v>#N/A</v>
      </c>
      <c r="AA110" s="31">
        <f t="shared" ca="1" si="49"/>
        <v>8.3326388888888889</v>
      </c>
      <c r="AB110" s="31">
        <f t="shared" ca="1" si="50"/>
        <v>6.65</v>
      </c>
      <c r="AC110" s="31">
        <f t="shared" ca="1" si="51"/>
        <v>6.65</v>
      </c>
      <c r="AD110" s="31">
        <f t="shared" ca="1" si="52"/>
        <v>11.181818181818182</v>
      </c>
      <c r="AE110" s="31">
        <f t="shared" ca="1" si="53"/>
        <v>11.197979797979796</v>
      </c>
      <c r="AF110" s="31">
        <f t="shared" ca="1" si="54"/>
        <v>4.5479797979797958</v>
      </c>
      <c r="AH110" s="18">
        <f t="shared" ca="1" si="55"/>
        <v>61</v>
      </c>
    </row>
    <row r="111" spans="2:34" ht="15" customHeight="1" x14ac:dyDescent="0.25">
      <c r="B111" s="18">
        <f t="shared" si="30"/>
        <v>2015</v>
      </c>
      <c r="C111" s="31">
        <f t="shared" si="31"/>
        <v>1</v>
      </c>
      <c r="D111" s="18" t="str">
        <f t="shared" si="33"/>
        <v>Q1 2015</v>
      </c>
      <c r="E111" s="18" t="str">
        <f t="shared" si="32"/>
        <v>2015-Q1</v>
      </c>
      <c r="F111" s="18"/>
      <c r="G111" s="19">
        <f t="shared" ca="1" si="34"/>
        <v>10</v>
      </c>
      <c r="H111" s="28">
        <f t="shared" ca="1" si="35"/>
        <v>11.181818181818182</v>
      </c>
      <c r="I111" s="18"/>
      <c r="J111" s="18">
        <f t="shared" ca="1" si="37"/>
        <v>8</v>
      </c>
      <c r="K111" s="29">
        <f t="shared" ca="1" si="38"/>
        <v>10.231249999999999</v>
      </c>
      <c r="L111" s="29">
        <f t="shared" ca="1" si="39"/>
        <v>10.231249999999999</v>
      </c>
      <c r="M111" s="18"/>
      <c r="N111" s="19">
        <f t="shared" ca="1" si="40"/>
        <v>9</v>
      </c>
      <c r="O111" s="28">
        <f t="shared" ca="1" si="41"/>
        <v>10.366666666666667</v>
      </c>
      <c r="P111" s="18"/>
      <c r="Q111" s="18">
        <f t="shared" ca="1" si="42"/>
        <v>9</v>
      </c>
      <c r="R111" s="29">
        <f t="shared" ca="1" si="43"/>
        <v>10.722222222222221</v>
      </c>
      <c r="S111" s="29">
        <f t="shared" ca="1" si="36"/>
        <v>10.366666666666667</v>
      </c>
      <c r="T111" s="29">
        <f t="shared" ca="1" si="44"/>
        <v>0.35555555555555546</v>
      </c>
      <c r="U111" s="18"/>
      <c r="V111" s="29">
        <f t="shared" ca="1" si="45"/>
        <v>1.9666666666666668</v>
      </c>
      <c r="W111" s="29">
        <f t="shared" ca="1" si="46"/>
        <v>8.2645833333333325</v>
      </c>
      <c r="Y111" s="31">
        <f t="shared" ca="1" si="47"/>
        <v>11.181818181818182</v>
      </c>
      <c r="Z111" s="31" t="e">
        <f t="shared" si="48"/>
        <v>#N/A</v>
      </c>
      <c r="AA111" s="31">
        <f t="shared" ca="1" si="49"/>
        <v>8.3225378787878785</v>
      </c>
      <c r="AB111" s="31">
        <f t="shared" ca="1" si="50"/>
        <v>6.65</v>
      </c>
      <c r="AC111" s="31">
        <f t="shared" ca="1" si="51"/>
        <v>6.8147368421052636</v>
      </c>
      <c r="AD111" s="31">
        <f t="shared" ca="1" si="52"/>
        <v>11.181818181818182</v>
      </c>
      <c r="AE111" s="31">
        <f t="shared" ca="1" si="53"/>
        <v>11.189898989898989</v>
      </c>
      <c r="AF111" s="31">
        <f t="shared" ca="1" si="54"/>
        <v>4.3751621477937253</v>
      </c>
      <c r="AH111" s="18">
        <f t="shared" ca="1" si="55"/>
        <v>62</v>
      </c>
    </row>
    <row r="112" spans="2:34" ht="15" customHeight="1" x14ac:dyDescent="0.25">
      <c r="B112" s="18">
        <f t="shared" si="30"/>
        <v>2015</v>
      </c>
      <c r="C112" s="31">
        <f t="shared" si="31"/>
        <v>2</v>
      </c>
      <c r="D112" s="18" t="str">
        <f t="shared" si="33"/>
        <v>Q2 2015</v>
      </c>
      <c r="E112" s="18" t="str">
        <f t="shared" si="32"/>
        <v>2015-Q2</v>
      </c>
      <c r="F112" s="18"/>
      <c r="G112" s="19">
        <f t="shared" ca="1" si="34"/>
        <v>24</v>
      </c>
      <c r="H112" s="28">
        <f t="shared" ca="1" si="35"/>
        <v>7.4736842105263159</v>
      </c>
      <c r="I112" s="18"/>
      <c r="J112" s="18">
        <f t="shared" ca="1" si="37"/>
        <v>22</v>
      </c>
      <c r="K112" s="29">
        <f t="shared" ca="1" si="38"/>
        <v>10.249999999999998</v>
      </c>
      <c r="L112" s="29">
        <f t="shared" ca="1" si="39"/>
        <v>10.249999999999998</v>
      </c>
      <c r="M112" s="18"/>
      <c r="N112" s="19">
        <f t="shared" ca="1" si="40"/>
        <v>7</v>
      </c>
      <c r="O112" s="28">
        <f t="shared" ca="1" si="41"/>
        <v>9.725714285714286</v>
      </c>
      <c r="P112" s="18"/>
      <c r="Q112" s="18">
        <f t="shared" ca="1" si="42"/>
        <v>7</v>
      </c>
      <c r="R112" s="29">
        <f t="shared" ca="1" si="43"/>
        <v>10.314285714285713</v>
      </c>
      <c r="S112" s="29">
        <f t="shared" ca="1" si="36"/>
        <v>9.725714285714286</v>
      </c>
      <c r="T112" s="29">
        <f t="shared" ca="1" si="44"/>
        <v>0.58857142857142875</v>
      </c>
      <c r="U112" s="18"/>
      <c r="V112" s="29">
        <f t="shared" ca="1" si="45"/>
        <v>2.1666666666666665</v>
      </c>
      <c r="W112" s="29">
        <f t="shared" ca="1" si="46"/>
        <v>8.0833333333333321</v>
      </c>
      <c r="Y112" s="31">
        <f t="shared" ca="1" si="47"/>
        <v>7.4736842105263159</v>
      </c>
      <c r="Z112" s="31" t="e">
        <f t="shared" si="48"/>
        <v>#N/A</v>
      </c>
      <c r="AA112" s="31">
        <f t="shared" ca="1" si="49"/>
        <v>8.3576255980861252</v>
      </c>
      <c r="AB112" s="31">
        <f t="shared" ca="1" si="50"/>
        <v>6.65</v>
      </c>
      <c r="AC112" s="31">
        <f t="shared" ca="1" si="51"/>
        <v>6.9794736842105269</v>
      </c>
      <c r="AD112" s="31">
        <f t="shared" ca="1" si="52"/>
        <v>11.181818181818182</v>
      </c>
      <c r="AE112" s="31">
        <f t="shared" ca="1" si="53"/>
        <v>11.1010101010101</v>
      </c>
      <c r="AF112" s="31">
        <f t="shared" ca="1" si="54"/>
        <v>4.1215364167995734</v>
      </c>
      <c r="AH112" s="18">
        <f t="shared" ca="1" si="55"/>
        <v>60</v>
      </c>
    </row>
    <row r="113" spans="2:34" ht="15" customHeight="1" x14ac:dyDescent="0.25">
      <c r="B113" s="18">
        <f t="shared" si="30"/>
        <v>2015</v>
      </c>
      <c r="C113" s="31">
        <f t="shared" si="31"/>
        <v>3</v>
      </c>
      <c r="D113" s="18" t="str">
        <f t="shared" si="33"/>
        <v>Q3 2015</v>
      </c>
      <c r="E113" s="18" t="str">
        <f t="shared" si="32"/>
        <v>2015-Q3</v>
      </c>
      <c r="F113" s="18"/>
      <c r="G113" s="19">
        <f t="shared" ref="G113:G144" ca="1" si="56">COUNTIF(INDIRECT(G$9&amp;G$10),$E113)</f>
        <v>7</v>
      </c>
      <c r="H113" s="28">
        <f t="shared" ref="H113:H144" ca="1" si="57">AVERAGEIF(INDIRECT(G$9&amp;H$10),$E113,INDIRECT(G$9&amp;H$11))</f>
        <v>8.7142857142857135</v>
      </c>
      <c r="I113" s="18"/>
      <c r="J113" s="18">
        <f t="shared" ca="1" si="37"/>
        <v>6</v>
      </c>
      <c r="K113" s="29">
        <f t="shared" ca="1" si="38"/>
        <v>10.418333333333335</v>
      </c>
      <c r="L113" s="29">
        <f t="shared" ca="1" si="39"/>
        <v>10.418333333333335</v>
      </c>
      <c r="M113" s="18"/>
      <c r="N113" s="19">
        <f t="shared" ca="1" si="40"/>
        <v>3</v>
      </c>
      <c r="O113" s="28">
        <f t="shared" ca="1" si="41"/>
        <v>9.4666666666666668</v>
      </c>
      <c r="P113" s="18"/>
      <c r="Q113" s="18">
        <f t="shared" ca="1" si="42"/>
        <v>3</v>
      </c>
      <c r="R113" s="29">
        <f t="shared" ca="1" si="43"/>
        <v>10.283333333333333</v>
      </c>
      <c r="S113" s="29">
        <f t="shared" ref="S113:S144" ca="1" si="58">IF(Q113&gt;0,SUMIF(INDIRECT(Q$9&amp;S$10),$E113,INDIRECT(Q$9&amp;S$11))/Q113,"")</f>
        <v>9.4666666666666668</v>
      </c>
      <c r="T113" s="29">
        <f t="shared" ca="1" si="44"/>
        <v>0.81666666666666698</v>
      </c>
      <c r="U113" s="18"/>
      <c r="V113" s="29">
        <f t="shared" ca="1" si="45"/>
        <v>2.2200000000000002</v>
      </c>
      <c r="W113" s="29">
        <f t="shared" ca="1" si="46"/>
        <v>8.1983333333333341</v>
      </c>
      <c r="Y113" s="31">
        <f t="shared" ca="1" si="47"/>
        <v>8.7142857142857135</v>
      </c>
      <c r="Z113" s="31" t="e">
        <f t="shared" si="48"/>
        <v>#N/A</v>
      </c>
      <c r="AA113" s="31">
        <f t="shared" ca="1" si="49"/>
        <v>8.5049470266575522</v>
      </c>
      <c r="AB113" s="31">
        <f t="shared" ca="1" si="50"/>
        <v>7.4736842105263159</v>
      </c>
      <c r="AC113" s="31">
        <f t="shared" ca="1" si="51"/>
        <v>7.3494736842105253</v>
      </c>
      <c r="AD113" s="31">
        <f t="shared" ca="1" si="52"/>
        <v>11.181818181818182</v>
      </c>
      <c r="AE113" s="31">
        <f t="shared" ca="1" si="53"/>
        <v>11.020202020202021</v>
      </c>
      <c r="AF113" s="31">
        <f t="shared" ca="1" si="54"/>
        <v>3.6707283359914955</v>
      </c>
      <c r="AH113" s="18">
        <f t="shared" ca="1" si="55"/>
        <v>58</v>
      </c>
    </row>
    <row r="114" spans="2:34" ht="15" customHeight="1" x14ac:dyDescent="0.25">
      <c r="B114" s="18">
        <f t="shared" si="30"/>
        <v>2015</v>
      </c>
      <c r="C114" s="31">
        <f t="shared" si="31"/>
        <v>4</v>
      </c>
      <c r="D114" s="18" t="str">
        <f t="shared" si="33"/>
        <v>Q4 2015</v>
      </c>
      <c r="E114" s="18" t="str">
        <f t="shared" si="32"/>
        <v>2015-Q4</v>
      </c>
      <c r="F114" s="18"/>
      <c r="G114" s="19">
        <f t="shared" ca="1" si="56"/>
        <v>15</v>
      </c>
      <c r="H114" s="28">
        <f t="shared" ca="1" si="57"/>
        <v>8.5</v>
      </c>
      <c r="I114" s="18"/>
      <c r="J114" s="18">
        <f t="shared" ca="1" si="37"/>
        <v>14</v>
      </c>
      <c r="K114" s="29">
        <f t="shared" ca="1" si="38"/>
        <v>10.282142857142857</v>
      </c>
      <c r="L114" s="29">
        <f t="shared" ca="1" si="39"/>
        <v>10.282142857142857</v>
      </c>
      <c r="M114" s="18"/>
      <c r="N114" s="19">
        <f t="shared" ca="1" si="40"/>
        <v>12</v>
      </c>
      <c r="O114" s="28">
        <f t="shared" ca="1" si="41"/>
        <v>9.6174999999999997</v>
      </c>
      <c r="P114" s="18"/>
      <c r="Q114" s="18">
        <f t="shared" ca="1" si="42"/>
        <v>12</v>
      </c>
      <c r="R114" s="29">
        <f t="shared" ca="1" si="43"/>
        <v>9.9983333333333348</v>
      </c>
      <c r="S114" s="29">
        <f t="shared" ca="1" si="58"/>
        <v>9.6174999999999997</v>
      </c>
      <c r="T114" s="29">
        <f t="shared" ca="1" si="44"/>
        <v>0.38083333333333308</v>
      </c>
      <c r="U114" s="18"/>
      <c r="V114" s="29">
        <f t="shared" ca="1" si="45"/>
        <v>2.19</v>
      </c>
      <c r="W114" s="29">
        <f t="shared" ca="1" si="46"/>
        <v>8.0921428571428571</v>
      </c>
      <c r="Y114" s="31">
        <f t="shared" ca="1" si="47"/>
        <v>8.5</v>
      </c>
      <c r="Z114" s="31" t="e">
        <f t="shared" si="48"/>
        <v>#N/A</v>
      </c>
      <c r="AA114" s="31">
        <f t="shared" ca="1" si="49"/>
        <v>8.9674470266575526</v>
      </c>
      <c r="AB114" s="31">
        <f t="shared" ca="1" si="50"/>
        <v>7.4736842105263159</v>
      </c>
      <c r="AC114" s="31">
        <f t="shared" ca="1" si="51"/>
        <v>7.5887044534412951</v>
      </c>
      <c r="AD114" s="31">
        <f t="shared" ca="1" si="52"/>
        <v>10.777777777777779</v>
      </c>
      <c r="AE114" s="31">
        <f t="shared" ca="1" si="53"/>
        <v>10.939393939393941</v>
      </c>
      <c r="AF114" s="31">
        <f t="shared" ca="1" si="54"/>
        <v>3.3506894859526462</v>
      </c>
      <c r="AH114" s="18">
        <f t="shared" ca="1" si="55"/>
        <v>56</v>
      </c>
    </row>
    <row r="115" spans="2:34" ht="15" customHeight="1" x14ac:dyDescent="0.25">
      <c r="B115" s="18">
        <f t="shared" si="30"/>
        <v>2016</v>
      </c>
      <c r="C115" s="31">
        <f t="shared" si="31"/>
        <v>1</v>
      </c>
      <c r="D115" s="18" t="str">
        <f t="shared" si="33"/>
        <v>Q1 2016</v>
      </c>
      <c r="E115" s="18" t="str">
        <f t="shared" si="32"/>
        <v>2016-Q1</v>
      </c>
      <c r="F115" s="18"/>
      <c r="G115" s="19">
        <f t="shared" ca="1" si="56"/>
        <v>15</v>
      </c>
      <c r="H115" s="28">
        <f t="shared" ca="1" si="57"/>
        <v>9.0833333333333339</v>
      </c>
      <c r="I115" s="18"/>
      <c r="J115" s="18">
        <f t="shared" ca="1" si="37"/>
        <v>14</v>
      </c>
      <c r="K115" s="29">
        <f t="shared" ca="1" si="38"/>
        <v>10.406428571428572</v>
      </c>
      <c r="L115" s="29">
        <f t="shared" ca="1" si="39"/>
        <v>10.406428571428572</v>
      </c>
      <c r="M115" s="18"/>
      <c r="N115" s="19">
        <f t="shared" ca="1" si="40"/>
        <v>9</v>
      </c>
      <c r="O115" s="28">
        <f t="shared" ca="1" si="41"/>
        <v>10.288888888888888</v>
      </c>
      <c r="P115" s="18"/>
      <c r="Q115" s="18">
        <f t="shared" ca="1" si="42"/>
        <v>9</v>
      </c>
      <c r="R115" s="29">
        <f t="shared" ca="1" si="43"/>
        <v>10.753333333333336</v>
      </c>
      <c r="S115" s="29">
        <f t="shared" ca="1" si="58"/>
        <v>10.288888888888888</v>
      </c>
      <c r="T115" s="29">
        <f t="shared" ca="1" si="44"/>
        <v>0.4644444444444446</v>
      </c>
      <c r="U115" s="18"/>
      <c r="V115" s="29">
        <f t="shared" ca="1" si="45"/>
        <v>1.92</v>
      </c>
      <c r="W115" s="29">
        <f t="shared" ca="1" si="46"/>
        <v>8.4864285714285721</v>
      </c>
      <c r="Y115" s="31">
        <f t="shared" ca="1" si="47"/>
        <v>9.0833333333333339</v>
      </c>
      <c r="Z115" s="31" t="e">
        <f t="shared" si="48"/>
        <v>#N/A</v>
      </c>
      <c r="AA115" s="31">
        <f t="shared" ca="1" si="49"/>
        <v>8.4428258145363415</v>
      </c>
      <c r="AB115" s="31">
        <f t="shared" ca="1" si="50"/>
        <v>8.5</v>
      </c>
      <c r="AC115" s="31">
        <f t="shared" ca="1" si="51"/>
        <v>7.8279352226720649</v>
      </c>
      <c r="AD115" s="31">
        <f t="shared" ca="1" si="52"/>
        <v>10.777777777777779</v>
      </c>
      <c r="AE115" s="31">
        <f t="shared" ca="1" si="53"/>
        <v>10.858585858585858</v>
      </c>
      <c r="AF115" s="31">
        <f t="shared" ca="1" si="54"/>
        <v>3.0306506359137932</v>
      </c>
      <c r="AH115" s="18">
        <f t="shared" ca="1" si="55"/>
        <v>61</v>
      </c>
    </row>
    <row r="116" spans="2:34" ht="15" customHeight="1" x14ac:dyDescent="0.25">
      <c r="B116" s="18">
        <f t="shared" si="30"/>
        <v>2016</v>
      </c>
      <c r="C116" s="31">
        <f t="shared" si="31"/>
        <v>2</v>
      </c>
      <c r="D116" s="18" t="str">
        <f t="shared" si="33"/>
        <v>Q2 2016</v>
      </c>
      <c r="E116" s="18" t="str">
        <f t="shared" si="32"/>
        <v>2016-Q2</v>
      </c>
      <c r="F116" s="18"/>
      <c r="G116" s="19">
        <f t="shared" ca="1" si="56"/>
        <v>29</v>
      </c>
      <c r="H116" s="28">
        <f t="shared" ca="1" si="57"/>
        <v>10.777777777777779</v>
      </c>
      <c r="I116" s="18"/>
      <c r="J116" s="18">
        <f t="shared" ca="1" si="37"/>
        <v>26</v>
      </c>
      <c r="K116" s="29">
        <f t="shared" ca="1" si="38"/>
        <v>10.537307692307694</v>
      </c>
      <c r="L116" s="29">
        <f t="shared" ca="1" si="39"/>
        <v>10.537307692307694</v>
      </c>
      <c r="M116" s="18"/>
      <c r="N116" s="19">
        <f t="shared" ca="1" si="40"/>
        <v>7</v>
      </c>
      <c r="O116" s="28">
        <f t="shared" ca="1" si="41"/>
        <v>9.6042857142857141</v>
      </c>
      <c r="P116" s="18"/>
      <c r="Q116" s="18">
        <f t="shared" ca="1" si="42"/>
        <v>7</v>
      </c>
      <c r="R116" s="29">
        <f t="shared" ca="1" si="43"/>
        <v>10.217142857142859</v>
      </c>
      <c r="S116" s="29">
        <f t="shared" ca="1" si="58"/>
        <v>9.6042857142857141</v>
      </c>
      <c r="T116" s="29">
        <f t="shared" ca="1" si="44"/>
        <v>0.61285714285714277</v>
      </c>
      <c r="U116" s="18"/>
      <c r="V116" s="29">
        <f t="shared" ca="1" si="45"/>
        <v>1.7533333333333332</v>
      </c>
      <c r="W116" s="29">
        <f t="shared" ca="1" si="46"/>
        <v>8.7839743589743602</v>
      </c>
      <c r="Y116" s="31">
        <f t="shared" ca="1" si="47"/>
        <v>10.777777777777779</v>
      </c>
      <c r="Z116" s="31" t="e">
        <f t="shared" si="48"/>
        <v>#N/A</v>
      </c>
      <c r="AA116" s="31">
        <f t="shared" ca="1" si="49"/>
        <v>9.2688492063492074</v>
      </c>
      <c r="AB116" s="31">
        <f t="shared" ca="1" si="50"/>
        <v>7.8461538461538458</v>
      </c>
      <c r="AC116" s="31">
        <f t="shared" ca="1" si="51"/>
        <v>7.9024291497975714</v>
      </c>
      <c r="AD116" s="31">
        <f t="shared" ca="1" si="52"/>
        <v>10.777777777777779</v>
      </c>
      <c r="AE116" s="31">
        <f t="shared" ca="1" si="53"/>
        <v>10.777777777777779</v>
      </c>
      <c r="AF116" s="31">
        <f t="shared" ca="1" si="54"/>
        <v>2.8753486279802072</v>
      </c>
      <c r="AH116" s="18">
        <f t="shared" ref="AH116:AH147" ca="1" si="59">SUM(G113:G116)</f>
        <v>66</v>
      </c>
    </row>
    <row r="117" spans="2:34" ht="15" customHeight="1" x14ac:dyDescent="0.25">
      <c r="B117" s="18">
        <f t="shared" si="30"/>
        <v>2016</v>
      </c>
      <c r="C117" s="31">
        <f t="shared" si="31"/>
        <v>3</v>
      </c>
      <c r="D117" s="18" t="str">
        <f t="shared" si="33"/>
        <v>Q3 2016</v>
      </c>
      <c r="E117" s="18" t="str">
        <f t="shared" si="32"/>
        <v>2016-Q3</v>
      </c>
      <c r="F117" s="18"/>
      <c r="G117" s="19">
        <f t="shared" ca="1" si="56"/>
        <v>13</v>
      </c>
      <c r="H117" s="28">
        <f t="shared" ca="1" si="57"/>
        <v>9.6923076923076916</v>
      </c>
      <c r="I117" s="18"/>
      <c r="J117" s="18">
        <f t="shared" ca="1" si="37"/>
        <v>9</v>
      </c>
      <c r="K117" s="29">
        <f t="shared" ca="1" si="38"/>
        <v>10.646666666666667</v>
      </c>
      <c r="L117" s="29">
        <f t="shared" ca="1" si="39"/>
        <v>10.646666666666667</v>
      </c>
      <c r="M117" s="18"/>
      <c r="N117" s="19">
        <f t="shared" ca="1" si="40"/>
        <v>8</v>
      </c>
      <c r="O117" s="28">
        <f t="shared" ca="1" si="41"/>
        <v>9.7575000000000003</v>
      </c>
      <c r="P117" s="18"/>
      <c r="Q117" s="18">
        <f t="shared" ca="1" si="42"/>
        <v>8</v>
      </c>
      <c r="R117" s="29">
        <f t="shared" ca="1" si="43"/>
        <v>10.345000000000001</v>
      </c>
      <c r="S117" s="29">
        <f t="shared" ca="1" si="58"/>
        <v>9.7575000000000003</v>
      </c>
      <c r="T117" s="29">
        <f t="shared" ca="1" si="44"/>
        <v>0.58749999999999991</v>
      </c>
      <c r="U117" s="18"/>
      <c r="V117" s="29">
        <f t="shared" ca="1" si="45"/>
        <v>1.5633333333333332</v>
      </c>
      <c r="W117" s="29">
        <f t="shared" ca="1" si="46"/>
        <v>9.0833333333333339</v>
      </c>
      <c r="Y117" s="31">
        <f t="shared" ca="1" si="47"/>
        <v>9.6923076923076916</v>
      </c>
      <c r="Z117" s="31" t="e">
        <f t="shared" si="48"/>
        <v>#N/A</v>
      </c>
      <c r="AA117" s="31">
        <f t="shared" ca="1" si="49"/>
        <v>9.5133547008547019</v>
      </c>
      <c r="AB117" s="31">
        <f t="shared" ca="1" si="50"/>
        <v>7.8461538461538458</v>
      </c>
      <c r="AC117" s="31">
        <f t="shared" ca="1" si="51"/>
        <v>7.976923076923077</v>
      </c>
      <c r="AD117" s="31">
        <f t="shared" ca="1" si="52"/>
        <v>10.777777777777779</v>
      </c>
      <c r="AE117" s="31">
        <f t="shared" ca="1" si="53"/>
        <v>10.822222222222223</v>
      </c>
      <c r="AF117" s="31">
        <f t="shared" ca="1" si="54"/>
        <v>2.8452991452991458</v>
      </c>
      <c r="AH117" s="18">
        <f t="shared" ca="1" si="59"/>
        <v>72</v>
      </c>
    </row>
    <row r="118" spans="2:34" ht="15" customHeight="1" x14ac:dyDescent="0.25">
      <c r="B118" s="18">
        <f t="shared" si="30"/>
        <v>2016</v>
      </c>
      <c r="C118" s="31">
        <f t="shared" si="31"/>
        <v>4</v>
      </c>
      <c r="D118" s="18" t="str">
        <f t="shared" si="33"/>
        <v>Q4 2016</v>
      </c>
      <c r="E118" s="18" t="str">
        <f t="shared" si="32"/>
        <v>2016-Q4</v>
      </c>
      <c r="F118" s="18"/>
      <c r="G118" s="19">
        <f t="shared" ca="1" si="56"/>
        <v>22</v>
      </c>
      <c r="H118" s="28">
        <f t="shared" ca="1" si="57"/>
        <v>7.8461538461538458</v>
      </c>
      <c r="I118" s="18"/>
      <c r="J118" s="18">
        <f t="shared" ca="1" si="37"/>
        <v>15</v>
      </c>
      <c r="K118" s="29">
        <f t="shared" ca="1" si="38"/>
        <v>10.356</v>
      </c>
      <c r="L118" s="29">
        <f t="shared" ca="1" si="39"/>
        <v>10.356</v>
      </c>
      <c r="M118" s="18"/>
      <c r="N118" s="19">
        <f t="shared" ca="1" si="40"/>
        <v>18</v>
      </c>
      <c r="O118" s="28">
        <f t="shared" ca="1" si="41"/>
        <v>9.5694444444444464</v>
      </c>
      <c r="P118" s="18"/>
      <c r="Q118" s="18">
        <f t="shared" ca="1" si="42"/>
        <v>18</v>
      </c>
      <c r="R118" s="29">
        <f t="shared" ca="1" si="43"/>
        <v>10.24</v>
      </c>
      <c r="S118" s="29">
        <f t="shared" ca="1" si="58"/>
        <v>9.5694444444444464</v>
      </c>
      <c r="T118" s="29">
        <f t="shared" ca="1" si="44"/>
        <v>0.67055555555555535</v>
      </c>
      <c r="U118" s="18"/>
      <c r="V118" s="29">
        <f t="shared" ca="1" si="45"/>
        <v>2.1300000000000003</v>
      </c>
      <c r="W118" s="29">
        <f t="shared" ca="1" si="46"/>
        <v>8.2259999999999991</v>
      </c>
      <c r="Y118" s="31">
        <f t="shared" ca="1" si="47"/>
        <v>7.8461538461538458</v>
      </c>
      <c r="Z118" s="31" t="e">
        <f t="shared" si="48"/>
        <v>#N/A</v>
      </c>
      <c r="AA118" s="31">
        <f t="shared" ca="1" si="49"/>
        <v>9.3498931623931636</v>
      </c>
      <c r="AB118" s="31">
        <f t="shared" ca="1" si="50"/>
        <v>7.8461538461538458</v>
      </c>
      <c r="AC118" s="31">
        <f t="shared" ca="1" si="51"/>
        <v>7.5685897435897429</v>
      </c>
      <c r="AD118" s="31">
        <f t="shared" ca="1" si="52"/>
        <v>10.777777777777779</v>
      </c>
      <c r="AE118" s="31">
        <f t="shared" ca="1" si="53"/>
        <v>10.866666666666667</v>
      </c>
      <c r="AF118" s="31">
        <f t="shared" ca="1" si="54"/>
        <v>3.2980769230769242</v>
      </c>
      <c r="AH118" s="18">
        <f t="shared" ca="1" si="59"/>
        <v>79</v>
      </c>
    </row>
    <row r="119" spans="2:34" ht="15" customHeight="1" x14ac:dyDescent="0.25">
      <c r="B119" s="18">
        <f t="shared" si="30"/>
        <v>2017</v>
      </c>
      <c r="C119" s="31">
        <f t="shared" si="31"/>
        <v>1</v>
      </c>
      <c r="D119" s="18" t="str">
        <f t="shared" si="33"/>
        <v>Q1 2017</v>
      </c>
      <c r="E119" s="18" t="str">
        <f t="shared" si="32"/>
        <v>2017-Q1</v>
      </c>
      <c r="F119" s="18"/>
      <c r="G119" s="19">
        <f t="shared" ca="1" si="56"/>
        <v>11</v>
      </c>
      <c r="H119" s="28">
        <f t="shared" ca="1" si="57"/>
        <v>8.2307692307692299</v>
      </c>
      <c r="I119" s="18"/>
      <c r="J119" s="18">
        <f t="shared" ca="1" si="37"/>
        <v>10</v>
      </c>
      <c r="K119" s="29">
        <f t="shared" ca="1" si="38"/>
        <v>10.239999999999998</v>
      </c>
      <c r="L119" s="29">
        <f t="shared" ca="1" si="39"/>
        <v>10.239999999999998</v>
      </c>
      <c r="M119" s="18"/>
      <c r="N119" s="19">
        <f t="shared" ca="1" si="40"/>
        <v>15</v>
      </c>
      <c r="O119" s="28">
        <f t="shared" ca="1" si="41"/>
        <v>9.8739999999999988</v>
      </c>
      <c r="P119" s="18"/>
      <c r="Q119" s="18">
        <f t="shared" ca="1" si="42"/>
        <v>14</v>
      </c>
      <c r="R119" s="29">
        <f t="shared" ca="1" si="43"/>
        <v>10.714285714285712</v>
      </c>
      <c r="S119" s="29">
        <f t="shared" ca="1" si="58"/>
        <v>9.8935714285714287</v>
      </c>
      <c r="T119" s="29">
        <f t="shared" ca="1" si="44"/>
        <v>0.82071428571428562</v>
      </c>
      <c r="U119" s="18"/>
      <c r="V119" s="29">
        <f t="shared" ca="1" si="45"/>
        <v>2.4433333333333334</v>
      </c>
      <c r="W119" s="29">
        <f t="shared" ca="1" si="46"/>
        <v>7.7966666666666651</v>
      </c>
      <c r="Y119" s="31">
        <f t="shared" ca="1" si="47"/>
        <v>8.2307692307692299</v>
      </c>
      <c r="Z119" s="31" t="e">
        <f t="shared" si="48"/>
        <v>#N/A</v>
      </c>
      <c r="AA119" s="31">
        <f t="shared" ca="1" si="49"/>
        <v>9.1367521367521363</v>
      </c>
      <c r="AB119" s="31">
        <f t="shared" ca="1" si="50"/>
        <v>7.8461538461538458</v>
      </c>
      <c r="AC119" s="31">
        <f t="shared" ca="1" si="51"/>
        <v>7.2910256410256409</v>
      </c>
      <c r="AD119" s="31">
        <f t="shared" ca="1" si="52"/>
        <v>11</v>
      </c>
      <c r="AE119" s="31">
        <f t="shared" ca="1" si="53"/>
        <v>10.911111111111111</v>
      </c>
      <c r="AF119" s="31">
        <f t="shared" ca="1" si="54"/>
        <v>3.6200854700854705</v>
      </c>
      <c r="AH119" s="18">
        <f t="shared" ca="1" si="59"/>
        <v>75</v>
      </c>
    </row>
    <row r="120" spans="2:34" ht="15" customHeight="1" x14ac:dyDescent="0.25">
      <c r="B120" s="18">
        <f t="shared" si="30"/>
        <v>2017</v>
      </c>
      <c r="C120" s="31">
        <f t="shared" si="31"/>
        <v>2</v>
      </c>
      <c r="D120" s="18" t="str">
        <f t="shared" si="33"/>
        <v>Q2 2017</v>
      </c>
      <c r="E120" s="18" t="str">
        <f t="shared" si="32"/>
        <v>2017-Q2</v>
      </c>
      <c r="F120" s="18"/>
      <c r="G120" s="19">
        <f t="shared" ca="1" si="56"/>
        <v>23</v>
      </c>
      <c r="H120" s="28">
        <f t="shared" ca="1" si="57"/>
        <v>9.2631578947368425</v>
      </c>
      <c r="I120" s="18"/>
      <c r="J120" s="18">
        <f t="shared" ca="1" si="37"/>
        <v>19</v>
      </c>
      <c r="K120" s="29">
        <f t="shared" ca="1" si="38"/>
        <v>10.145789473684211</v>
      </c>
      <c r="L120" s="29">
        <f t="shared" ca="1" si="39"/>
        <v>10.145789473684211</v>
      </c>
      <c r="M120" s="18"/>
      <c r="N120" s="19">
        <f t="shared" ca="1" si="40"/>
        <v>14</v>
      </c>
      <c r="O120" s="28">
        <f t="shared" ca="1" si="41"/>
        <v>9.6285714285714299</v>
      </c>
      <c r="P120" s="18"/>
      <c r="Q120" s="18">
        <f t="shared" ca="1" si="42"/>
        <v>14</v>
      </c>
      <c r="R120" s="29">
        <f t="shared" ca="1" si="43"/>
        <v>10.343571428571428</v>
      </c>
      <c r="S120" s="29">
        <f t="shared" ca="1" si="58"/>
        <v>9.6285714285714299</v>
      </c>
      <c r="T120" s="29">
        <f t="shared" ca="1" si="44"/>
        <v>0.71500000000000019</v>
      </c>
      <c r="U120" s="18"/>
      <c r="V120" s="29">
        <f t="shared" ca="1" si="45"/>
        <v>2.2633333333333332</v>
      </c>
      <c r="W120" s="29">
        <f t="shared" ca="1" si="46"/>
        <v>7.882456140350877</v>
      </c>
      <c r="Y120" s="31">
        <f t="shared" ca="1" si="47"/>
        <v>9.2631578947368425</v>
      </c>
      <c r="Z120" s="31" t="e">
        <f t="shared" si="48"/>
        <v>#N/A</v>
      </c>
      <c r="AA120" s="31">
        <f t="shared" ca="1" si="49"/>
        <v>8.7580971659919022</v>
      </c>
      <c r="AB120" s="31">
        <f t="shared" ca="1" si="50"/>
        <v>6.458333333333333</v>
      </c>
      <c r="AC120" s="31">
        <f t="shared" ca="1" si="51"/>
        <v>7.0134615384615389</v>
      </c>
      <c r="AD120" s="31">
        <f t="shared" ca="1" si="52"/>
        <v>11</v>
      </c>
      <c r="AE120" s="31">
        <f t="shared" ca="1" si="53"/>
        <v>10.955555555555556</v>
      </c>
      <c r="AF120" s="31">
        <f t="shared" ca="1" si="54"/>
        <v>3.9420940170940169</v>
      </c>
      <c r="AH120" s="18">
        <f t="shared" ca="1" si="59"/>
        <v>69</v>
      </c>
    </row>
    <row r="121" spans="2:34" ht="15" customHeight="1" x14ac:dyDescent="0.25">
      <c r="B121" s="18">
        <f t="shared" si="30"/>
        <v>2017</v>
      </c>
      <c r="C121" s="31">
        <f t="shared" si="31"/>
        <v>3</v>
      </c>
      <c r="D121" s="18" t="str">
        <f t="shared" si="33"/>
        <v>Q3 2017</v>
      </c>
      <c r="E121" s="18" t="str">
        <f t="shared" si="32"/>
        <v>2017-Q3</v>
      </c>
      <c r="F121" s="18"/>
      <c r="G121" s="19">
        <f t="shared" ca="1" si="56"/>
        <v>18</v>
      </c>
      <c r="H121" s="28">
        <f t="shared" ca="1" si="57"/>
        <v>11</v>
      </c>
      <c r="I121" s="18"/>
      <c r="J121" s="18">
        <f t="shared" ca="1" si="37"/>
        <v>13</v>
      </c>
      <c r="K121" s="29">
        <f t="shared" ca="1" si="38"/>
        <v>10.120769230769232</v>
      </c>
      <c r="L121" s="29">
        <f t="shared" ca="1" si="39"/>
        <v>10.120769230769232</v>
      </c>
      <c r="M121" s="18"/>
      <c r="N121" s="19">
        <f t="shared" ca="1" si="40"/>
        <v>5</v>
      </c>
      <c r="O121" s="28">
        <f t="shared" ca="1" si="41"/>
        <v>9.66</v>
      </c>
      <c r="P121" s="18"/>
      <c r="Q121" s="18">
        <f t="shared" ca="1" si="42"/>
        <v>5</v>
      </c>
      <c r="R121" s="29">
        <f t="shared" ca="1" si="43"/>
        <v>10.39</v>
      </c>
      <c r="S121" s="29">
        <f t="shared" ca="1" si="58"/>
        <v>9.66</v>
      </c>
      <c r="T121" s="29">
        <f t="shared" ca="1" si="44"/>
        <v>0.72999999999999976</v>
      </c>
      <c r="U121" s="18"/>
      <c r="V121" s="29">
        <f t="shared" ca="1" si="45"/>
        <v>2.2433333333333332</v>
      </c>
      <c r="W121" s="29">
        <f t="shared" ca="1" si="46"/>
        <v>7.8774358974358991</v>
      </c>
      <c r="Y121" s="31">
        <f t="shared" ca="1" si="47"/>
        <v>11</v>
      </c>
      <c r="Z121" s="31" t="e">
        <f t="shared" si="48"/>
        <v>#N/A</v>
      </c>
      <c r="AA121" s="31">
        <f t="shared" ca="1" si="49"/>
        <v>9.0850202429149789</v>
      </c>
      <c r="AB121" s="31">
        <f t="shared" ca="1" si="50"/>
        <v>6.458333333333333</v>
      </c>
      <c r="AC121" s="31">
        <f t="shared" ca="1" si="51"/>
        <v>6.7358974358974351</v>
      </c>
      <c r="AD121" s="31">
        <f t="shared" ca="1" si="52"/>
        <v>11</v>
      </c>
      <c r="AE121" s="31">
        <f t="shared" ca="1" si="53"/>
        <v>11</v>
      </c>
      <c r="AF121" s="31">
        <f t="shared" ca="1" si="54"/>
        <v>4.2641025641025649</v>
      </c>
      <c r="AH121" s="18">
        <f t="shared" ca="1" si="59"/>
        <v>74</v>
      </c>
    </row>
    <row r="122" spans="2:34" ht="15" customHeight="1" x14ac:dyDescent="0.25">
      <c r="B122" s="18">
        <f t="shared" si="30"/>
        <v>2017</v>
      </c>
      <c r="C122" s="31">
        <f t="shared" si="31"/>
        <v>4</v>
      </c>
      <c r="D122" s="18" t="str">
        <f t="shared" si="33"/>
        <v>Q4 2017</v>
      </c>
      <c r="E122" s="18" t="str">
        <f t="shared" si="32"/>
        <v>2017-Q4</v>
      </c>
      <c r="F122" s="18"/>
      <c r="G122" s="19">
        <f t="shared" ca="1" si="56"/>
        <v>14</v>
      </c>
      <c r="H122" s="28">
        <f t="shared" ca="1" si="57"/>
        <v>6.458333333333333</v>
      </c>
      <c r="I122" s="18"/>
      <c r="J122" s="18">
        <f t="shared" ca="1" si="37"/>
        <v>12</v>
      </c>
      <c r="K122" s="29">
        <f t="shared" ca="1" si="38"/>
        <v>10.3475</v>
      </c>
      <c r="L122" s="29">
        <f t="shared" ca="1" si="39"/>
        <v>10.3475</v>
      </c>
      <c r="M122" s="18"/>
      <c r="N122" s="19">
        <f t="shared" ca="1" si="40"/>
        <v>19</v>
      </c>
      <c r="O122" s="28">
        <f t="shared" ca="1" si="41"/>
        <v>9.736315789473684</v>
      </c>
      <c r="P122" s="18"/>
      <c r="Q122" s="18">
        <f t="shared" ca="1" si="42"/>
        <v>19</v>
      </c>
      <c r="R122" s="29">
        <f t="shared" ca="1" si="43"/>
        <v>10.125263157894736</v>
      </c>
      <c r="S122" s="29">
        <f t="shared" ca="1" si="58"/>
        <v>9.736315789473684</v>
      </c>
      <c r="T122" s="29">
        <f t="shared" ca="1" si="44"/>
        <v>0.38894736842105276</v>
      </c>
      <c r="U122" s="18"/>
      <c r="V122" s="29">
        <f t="shared" ca="1" si="45"/>
        <v>2.3699999999999997</v>
      </c>
      <c r="W122" s="29">
        <f t="shared" ca="1" si="46"/>
        <v>7.9775000000000009</v>
      </c>
      <c r="Y122" s="31">
        <f t="shared" ca="1" si="47"/>
        <v>6.458333333333333</v>
      </c>
      <c r="Z122" s="31" t="e">
        <f t="shared" si="48"/>
        <v>#N/A</v>
      </c>
      <c r="AA122" s="31">
        <f t="shared" ca="1" si="49"/>
        <v>8.7380651147098511</v>
      </c>
      <c r="AB122" s="31">
        <f t="shared" ca="1" si="50"/>
        <v>6.458333333333333</v>
      </c>
      <c r="AC122" s="31">
        <f t="shared" ca="1" si="51"/>
        <v>6.458333333333333</v>
      </c>
      <c r="AD122" s="31">
        <f t="shared" ca="1" si="52"/>
        <v>11</v>
      </c>
      <c r="AE122" s="31">
        <f t="shared" ca="1" si="53"/>
        <v>10.540000000000001</v>
      </c>
      <c r="AF122" s="31">
        <f t="shared" ca="1" si="54"/>
        <v>4.0816666666666679</v>
      </c>
      <c r="AH122" s="18">
        <f t="shared" ca="1" si="59"/>
        <v>66</v>
      </c>
    </row>
    <row r="123" spans="2:34" ht="15" customHeight="1" x14ac:dyDescent="0.25">
      <c r="B123" s="18">
        <f t="shared" si="30"/>
        <v>2018</v>
      </c>
      <c r="C123" s="31">
        <f t="shared" si="31"/>
        <v>1</v>
      </c>
      <c r="D123" s="18" t="str">
        <f t="shared" si="33"/>
        <v>Q1 2018</v>
      </c>
      <c r="E123" s="18" t="str">
        <f t="shared" si="32"/>
        <v>2018-Q1</v>
      </c>
      <c r="F123" s="18"/>
      <c r="G123" s="19">
        <f t="shared" ca="1" si="56"/>
        <v>15</v>
      </c>
      <c r="H123" s="28">
        <f t="shared" ca="1" si="57"/>
        <v>8.5333333333333332</v>
      </c>
      <c r="I123" s="18"/>
      <c r="J123" s="18">
        <f t="shared" ca="1" si="37"/>
        <v>13</v>
      </c>
      <c r="K123" s="29">
        <f t="shared" ca="1" si="38"/>
        <v>10.142307692307693</v>
      </c>
      <c r="L123" s="29">
        <f t="shared" ca="1" si="39"/>
        <v>10.142307692307693</v>
      </c>
      <c r="M123" s="18"/>
      <c r="N123" s="19">
        <f t="shared" ca="1" si="40"/>
        <v>13</v>
      </c>
      <c r="O123" s="28">
        <f t="shared" ca="1" si="41"/>
        <v>9.7469230769230784</v>
      </c>
      <c r="P123" s="18"/>
      <c r="Q123" s="18">
        <f t="shared" ca="1" si="42"/>
        <v>12</v>
      </c>
      <c r="R123" s="29">
        <f t="shared" ca="1" si="43"/>
        <v>10.51</v>
      </c>
      <c r="S123" s="29">
        <f t="shared" ca="1" si="58"/>
        <v>9.8441666666666681</v>
      </c>
      <c r="T123" s="29">
        <f t="shared" ca="1" si="44"/>
        <v>0.6658333333333335</v>
      </c>
      <c r="U123" s="18"/>
      <c r="V123" s="29">
        <f t="shared" ca="1" si="45"/>
        <v>2.76</v>
      </c>
      <c r="W123" s="29">
        <f t="shared" ca="1" si="46"/>
        <v>7.3823076923076929</v>
      </c>
      <c r="Y123" s="31">
        <f t="shared" ca="1" si="47"/>
        <v>8.5333333333333332</v>
      </c>
      <c r="Z123" s="31" t="e">
        <f t="shared" si="48"/>
        <v>#N/A</v>
      </c>
      <c r="AA123" s="31">
        <f t="shared" ca="1" si="49"/>
        <v>8.8137061403508774</v>
      </c>
      <c r="AB123" s="31">
        <f t="shared" ca="1" si="50"/>
        <v>6.458333333333333</v>
      </c>
      <c r="AC123" s="31">
        <f t="shared" ca="1" si="51"/>
        <v>6.6166666666666654</v>
      </c>
      <c r="AD123" s="31">
        <f t="shared" ca="1" si="52"/>
        <v>11</v>
      </c>
      <c r="AE123" s="31">
        <f t="shared" ca="1" si="53"/>
        <v>10.080000000000002</v>
      </c>
      <c r="AF123" s="31">
        <f t="shared" ca="1" si="54"/>
        <v>3.4633333333333365</v>
      </c>
      <c r="AH123" s="18">
        <f t="shared" ca="1" si="59"/>
        <v>70</v>
      </c>
    </row>
    <row r="124" spans="2:34" ht="15" customHeight="1" x14ac:dyDescent="0.25">
      <c r="B124" s="18">
        <f t="shared" si="30"/>
        <v>2018</v>
      </c>
      <c r="C124" s="31">
        <f t="shared" si="31"/>
        <v>2</v>
      </c>
      <c r="D124" s="18" t="str">
        <f t="shared" si="33"/>
        <v>Q2 2018</v>
      </c>
      <c r="E124" s="18" t="str">
        <f t="shared" si="32"/>
        <v>2018-Q2</v>
      </c>
      <c r="F124" s="18"/>
      <c r="G124" s="19">
        <f t="shared" ca="1" si="56"/>
        <v>20</v>
      </c>
      <c r="H124" s="28">
        <f t="shared" ca="1" si="57"/>
        <v>8.6999999999999993</v>
      </c>
      <c r="I124" s="18"/>
      <c r="J124" s="18">
        <f t="shared" ca="1" si="37"/>
        <v>17</v>
      </c>
      <c r="K124" s="29">
        <f t="shared" ca="1" si="38"/>
        <v>9.9205882352941188</v>
      </c>
      <c r="L124" s="29">
        <f t="shared" ca="1" si="39"/>
        <v>9.9205882352941188</v>
      </c>
      <c r="M124" s="18"/>
      <c r="N124" s="19">
        <f t="shared" ca="1" si="40"/>
        <v>13</v>
      </c>
      <c r="O124" s="28">
        <f t="shared" ca="1" si="41"/>
        <v>9.5446153846153852</v>
      </c>
      <c r="P124" s="18"/>
      <c r="Q124" s="18">
        <f t="shared" ca="1" si="42"/>
        <v>13</v>
      </c>
      <c r="R124" s="29">
        <f t="shared" ca="1" si="43"/>
        <v>10.238461538461538</v>
      </c>
      <c r="S124" s="29">
        <f t="shared" ca="1" si="58"/>
        <v>9.5446153846153852</v>
      </c>
      <c r="T124" s="29">
        <f t="shared" ca="1" si="44"/>
        <v>0.69384615384615378</v>
      </c>
      <c r="U124" s="18"/>
      <c r="V124" s="29">
        <f t="shared" ca="1" si="45"/>
        <v>2.92</v>
      </c>
      <c r="W124" s="29">
        <f t="shared" ca="1" si="46"/>
        <v>7.0005882352941189</v>
      </c>
      <c r="Y124" s="31">
        <f t="shared" ca="1" si="47"/>
        <v>8.6999999999999993</v>
      </c>
      <c r="Z124" s="31" t="e">
        <f t="shared" si="48"/>
        <v>#N/A</v>
      </c>
      <c r="AA124" s="31">
        <f t="shared" ca="1" si="49"/>
        <v>8.6729166666666657</v>
      </c>
      <c r="AB124" s="31">
        <f t="shared" ca="1" si="50"/>
        <v>6.458333333333333</v>
      </c>
      <c r="AC124" s="31">
        <f t="shared" ca="1" si="51"/>
        <v>6.7750000000000004</v>
      </c>
      <c r="AD124" s="31">
        <f t="shared" ca="1" si="52"/>
        <v>8.6999999999999993</v>
      </c>
      <c r="AE124" s="31">
        <f t="shared" ca="1" si="53"/>
        <v>9.6682352941176468</v>
      </c>
      <c r="AF124" s="31">
        <f t="shared" ca="1" si="54"/>
        <v>2.8932352941176465</v>
      </c>
      <c r="AH124" s="18">
        <f t="shared" ca="1" si="59"/>
        <v>67</v>
      </c>
    </row>
    <row r="125" spans="2:34" ht="15" customHeight="1" x14ac:dyDescent="0.25">
      <c r="B125" s="18">
        <f t="shared" ref="B125:B129" si="60">B126-IF(C125=4,1,0)</f>
        <v>2018</v>
      </c>
      <c r="C125" s="31">
        <f t="shared" ref="C125:C129" si="61">IF(C126=1,4,C126-1)</f>
        <v>3</v>
      </c>
      <c r="D125" s="18" t="str">
        <f t="shared" si="33"/>
        <v>Q3 2018</v>
      </c>
      <c r="E125" s="18" t="str">
        <f t="shared" ref="E125:E129" si="62">B125&amp;"-Q"&amp;C125</f>
        <v>2018-Q3</v>
      </c>
      <c r="F125" s="18"/>
      <c r="G125" s="19">
        <f t="shared" ca="1" si="56"/>
        <v>19</v>
      </c>
      <c r="H125" s="28">
        <f t="shared" ca="1" si="57"/>
        <v>8.5714285714285712</v>
      </c>
      <c r="I125" s="18"/>
      <c r="J125" s="18">
        <f t="shared" ca="1" si="37"/>
        <v>14</v>
      </c>
      <c r="K125" s="29">
        <f t="shared" ca="1" si="38"/>
        <v>10.24357142857143</v>
      </c>
      <c r="L125" s="29">
        <f t="shared" ca="1" si="39"/>
        <v>10.24357142857143</v>
      </c>
      <c r="M125" s="18"/>
      <c r="N125" s="19">
        <f t="shared" ca="1" si="40"/>
        <v>11</v>
      </c>
      <c r="O125" s="28">
        <f t="shared" ca="1" si="41"/>
        <v>9.6672727272727297</v>
      </c>
      <c r="P125" s="18"/>
      <c r="Q125" s="18">
        <f t="shared" ca="1" si="42"/>
        <v>11</v>
      </c>
      <c r="R125" s="29">
        <f t="shared" ca="1" si="43"/>
        <v>10.272727272727272</v>
      </c>
      <c r="S125" s="29">
        <f t="shared" ca="1" si="58"/>
        <v>9.6672727272727297</v>
      </c>
      <c r="T125" s="29">
        <f t="shared" ca="1" si="44"/>
        <v>0.60545454545454558</v>
      </c>
      <c r="U125" s="18"/>
      <c r="V125" s="29">
        <f t="shared" ca="1" si="45"/>
        <v>2.9266666666666672</v>
      </c>
      <c r="W125" s="29">
        <f t="shared" ca="1" si="46"/>
        <v>7.3169047619047625</v>
      </c>
      <c r="Y125" s="31">
        <f t="shared" ca="1" si="47"/>
        <v>8.5714285714285712</v>
      </c>
      <c r="Z125" s="31" t="e">
        <f t="shared" si="48"/>
        <v>#N/A</v>
      </c>
      <c r="AA125" s="31">
        <f t="shared" ca="1" si="49"/>
        <v>8.0657738095238098</v>
      </c>
      <c r="AB125" s="31">
        <f t="shared" ca="1" si="50"/>
        <v>7.25</v>
      </c>
      <c r="AC125" s="31">
        <f t="shared" ca="1" si="51"/>
        <v>6.9333333333333327</v>
      </c>
      <c r="AD125" s="31">
        <f t="shared" ca="1" si="52"/>
        <v>8.6999999999999993</v>
      </c>
      <c r="AE125" s="31">
        <f t="shared" ca="1" si="53"/>
        <v>9.2564705882352936</v>
      </c>
      <c r="AF125" s="31">
        <f t="shared" ca="1" si="54"/>
        <v>2.3231372549019609</v>
      </c>
      <c r="AH125" s="18">
        <f t="shared" ca="1" si="59"/>
        <v>68</v>
      </c>
    </row>
    <row r="126" spans="2:34" ht="15" customHeight="1" x14ac:dyDescent="0.25">
      <c r="B126" s="18">
        <f t="shared" si="60"/>
        <v>2018</v>
      </c>
      <c r="C126" s="31">
        <f t="shared" si="61"/>
        <v>4</v>
      </c>
      <c r="D126" s="18" t="str">
        <f t="shared" si="33"/>
        <v>Q4 2018</v>
      </c>
      <c r="E126" s="18" t="str">
        <f t="shared" si="62"/>
        <v>2018-Q4</v>
      </c>
      <c r="F126" s="18"/>
      <c r="G126" s="19">
        <f t="shared" ca="1" si="56"/>
        <v>17</v>
      </c>
      <c r="H126" s="28">
        <f t="shared" ca="1" si="57"/>
        <v>8.0909090909090917</v>
      </c>
      <c r="I126" s="18"/>
      <c r="J126" s="18">
        <f t="shared" ca="1" si="37"/>
        <v>13</v>
      </c>
      <c r="K126" s="29">
        <f t="shared" ca="1" si="38"/>
        <v>10.076923076923077</v>
      </c>
      <c r="L126" s="29">
        <f t="shared" ca="1" si="39"/>
        <v>10.076923076923077</v>
      </c>
      <c r="M126" s="18"/>
      <c r="N126" s="19">
        <f t="shared" ca="1" si="40"/>
        <v>11</v>
      </c>
      <c r="O126" s="28">
        <f t="shared" ca="1" si="41"/>
        <v>9.4190909090909081</v>
      </c>
      <c r="P126" s="18"/>
      <c r="Q126" s="18">
        <f t="shared" ca="1" si="42"/>
        <v>11</v>
      </c>
      <c r="R126" s="29">
        <f t="shared" ca="1" si="43"/>
        <v>9.8181818181818201</v>
      </c>
      <c r="S126" s="29">
        <f t="shared" ca="1" si="58"/>
        <v>9.4190909090909081</v>
      </c>
      <c r="T126" s="29">
        <f t="shared" ca="1" si="44"/>
        <v>0.39909090909090916</v>
      </c>
      <c r="U126" s="18"/>
      <c r="V126" s="29">
        <f t="shared" ca="1" si="45"/>
        <v>3.0333333333333332</v>
      </c>
      <c r="W126" s="29">
        <f t="shared" ca="1" si="46"/>
        <v>7.0435897435897434</v>
      </c>
      <c r="Y126" s="31">
        <f t="shared" ca="1" si="47"/>
        <v>8.0909090909090917</v>
      </c>
      <c r="Z126" s="31" t="e">
        <f t="shared" si="48"/>
        <v>#N/A</v>
      </c>
      <c r="AA126" s="31">
        <f t="shared" ca="1" si="49"/>
        <v>8.4739177489177493</v>
      </c>
      <c r="AB126" s="31">
        <f t="shared" ca="1" si="50"/>
        <v>7.25</v>
      </c>
      <c r="AC126" s="31">
        <f t="shared" ca="1" si="51"/>
        <v>7.0507575757575749</v>
      </c>
      <c r="AD126" s="31">
        <f t="shared" ca="1" si="52"/>
        <v>8.9411764705882355</v>
      </c>
      <c r="AE126" s="31">
        <f t="shared" ca="1" si="53"/>
        <v>8.8447058823529403</v>
      </c>
      <c r="AF126" s="31">
        <f t="shared" ca="1" si="54"/>
        <v>1.7939483065953654</v>
      </c>
      <c r="AH126" s="18">
        <f t="shared" ca="1" si="59"/>
        <v>71</v>
      </c>
    </row>
    <row r="127" spans="2:34" ht="15" customHeight="1" x14ac:dyDescent="0.25">
      <c r="B127" s="18">
        <f t="shared" si="60"/>
        <v>2019</v>
      </c>
      <c r="C127" s="31">
        <f t="shared" si="61"/>
        <v>1</v>
      </c>
      <c r="D127" s="18" t="str">
        <f t="shared" si="33"/>
        <v>Q1 2019</v>
      </c>
      <c r="E127" s="18" t="str">
        <f t="shared" si="62"/>
        <v>2019-Q1</v>
      </c>
      <c r="F127" s="18"/>
      <c r="G127" s="19">
        <f t="shared" ca="1" si="56"/>
        <v>11</v>
      </c>
      <c r="H127" s="28">
        <f t="shared" ca="1" si="57"/>
        <v>7.25</v>
      </c>
      <c r="I127" s="18"/>
      <c r="J127" s="18">
        <f t="shared" ca="1" si="37"/>
        <v>9</v>
      </c>
      <c r="K127" s="29">
        <f t="shared" ca="1" si="38"/>
        <v>10.366666666666667</v>
      </c>
      <c r="L127" s="29">
        <f t="shared" ca="1" si="39"/>
        <v>10.366666666666667</v>
      </c>
      <c r="M127" s="18"/>
      <c r="N127" s="19">
        <f t="shared" ca="1" si="40"/>
        <v>12</v>
      </c>
      <c r="O127" s="28">
        <f t="shared" ca="1" si="41"/>
        <v>9.7333333333333343</v>
      </c>
      <c r="P127" s="18"/>
      <c r="Q127" s="18">
        <f t="shared" ca="1" si="42"/>
        <v>12</v>
      </c>
      <c r="R127" s="29">
        <f t="shared" ca="1" si="43"/>
        <v>10.110000000000001</v>
      </c>
      <c r="S127" s="29">
        <f t="shared" ca="1" si="58"/>
        <v>9.7333333333333343</v>
      </c>
      <c r="T127" s="29">
        <f t="shared" ca="1" si="44"/>
        <v>0.37666666666666676</v>
      </c>
      <c r="U127" s="18"/>
      <c r="V127" s="29">
        <f t="shared" ca="1" si="45"/>
        <v>2.6533333333333338</v>
      </c>
      <c r="W127" s="29">
        <f t="shared" ca="1" si="46"/>
        <v>7.7133333333333329</v>
      </c>
      <c r="Y127" s="31">
        <f t="shared" ca="1" si="47"/>
        <v>7.25</v>
      </c>
      <c r="Z127" s="31" t="e">
        <f t="shared" si="48"/>
        <v>#N/A</v>
      </c>
      <c r="AA127" s="31">
        <f t="shared" ca="1" si="49"/>
        <v>8.1530844155844164</v>
      </c>
      <c r="AB127" s="31">
        <f t="shared" ca="1" si="50"/>
        <v>7.25</v>
      </c>
      <c r="AC127" s="31">
        <f t="shared" ca="1" si="51"/>
        <v>7.1681818181818189</v>
      </c>
      <c r="AD127" s="31">
        <f t="shared" ca="1" si="52"/>
        <v>8.9411764705882355</v>
      </c>
      <c r="AE127" s="31">
        <f t="shared" ca="1" si="53"/>
        <v>8.9865240641711228</v>
      </c>
      <c r="AF127" s="31">
        <f t="shared" ca="1" si="54"/>
        <v>1.8183422459893039</v>
      </c>
      <c r="AH127" s="18">
        <f t="shared" ca="1" si="59"/>
        <v>67</v>
      </c>
    </row>
    <row r="128" spans="2:34" ht="15" customHeight="1" x14ac:dyDescent="0.25">
      <c r="B128" s="18">
        <f t="shared" si="60"/>
        <v>2019</v>
      </c>
      <c r="C128" s="31">
        <f t="shared" si="61"/>
        <v>2</v>
      </c>
      <c r="D128" s="18" t="str">
        <f t="shared" si="33"/>
        <v>Q2 2019</v>
      </c>
      <c r="E128" s="18" t="str">
        <f t="shared" si="62"/>
        <v>2019-Q2</v>
      </c>
      <c r="F128" s="18"/>
      <c r="G128" s="19">
        <f t="shared" ca="1" si="56"/>
        <v>33</v>
      </c>
      <c r="H128" s="28">
        <f t="shared" ca="1" si="57"/>
        <v>8.9411764705882355</v>
      </c>
      <c r="I128" s="18"/>
      <c r="J128" s="18">
        <f t="shared" ca="1" si="37"/>
        <v>32</v>
      </c>
      <c r="K128" s="29">
        <f t="shared" ca="1" si="38"/>
        <v>10.390312500000002</v>
      </c>
      <c r="L128" s="29">
        <f t="shared" ca="1" si="39"/>
        <v>10.390312500000002</v>
      </c>
      <c r="M128" s="18"/>
      <c r="N128" s="19">
        <f t="shared" ca="1" si="40"/>
        <v>12</v>
      </c>
      <c r="O128" s="28">
        <f t="shared" ca="1" si="41"/>
        <v>9.5775000000000006</v>
      </c>
      <c r="P128" s="18"/>
      <c r="Q128" s="18">
        <f t="shared" ca="1" si="42"/>
        <v>12</v>
      </c>
      <c r="R128" s="29">
        <f t="shared" ca="1" si="43"/>
        <v>10.171666666666669</v>
      </c>
      <c r="S128" s="29">
        <f t="shared" ca="1" si="58"/>
        <v>9.5775000000000006</v>
      </c>
      <c r="T128" s="29">
        <f t="shared" ca="1" si="44"/>
        <v>0.59416666666666662</v>
      </c>
      <c r="U128" s="18"/>
      <c r="V128" s="29">
        <f t="shared" ca="1" si="45"/>
        <v>2.3333333333333335</v>
      </c>
      <c r="W128" s="29">
        <f t="shared" ca="1" si="46"/>
        <v>8.0569791666666681</v>
      </c>
      <c r="Y128" s="31">
        <f t="shared" ca="1" si="47"/>
        <v>8.9411764705882355</v>
      </c>
      <c r="Z128" s="31" t="e">
        <f t="shared" si="48"/>
        <v>#N/A</v>
      </c>
      <c r="AA128" s="31">
        <f t="shared" ca="1" si="49"/>
        <v>8.2133785332314737</v>
      </c>
      <c r="AB128" s="31">
        <f t="shared" ca="1" si="50"/>
        <v>7.0454545454545459</v>
      </c>
      <c r="AC128" s="31">
        <f t="shared" ca="1" si="51"/>
        <v>7.1272727272727279</v>
      </c>
      <c r="AD128" s="31">
        <f t="shared" ca="1" si="52"/>
        <v>8.9411764705882355</v>
      </c>
      <c r="AE128" s="31">
        <f t="shared" ca="1" si="53"/>
        <v>9.1283422459893053</v>
      </c>
      <c r="AF128" s="31">
        <f t="shared" ca="1" si="54"/>
        <v>2.0010695187165775</v>
      </c>
      <c r="AH128" s="18">
        <f t="shared" ca="1" si="59"/>
        <v>80</v>
      </c>
    </row>
    <row r="129" spans="2:34" ht="15" customHeight="1" x14ac:dyDescent="0.25">
      <c r="B129" s="18">
        <f t="shared" si="60"/>
        <v>2019</v>
      </c>
      <c r="C129" s="31">
        <f t="shared" si="61"/>
        <v>3</v>
      </c>
      <c r="D129" s="18" t="str">
        <f t="shared" si="33"/>
        <v>Q3 2019</v>
      </c>
      <c r="E129" s="18" t="str">
        <f t="shared" si="62"/>
        <v>2019-Q3</v>
      </c>
      <c r="F129" s="18"/>
      <c r="G129" s="19">
        <f t="shared" ca="1" si="56"/>
        <v>19</v>
      </c>
      <c r="H129" s="28">
        <f t="shared" ca="1" si="57"/>
        <v>8.5</v>
      </c>
      <c r="I129" s="18"/>
      <c r="J129" s="18">
        <f t="shared" ca="1" si="37"/>
        <v>13</v>
      </c>
      <c r="K129" s="29">
        <f t="shared" ca="1" si="38"/>
        <v>9.94</v>
      </c>
      <c r="L129" s="29">
        <f t="shared" ca="1" si="39"/>
        <v>9.94</v>
      </c>
      <c r="M129" s="18"/>
      <c r="N129" s="19">
        <f t="shared" ca="1" si="40"/>
        <v>7</v>
      </c>
      <c r="O129" s="28">
        <f t="shared" ca="1" si="41"/>
        <v>9.5514285714285734</v>
      </c>
      <c r="P129" s="18"/>
      <c r="Q129" s="18">
        <f t="shared" ca="1" si="42"/>
        <v>7</v>
      </c>
      <c r="R129" s="29">
        <f t="shared" ca="1" si="43"/>
        <v>9.7942857142857154</v>
      </c>
      <c r="S129" s="29">
        <f t="shared" ca="1" si="58"/>
        <v>9.5514285714285734</v>
      </c>
      <c r="T129" s="29">
        <f t="shared" ca="1" si="44"/>
        <v>0.24285714285714302</v>
      </c>
      <c r="U129" s="18"/>
      <c r="V129" s="29">
        <f t="shared" ca="1" si="45"/>
        <v>1.7966666666666666</v>
      </c>
      <c r="W129" s="29">
        <f t="shared" ca="1" si="46"/>
        <v>8.1433333333333326</v>
      </c>
      <c r="Y129" s="31">
        <f t="shared" ca="1" si="47"/>
        <v>8.5</v>
      </c>
      <c r="Z129" s="31" t="e">
        <f t="shared" si="48"/>
        <v>#N/A</v>
      </c>
      <c r="AA129" s="31">
        <f t="shared" ca="1" si="49"/>
        <v>8.1955213903743314</v>
      </c>
      <c r="AB129" s="31">
        <f t="shared" ca="1" si="50"/>
        <v>7.0454545454545459</v>
      </c>
      <c r="AC129" s="31">
        <f t="shared" ca="1" si="51"/>
        <v>7.0863636363636378</v>
      </c>
      <c r="AD129" s="31">
        <f t="shared" ca="1" si="52"/>
        <v>9.4090909090909083</v>
      </c>
      <c r="AE129" s="31">
        <f t="shared" ca="1" si="53"/>
        <v>9.2219251336898385</v>
      </c>
      <c r="AF129" s="31">
        <f t="shared" ca="1" si="54"/>
        <v>2.1355614973262007</v>
      </c>
      <c r="AH129" s="18">
        <f t="shared" ca="1" si="59"/>
        <v>80</v>
      </c>
    </row>
    <row r="130" spans="2:34" ht="15" customHeight="1" x14ac:dyDescent="0.25">
      <c r="B130" s="18">
        <f t="shared" ref="B130:B151" si="63">B131-IF(C130=4,1,0)</f>
        <v>2019</v>
      </c>
      <c r="C130" s="31">
        <f t="shared" ref="C130:C152" si="64">IF(C131=1,4,C131-1)</f>
        <v>4</v>
      </c>
      <c r="D130" s="18" t="str">
        <f t="shared" si="33"/>
        <v>Q4 2019</v>
      </c>
      <c r="E130" s="18" t="str">
        <f t="shared" ref="E130:E152" si="65">B130&amp;"-Q"&amp;C130</f>
        <v>2019-Q4</v>
      </c>
      <c r="F130" s="18"/>
      <c r="G130" s="19">
        <f t="shared" ca="1" si="56"/>
        <v>13</v>
      </c>
      <c r="H130" s="28">
        <f t="shared" ca="1" si="57"/>
        <v>7.0454545454545459</v>
      </c>
      <c r="I130" s="18"/>
      <c r="J130" s="18">
        <f t="shared" ca="1" si="37"/>
        <v>12</v>
      </c>
      <c r="K130" s="29">
        <f t="shared" ca="1" si="38"/>
        <v>10.008333333333335</v>
      </c>
      <c r="L130" s="29">
        <f t="shared" ca="1" si="39"/>
        <v>10.008333333333335</v>
      </c>
      <c r="M130" s="18"/>
      <c r="N130" s="19">
        <f t="shared" ca="1" si="40"/>
        <v>16</v>
      </c>
      <c r="O130" s="28">
        <f t="shared" ca="1" si="41"/>
        <v>9.7106249999999985</v>
      </c>
      <c r="P130" s="18"/>
      <c r="Q130" s="18">
        <f t="shared" ca="1" si="42"/>
        <v>16</v>
      </c>
      <c r="R130" s="29">
        <f t="shared" ca="1" si="43"/>
        <v>10.553749999999999</v>
      </c>
      <c r="S130" s="29">
        <f t="shared" ca="1" si="58"/>
        <v>9.7106249999999985</v>
      </c>
      <c r="T130" s="29">
        <f t="shared" ca="1" si="44"/>
        <v>0.84312500000000035</v>
      </c>
      <c r="U130" s="18"/>
      <c r="V130" s="29">
        <f t="shared" ca="1" si="45"/>
        <v>1.7933333333333332</v>
      </c>
      <c r="W130" s="29">
        <f t="shared" ca="1" si="46"/>
        <v>8.2150000000000016</v>
      </c>
      <c r="Y130" s="31">
        <f t="shared" ca="1" si="47"/>
        <v>7.0454545454545459</v>
      </c>
      <c r="Z130" s="31" t="e">
        <f t="shared" si="48"/>
        <v>#N/A</v>
      </c>
      <c r="AA130" s="31">
        <f t="shared" ca="1" si="49"/>
        <v>7.9341577540106956</v>
      </c>
      <c r="AB130" s="31">
        <f t="shared" ca="1" si="50"/>
        <v>7.0454545454545459</v>
      </c>
      <c r="AC130" s="31">
        <f t="shared" ca="1" si="51"/>
        <v>7.045454545454545</v>
      </c>
      <c r="AD130" s="31">
        <f t="shared" ca="1" si="52"/>
        <v>9.4090909090909083</v>
      </c>
      <c r="AE130" s="31">
        <f t="shared" ca="1" si="53"/>
        <v>9.3670231729055242</v>
      </c>
      <c r="AF130" s="31">
        <f t="shared" ca="1" si="54"/>
        <v>2.3215686274509792</v>
      </c>
      <c r="AH130" s="18">
        <f t="shared" ca="1" si="59"/>
        <v>76</v>
      </c>
    </row>
    <row r="131" spans="2:34" ht="15" customHeight="1" x14ac:dyDescent="0.25">
      <c r="B131" s="18">
        <f t="shared" si="63"/>
        <v>2020</v>
      </c>
      <c r="C131" s="31">
        <f t="shared" si="64"/>
        <v>1</v>
      </c>
      <c r="D131" s="18" t="str">
        <f t="shared" si="33"/>
        <v>Q1 2020</v>
      </c>
      <c r="E131" s="18" t="str">
        <f t="shared" si="65"/>
        <v>2020-Q1</v>
      </c>
      <c r="F131" s="18"/>
      <c r="G131" s="19">
        <f t="shared" ca="1" si="56"/>
        <v>9</v>
      </c>
      <c r="H131" s="28">
        <f t="shared" ca="1" si="57"/>
        <v>9.4090909090909083</v>
      </c>
      <c r="I131" s="18"/>
      <c r="J131" s="18">
        <f t="shared" ca="1" si="37"/>
        <v>7</v>
      </c>
      <c r="K131" s="29">
        <f t="shared" ca="1" si="38"/>
        <v>9.9500000000000011</v>
      </c>
      <c r="L131" s="29">
        <f t="shared" ca="1" si="39"/>
        <v>9.9500000000000011</v>
      </c>
      <c r="M131" s="18"/>
      <c r="N131" s="19">
        <f t="shared" ca="1" si="40"/>
        <v>19</v>
      </c>
      <c r="O131" s="28">
        <f t="shared" ca="1" si="41"/>
        <v>9.5789473684210549</v>
      </c>
      <c r="P131" s="18"/>
      <c r="Q131" s="18">
        <f t="shared" ca="1" si="42"/>
        <v>19</v>
      </c>
      <c r="R131" s="29">
        <f t="shared" ca="1" si="43"/>
        <v>10.490526315789475</v>
      </c>
      <c r="S131" s="29">
        <f t="shared" ca="1" si="58"/>
        <v>9.5789473684210549</v>
      </c>
      <c r="T131" s="29">
        <f t="shared" ca="1" si="44"/>
        <v>0.91157894736842104</v>
      </c>
      <c r="U131" s="18"/>
      <c r="V131" s="29">
        <f t="shared" ca="1" si="45"/>
        <v>1.3766666666666667</v>
      </c>
      <c r="W131" s="29">
        <f t="shared" ca="1" si="46"/>
        <v>8.5733333333333341</v>
      </c>
      <c r="Y131" s="31">
        <f t="shared" ca="1" si="47"/>
        <v>9.4090909090909083</v>
      </c>
      <c r="Z131" s="31" t="e">
        <f t="shared" si="48"/>
        <v>#N/A</v>
      </c>
      <c r="AA131" s="31">
        <f t="shared" ca="1" si="49"/>
        <v>8.4739304812834231</v>
      </c>
      <c r="AB131" s="31">
        <f t="shared" ca="1" si="50"/>
        <v>7.0454545454545459</v>
      </c>
      <c r="AC131" s="31">
        <f t="shared" ca="1" si="51"/>
        <v>7.036363636363637</v>
      </c>
      <c r="AD131" s="31">
        <f t="shared" ca="1" si="52"/>
        <v>9.4090909090909083</v>
      </c>
      <c r="AE131" s="31">
        <f t="shared" ca="1" si="53"/>
        <v>9.5121212121212118</v>
      </c>
      <c r="AF131" s="31">
        <f t="shared" ca="1" si="54"/>
        <v>2.4757575757575747</v>
      </c>
      <c r="AH131" s="18">
        <f t="shared" ca="1" si="59"/>
        <v>74</v>
      </c>
    </row>
    <row r="132" spans="2:34" ht="15" customHeight="1" x14ac:dyDescent="0.25">
      <c r="B132" s="18">
        <f t="shared" si="63"/>
        <v>2020</v>
      </c>
      <c r="C132" s="31">
        <f t="shared" si="64"/>
        <v>2</v>
      </c>
      <c r="D132" s="18" t="str">
        <f t="shared" si="33"/>
        <v>Q2 2020</v>
      </c>
      <c r="E132" s="18" t="str">
        <f t="shared" si="65"/>
        <v>2020-Q2</v>
      </c>
      <c r="F132" s="18"/>
      <c r="G132" s="19">
        <f t="shared" ca="1" si="56"/>
        <v>18</v>
      </c>
      <c r="H132" s="28">
        <f t="shared" ca="1" si="57"/>
        <v>7.615384615384615</v>
      </c>
      <c r="I132" s="18"/>
      <c r="J132" s="18">
        <f t="shared" ca="1" si="37"/>
        <v>15</v>
      </c>
      <c r="K132" s="29">
        <f t="shared" ca="1" si="38"/>
        <v>9.5726666666666649</v>
      </c>
      <c r="L132" s="29">
        <f t="shared" ca="1" si="39"/>
        <v>9.5726666666666649</v>
      </c>
      <c r="M132" s="18"/>
      <c r="N132" s="19">
        <f t="shared" ca="1" si="40"/>
        <v>9</v>
      </c>
      <c r="O132" s="28">
        <f t="shared" ca="1" si="41"/>
        <v>9.5466666666666651</v>
      </c>
      <c r="P132" s="18"/>
      <c r="Q132" s="18">
        <f t="shared" ca="1" si="42"/>
        <v>9</v>
      </c>
      <c r="R132" s="29">
        <f t="shared" ca="1" si="43"/>
        <v>10.013333333333334</v>
      </c>
      <c r="S132" s="29">
        <f t="shared" ca="1" si="58"/>
        <v>9.5466666666666651</v>
      </c>
      <c r="T132" s="29">
        <f t="shared" ca="1" si="44"/>
        <v>0.46666666666666701</v>
      </c>
      <c r="U132" s="18"/>
      <c r="V132" s="29">
        <f t="shared" ca="1" si="45"/>
        <v>0.68666666666666665</v>
      </c>
      <c r="W132" s="29">
        <f t="shared" ca="1" si="46"/>
        <v>8.8859999999999975</v>
      </c>
      <c r="Y132" s="31">
        <f t="shared" ca="1" si="47"/>
        <v>7.615384615384615</v>
      </c>
      <c r="Z132" s="31" t="e">
        <f t="shared" si="48"/>
        <v>#N/A</v>
      </c>
      <c r="AA132" s="31">
        <f t="shared" ca="1" si="49"/>
        <v>8.1424825174825166</v>
      </c>
      <c r="AB132" s="31">
        <f t="shared" ca="1" si="50"/>
        <v>7.0454545454545459</v>
      </c>
      <c r="AC132" s="31">
        <f t="shared" ca="1" si="51"/>
        <v>7.0272727272727282</v>
      </c>
      <c r="AD132" s="31">
        <f t="shared" ca="1" si="52"/>
        <v>9.6666666666666661</v>
      </c>
      <c r="AE132" s="31">
        <f t="shared" ca="1" si="53"/>
        <v>9.7160173160173162</v>
      </c>
      <c r="AF132" s="31">
        <f t="shared" ca="1" si="54"/>
        <v>2.688744588744588</v>
      </c>
      <c r="AH132" s="18">
        <f t="shared" ca="1" si="59"/>
        <v>59</v>
      </c>
    </row>
    <row r="133" spans="2:34" ht="15" customHeight="1" x14ac:dyDescent="0.25">
      <c r="B133" s="18">
        <f t="shared" si="63"/>
        <v>2020</v>
      </c>
      <c r="C133" s="31">
        <f t="shared" si="64"/>
        <v>3</v>
      </c>
      <c r="D133" s="18" t="str">
        <f t="shared" si="33"/>
        <v>Q3 2020</v>
      </c>
      <c r="E133" s="18" t="str">
        <f t="shared" si="65"/>
        <v>2020-Q3</v>
      </c>
      <c r="F133" s="18"/>
      <c r="G133" s="19">
        <f t="shared" ca="1" si="56"/>
        <v>13</v>
      </c>
      <c r="H133" s="28">
        <f t="shared" ca="1" si="57"/>
        <v>9.25</v>
      </c>
      <c r="I133" s="18"/>
      <c r="J133" s="18">
        <f t="shared" ca="1" si="37"/>
        <v>6</v>
      </c>
      <c r="K133" s="29">
        <f t="shared" ca="1" si="38"/>
        <v>9.5083333333333329</v>
      </c>
      <c r="L133" s="29">
        <f t="shared" ca="1" si="39"/>
        <v>9.5083333333333329</v>
      </c>
      <c r="M133" s="18"/>
      <c r="N133" s="19">
        <f t="shared" ca="1" si="40"/>
        <v>10</v>
      </c>
      <c r="O133" s="28">
        <f t="shared" ca="1" si="41"/>
        <v>9.3000000000000007</v>
      </c>
      <c r="P133" s="18"/>
      <c r="Q133" s="18">
        <f t="shared" ca="1" si="42"/>
        <v>10</v>
      </c>
      <c r="R133" s="29">
        <f t="shared" ca="1" si="43"/>
        <v>9.6449999999999996</v>
      </c>
      <c r="S133" s="29">
        <f t="shared" ca="1" si="58"/>
        <v>9.3000000000000007</v>
      </c>
      <c r="T133" s="29">
        <f t="shared" ca="1" si="44"/>
        <v>0.34500000000000008</v>
      </c>
      <c r="U133" s="18"/>
      <c r="V133" s="29">
        <f t="shared" ca="1" si="45"/>
        <v>0.65</v>
      </c>
      <c r="W133" s="29">
        <f t="shared" ca="1" si="46"/>
        <v>8.8583333333333325</v>
      </c>
      <c r="Y133" s="31">
        <f t="shared" ca="1" si="47"/>
        <v>9.25</v>
      </c>
      <c r="Z133" s="31" t="e">
        <f t="shared" si="48"/>
        <v>#N/A</v>
      </c>
      <c r="AA133" s="31">
        <f t="shared" ca="1" si="49"/>
        <v>8.3299825174825166</v>
      </c>
      <c r="AB133" s="31">
        <f t="shared" ca="1" si="50"/>
        <v>7</v>
      </c>
      <c r="AC133" s="31">
        <f t="shared" ca="1" si="51"/>
        <v>7.0181818181818185</v>
      </c>
      <c r="AD133" s="31">
        <f t="shared" ca="1" si="52"/>
        <v>9.6666666666666661</v>
      </c>
      <c r="AE133" s="31">
        <f t="shared" ca="1" si="53"/>
        <v>9.9199134199134207</v>
      </c>
      <c r="AF133" s="31">
        <f t="shared" ca="1" si="54"/>
        <v>2.9017316017316022</v>
      </c>
      <c r="AH133" s="18">
        <f t="shared" ca="1" si="59"/>
        <v>53</v>
      </c>
    </row>
    <row r="134" spans="2:34" ht="15" customHeight="1" x14ac:dyDescent="0.25">
      <c r="B134" s="18">
        <f t="shared" si="63"/>
        <v>2020</v>
      </c>
      <c r="C134" s="31">
        <f t="shared" si="64"/>
        <v>4</v>
      </c>
      <c r="D134" s="18" t="str">
        <f t="shared" si="33"/>
        <v>Q4 2020</v>
      </c>
      <c r="E134" s="18" t="str">
        <f t="shared" si="65"/>
        <v>2020-Q4</v>
      </c>
      <c r="F134" s="18"/>
      <c r="G134" s="19">
        <f t="shared" ca="1" si="56"/>
        <v>23</v>
      </c>
      <c r="H134" s="28">
        <f t="shared" ca="1" si="57"/>
        <v>9.6666666666666661</v>
      </c>
      <c r="I134" s="18"/>
      <c r="J134" s="18">
        <f t="shared" ca="1" si="37"/>
        <v>19</v>
      </c>
      <c r="K134" s="29">
        <f t="shared" ca="1" si="38"/>
        <v>9.8721052631578932</v>
      </c>
      <c r="L134" s="29">
        <f t="shared" ca="1" si="39"/>
        <v>9.8721052631578932</v>
      </c>
      <c r="M134" s="18"/>
      <c r="N134" s="19">
        <f t="shared" ca="1" si="40"/>
        <v>17</v>
      </c>
      <c r="O134" s="28">
        <f t="shared" ca="1" si="41"/>
        <v>9.3152941176470598</v>
      </c>
      <c r="P134" s="18"/>
      <c r="Q134" s="18">
        <f t="shared" ca="1" si="42"/>
        <v>16</v>
      </c>
      <c r="R134" s="29">
        <f t="shared" ca="1" si="43"/>
        <v>9.8118749999999988</v>
      </c>
      <c r="S134" s="29">
        <f t="shared" ca="1" si="58"/>
        <v>9.2724999999999991</v>
      </c>
      <c r="T134" s="29">
        <f t="shared" ca="1" si="44"/>
        <v>0.53937499999999994</v>
      </c>
      <c r="U134" s="18"/>
      <c r="V134" s="29">
        <f t="shared" ca="1" si="45"/>
        <v>0.8633333333333334</v>
      </c>
      <c r="W134" s="29">
        <f t="shared" ca="1" si="46"/>
        <v>9.0087719298245599</v>
      </c>
      <c r="Y134" s="31">
        <f t="shared" ca="1" si="47"/>
        <v>9.6666666666666661</v>
      </c>
      <c r="Z134" s="31" t="e">
        <f t="shared" si="48"/>
        <v>#N/A</v>
      </c>
      <c r="AA134" s="31">
        <f t="shared" ca="1" si="49"/>
        <v>8.9852855477855478</v>
      </c>
      <c r="AB134" s="31">
        <f t="shared" ca="1" si="50"/>
        <v>7</v>
      </c>
      <c r="AC134" s="31">
        <f t="shared" ca="1" si="51"/>
        <v>7.0090909090909097</v>
      </c>
      <c r="AD134" s="31">
        <f t="shared" ca="1" si="52"/>
        <v>10.428571428571429</v>
      </c>
      <c r="AE134" s="31">
        <f t="shared" ca="1" si="53"/>
        <v>10.123809523809523</v>
      </c>
      <c r="AF134" s="31">
        <f t="shared" ca="1" si="54"/>
        <v>3.1147186147186137</v>
      </c>
      <c r="AH134" s="18">
        <f t="shared" ca="1" si="59"/>
        <v>63</v>
      </c>
    </row>
    <row r="135" spans="2:34" ht="15" customHeight="1" x14ac:dyDescent="0.25">
      <c r="B135" s="18">
        <f t="shared" si="63"/>
        <v>2021</v>
      </c>
      <c r="C135" s="31">
        <f t="shared" si="64"/>
        <v>1</v>
      </c>
      <c r="D135" s="18" t="str">
        <f t="shared" si="33"/>
        <v>Q1 2021</v>
      </c>
      <c r="E135" s="18" t="str">
        <f t="shared" si="65"/>
        <v>2021-Q1</v>
      </c>
      <c r="F135" s="18"/>
      <c r="G135" s="19">
        <f t="shared" ca="1" si="56"/>
        <v>21</v>
      </c>
      <c r="H135" s="28">
        <f t="shared" ca="1" si="57"/>
        <v>7</v>
      </c>
      <c r="I135" s="18"/>
      <c r="J135" s="18">
        <f t="shared" ca="1" si="37"/>
        <v>16</v>
      </c>
      <c r="K135" s="29">
        <f t="shared" ca="1" si="38"/>
        <v>10.128124999999999</v>
      </c>
      <c r="L135" s="29">
        <f t="shared" ca="1" si="39"/>
        <v>10.128124999999999</v>
      </c>
      <c r="M135" s="18"/>
      <c r="N135" s="19">
        <f t="shared" ca="1" si="40"/>
        <v>10</v>
      </c>
      <c r="O135" s="28">
        <f t="shared" ca="1" si="41"/>
        <v>9.4640000000000004</v>
      </c>
      <c r="P135" s="18"/>
      <c r="Q135" s="18">
        <f t="shared" ca="1" si="42"/>
        <v>10</v>
      </c>
      <c r="R135" s="29">
        <f t="shared" ca="1" si="43"/>
        <v>9.620000000000001</v>
      </c>
      <c r="S135" s="29">
        <f t="shared" ca="1" si="58"/>
        <v>9.4640000000000004</v>
      </c>
      <c r="T135" s="29">
        <f t="shared" ca="1" si="44"/>
        <v>0.15599999999999986</v>
      </c>
      <c r="U135" s="18"/>
      <c r="V135" s="29">
        <f t="shared" ca="1" si="45"/>
        <v>1.3166666666666667</v>
      </c>
      <c r="W135" s="29">
        <f t="shared" ca="1" si="46"/>
        <v>8.8114583333333325</v>
      </c>
      <c r="Y135" s="31">
        <f t="shared" ca="1" si="47"/>
        <v>7</v>
      </c>
      <c r="Z135" s="31" t="e">
        <f t="shared" si="48"/>
        <v>#N/A</v>
      </c>
      <c r="AA135" s="31">
        <f t="shared" ca="1" si="49"/>
        <v>8.3830128205128194</v>
      </c>
      <c r="AB135" s="31">
        <f t="shared" ca="1" si="50"/>
        <v>7</v>
      </c>
      <c r="AC135" s="31">
        <f t="shared" ca="1" si="51"/>
        <v>7</v>
      </c>
      <c r="AD135" s="31">
        <f t="shared" ca="1" si="52"/>
        <v>10.428571428571429</v>
      </c>
      <c r="AE135" s="31">
        <f t="shared" ca="1" si="53"/>
        <v>10.276190476190477</v>
      </c>
      <c r="AF135" s="31">
        <f t="shared" ca="1" si="54"/>
        <v>3.276190476190477</v>
      </c>
      <c r="AH135" s="18">
        <f t="shared" ca="1" si="59"/>
        <v>75</v>
      </c>
    </row>
    <row r="136" spans="2:34" ht="15" customHeight="1" x14ac:dyDescent="0.25">
      <c r="B136" s="18">
        <f t="shared" si="63"/>
        <v>2021</v>
      </c>
      <c r="C136" s="31">
        <f t="shared" si="64"/>
        <v>2</v>
      </c>
      <c r="D136" s="18" t="str">
        <f t="shared" si="33"/>
        <v>Q2 2021</v>
      </c>
      <c r="E136" s="18" t="str">
        <f t="shared" si="65"/>
        <v>2021-Q2</v>
      </c>
      <c r="F136" s="18"/>
      <c r="G136" s="19">
        <f t="shared" ca="1" si="56"/>
        <v>28</v>
      </c>
      <c r="H136" s="28">
        <f t="shared" ca="1" si="57"/>
        <v>10.428571428571429</v>
      </c>
      <c r="I136" s="18"/>
      <c r="J136" s="18">
        <f t="shared" ca="1" si="37"/>
        <v>20</v>
      </c>
      <c r="K136" s="29">
        <f t="shared" ca="1" si="38"/>
        <v>9.572000000000001</v>
      </c>
      <c r="L136" s="29">
        <f t="shared" ca="1" si="39"/>
        <v>9.572000000000001</v>
      </c>
      <c r="M136" s="18"/>
      <c r="N136" s="19">
        <f t="shared" ca="1" si="40"/>
        <v>11</v>
      </c>
      <c r="O136" s="28">
        <f t="shared" ca="1" si="41"/>
        <v>9.3899999999999988</v>
      </c>
      <c r="P136" s="18"/>
      <c r="Q136" s="18">
        <f t="shared" ca="1" si="42"/>
        <v>11</v>
      </c>
      <c r="R136" s="29">
        <f t="shared" ca="1" si="43"/>
        <v>9.7818181818181813</v>
      </c>
      <c r="S136" s="29">
        <f t="shared" ca="1" si="58"/>
        <v>9.3899999999999988</v>
      </c>
      <c r="T136" s="29">
        <f t="shared" ca="1" si="44"/>
        <v>0.39181818181818184</v>
      </c>
      <c r="U136" s="18"/>
      <c r="V136" s="29">
        <f t="shared" ca="1" si="45"/>
        <v>1.593333333333333</v>
      </c>
      <c r="W136" s="29">
        <f t="shared" ca="1" si="46"/>
        <v>7.9786666666666681</v>
      </c>
      <c r="Y136" s="31">
        <f t="shared" ca="1" si="47"/>
        <v>10.428571428571429</v>
      </c>
      <c r="Z136" s="31" t="e">
        <f t="shared" si="48"/>
        <v>#N/A</v>
      </c>
      <c r="AA136" s="31">
        <f t="shared" ca="1" si="49"/>
        <v>9.0863095238095237</v>
      </c>
      <c r="AB136" s="31">
        <f t="shared" ca="1" si="50"/>
        <v>7</v>
      </c>
      <c r="AC136" s="31">
        <f t="shared" ca="1" si="51"/>
        <v>7.1875</v>
      </c>
      <c r="AD136" s="31">
        <f t="shared" ca="1" si="52"/>
        <v>10.428571428571429</v>
      </c>
      <c r="AE136" s="31">
        <f t="shared" ca="1" si="53"/>
        <v>10.428571428571429</v>
      </c>
      <c r="AF136" s="31">
        <f t="shared" ca="1" si="54"/>
        <v>3.2410714285714288</v>
      </c>
      <c r="AH136" s="18">
        <f t="shared" ca="1" si="59"/>
        <v>85</v>
      </c>
    </row>
    <row r="137" spans="2:34" ht="15" customHeight="1" x14ac:dyDescent="0.25">
      <c r="B137" s="18">
        <f t="shared" si="63"/>
        <v>2021</v>
      </c>
      <c r="C137" s="31">
        <f t="shared" si="64"/>
        <v>3</v>
      </c>
      <c r="D137" s="18" t="str">
        <f t="shared" si="33"/>
        <v>Q3 2021</v>
      </c>
      <c r="E137" s="18" t="str">
        <f t="shared" si="65"/>
        <v>2021-Q3</v>
      </c>
      <c r="F137" s="18"/>
      <c r="G137" s="19">
        <f t="shared" ca="1" si="56"/>
        <v>20</v>
      </c>
      <c r="H137" s="28">
        <f t="shared" ca="1" si="57"/>
        <v>8.0476190476190474</v>
      </c>
      <c r="I137" s="18"/>
      <c r="J137" s="18">
        <f t="shared" ca="1" si="37"/>
        <v>14</v>
      </c>
      <c r="K137" s="29">
        <f t="shared" ca="1" si="38"/>
        <v>9.9557142857142846</v>
      </c>
      <c r="L137" s="29">
        <f t="shared" ca="1" si="39"/>
        <v>9.9557142857142846</v>
      </c>
      <c r="M137" s="18"/>
      <c r="N137" s="19">
        <f t="shared" ca="1" si="40"/>
        <v>13</v>
      </c>
      <c r="O137" s="28">
        <f t="shared" ca="1" si="41"/>
        <v>9.3807692307692303</v>
      </c>
      <c r="P137" s="18"/>
      <c r="Q137" s="18">
        <f t="shared" ca="1" si="42"/>
        <v>13</v>
      </c>
      <c r="R137" s="29">
        <f t="shared" ca="1" si="43"/>
        <v>9.7684615384615388</v>
      </c>
      <c r="S137" s="29">
        <f t="shared" ca="1" si="58"/>
        <v>9.3807692307692303</v>
      </c>
      <c r="T137" s="29">
        <f t="shared" ca="1" si="44"/>
        <v>0.38769230769230778</v>
      </c>
      <c r="U137" s="18"/>
      <c r="V137" s="29">
        <f t="shared" ca="1" si="45"/>
        <v>1.3233333333333335</v>
      </c>
      <c r="W137" s="29">
        <f t="shared" ca="1" si="46"/>
        <v>8.6323809523809505</v>
      </c>
      <c r="Y137" s="31">
        <f t="shared" ca="1" si="47"/>
        <v>8.0476190476190474</v>
      </c>
      <c r="Z137" s="31" t="e">
        <f t="shared" si="48"/>
        <v>#N/A</v>
      </c>
      <c r="AA137" s="31">
        <f t="shared" ca="1" si="49"/>
        <v>8.7857142857142847</v>
      </c>
      <c r="AB137" s="31">
        <f t="shared" ca="1" si="50"/>
        <v>7</v>
      </c>
      <c r="AC137" s="31">
        <f t="shared" ca="1" si="51"/>
        <v>7.095192307692308</v>
      </c>
      <c r="AD137" s="31">
        <f t="shared" ca="1" si="52"/>
        <v>10.428571428571429</v>
      </c>
      <c r="AE137" s="31">
        <f t="shared" ca="1" si="53"/>
        <v>10.196190476190477</v>
      </c>
      <c r="AF137" s="31">
        <f t="shared" ca="1" si="54"/>
        <v>3.1009981684981689</v>
      </c>
      <c r="AH137" s="18">
        <f t="shared" ca="1" si="59"/>
        <v>92</v>
      </c>
    </row>
    <row r="138" spans="2:34" ht="15" customHeight="1" x14ac:dyDescent="0.25">
      <c r="B138" s="18">
        <f t="shared" si="63"/>
        <v>2021</v>
      </c>
      <c r="C138" s="31">
        <f t="shared" si="64"/>
        <v>4</v>
      </c>
      <c r="D138" s="18" t="str">
        <f t="shared" si="33"/>
        <v>Q4 2021</v>
      </c>
      <c r="E138" s="18" t="str">
        <f t="shared" si="65"/>
        <v>2021-Q4</v>
      </c>
      <c r="F138" s="18"/>
      <c r="G138" s="19">
        <f t="shared" ca="1" si="56"/>
        <v>14</v>
      </c>
      <c r="H138" s="28">
        <f t="shared" ca="1" si="57"/>
        <v>7.9375</v>
      </c>
      <c r="I138" s="18"/>
      <c r="J138" s="18">
        <f t="shared" ca="1" si="37"/>
        <v>11</v>
      </c>
      <c r="K138" s="29">
        <f t="shared" ca="1" si="38"/>
        <v>9.7590909090909115</v>
      </c>
      <c r="L138" s="29">
        <f t="shared" ca="1" si="39"/>
        <v>9.7590909090909115</v>
      </c>
      <c r="M138" s="18"/>
      <c r="N138" s="19">
        <f t="shared" ca="1" si="40"/>
        <v>21</v>
      </c>
      <c r="O138" s="28">
        <f t="shared" ca="1" si="41"/>
        <v>9.3452380952380931</v>
      </c>
      <c r="P138" s="18"/>
      <c r="Q138" s="18">
        <f t="shared" ca="1" si="42"/>
        <v>20</v>
      </c>
      <c r="R138" s="29">
        <f t="shared" ca="1" si="43"/>
        <v>9.7409999999999979</v>
      </c>
      <c r="S138" s="29">
        <f t="shared" ca="1" si="58"/>
        <v>9.3299999999999965</v>
      </c>
      <c r="T138" s="29">
        <f t="shared" ca="1" si="44"/>
        <v>0.41100000000000003</v>
      </c>
      <c r="U138" s="18"/>
      <c r="V138" s="29">
        <f t="shared" ca="1" si="45"/>
        <v>1.5366666666666668</v>
      </c>
      <c r="W138" s="29">
        <f t="shared" ca="1" si="46"/>
        <v>8.2224242424242444</v>
      </c>
      <c r="Y138" s="31">
        <f t="shared" ca="1" si="47"/>
        <v>7.9375</v>
      </c>
      <c r="Z138" s="31" t="e">
        <f t="shared" si="48"/>
        <v>#N/A</v>
      </c>
      <c r="AA138" s="31">
        <f t="shared" ca="1" si="49"/>
        <v>8.3534226190476204</v>
      </c>
      <c r="AB138" s="31">
        <f t="shared" ca="1" si="50"/>
        <v>7.9375</v>
      </c>
      <c r="AC138" s="31">
        <f t="shared" ca="1" si="51"/>
        <v>7.002884615384616</v>
      </c>
      <c r="AD138" s="31">
        <f t="shared" ca="1" si="52"/>
        <v>10.428571428571429</v>
      </c>
      <c r="AE138" s="31">
        <f t="shared" ca="1" si="53"/>
        <v>9.9638095238095232</v>
      </c>
      <c r="AF138" s="31">
        <f t="shared" ca="1" si="54"/>
        <v>2.9609249084249072</v>
      </c>
      <c r="AH138" s="18">
        <f t="shared" ca="1" si="59"/>
        <v>83</v>
      </c>
    </row>
    <row r="139" spans="2:34" ht="15" customHeight="1" x14ac:dyDescent="0.25">
      <c r="B139" s="18">
        <f t="shared" si="63"/>
        <v>2022</v>
      </c>
      <c r="C139" s="31">
        <f t="shared" si="64"/>
        <v>1</v>
      </c>
      <c r="D139" s="18" t="str">
        <f t="shared" si="33"/>
        <v>Q1 2022</v>
      </c>
      <c r="E139" s="18" t="str">
        <f t="shared" si="65"/>
        <v>2022-Q1</v>
      </c>
      <c r="F139" s="18"/>
      <c r="G139" s="19">
        <f t="shared" ca="1" si="56"/>
        <v>16</v>
      </c>
      <c r="H139" s="28">
        <f t="shared" ca="1" si="57"/>
        <v>8.1764705882352935</v>
      </c>
      <c r="I139" s="18"/>
      <c r="J139" s="18">
        <f t="shared" ca="1" si="37"/>
        <v>12</v>
      </c>
      <c r="K139" s="29">
        <f t="shared" ca="1" si="38"/>
        <v>9.8308333333333326</v>
      </c>
      <c r="L139" s="29">
        <f t="shared" ca="1" si="39"/>
        <v>9.8308333333333326</v>
      </c>
      <c r="M139" s="18"/>
      <c r="N139" s="19">
        <f t="shared" ca="1" si="40"/>
        <v>12</v>
      </c>
      <c r="O139" s="28">
        <f t="shared" ca="1" si="41"/>
        <v>9.3541666666666661</v>
      </c>
      <c r="P139" s="18"/>
      <c r="Q139" s="18">
        <f t="shared" ca="1" si="42"/>
        <v>12</v>
      </c>
      <c r="R139" s="29">
        <f t="shared" ca="1" si="43"/>
        <v>9.5374999999999996</v>
      </c>
      <c r="S139" s="29">
        <f t="shared" ca="1" si="58"/>
        <v>9.3541666666666661</v>
      </c>
      <c r="T139" s="29">
        <f t="shared" ca="1" si="44"/>
        <v>0.18333333333333326</v>
      </c>
      <c r="U139" s="18"/>
      <c r="V139" s="29">
        <f t="shared" ca="1" si="45"/>
        <v>1.9400000000000002</v>
      </c>
      <c r="W139" s="29">
        <f t="shared" ca="1" si="46"/>
        <v>7.8908333333333323</v>
      </c>
      <c r="Y139" s="31">
        <f t="shared" ca="1" si="47"/>
        <v>8.1764705882352935</v>
      </c>
      <c r="Z139" s="31" t="e">
        <f t="shared" si="48"/>
        <v>#N/A</v>
      </c>
      <c r="AA139" s="31">
        <f t="shared" ca="1" si="49"/>
        <v>8.6475402661064429</v>
      </c>
      <c r="AB139" s="31">
        <f t="shared" ca="1" si="50"/>
        <v>6.5384615384615383</v>
      </c>
      <c r="AC139" s="31">
        <f t="shared" ca="1" si="51"/>
        <v>6.9105769230769241</v>
      </c>
      <c r="AD139" s="31">
        <f t="shared" ca="1" si="52"/>
        <v>9.2666666666666675</v>
      </c>
      <c r="AE139" s="31">
        <f t="shared" ca="1" si="53"/>
        <v>9.7314285714285713</v>
      </c>
      <c r="AF139" s="31">
        <f t="shared" ca="1" si="54"/>
        <v>2.8208516483516473</v>
      </c>
      <c r="AH139" s="18">
        <f t="shared" ca="1" si="59"/>
        <v>78</v>
      </c>
    </row>
    <row r="140" spans="2:34" ht="15" customHeight="1" x14ac:dyDescent="0.25">
      <c r="B140" s="18">
        <f t="shared" si="63"/>
        <v>2022</v>
      </c>
      <c r="C140" s="31">
        <f t="shared" si="64"/>
        <v>2</v>
      </c>
      <c r="D140" s="18" t="str">
        <f t="shared" si="33"/>
        <v>Q2 2022</v>
      </c>
      <c r="E140" s="18" t="str">
        <f t="shared" si="65"/>
        <v>2022-Q2</v>
      </c>
      <c r="F140" s="18"/>
      <c r="G140" s="19">
        <f t="shared" ca="1" si="56"/>
        <v>30</v>
      </c>
      <c r="H140" s="28">
        <f t="shared" ca="1" si="57"/>
        <v>9.2666666666666675</v>
      </c>
      <c r="I140" s="18"/>
      <c r="J140" s="18">
        <f t="shared" ca="1" si="37"/>
        <v>22</v>
      </c>
      <c r="K140" s="29">
        <f t="shared" ca="1" si="38"/>
        <v>9.9972727272727262</v>
      </c>
      <c r="L140" s="29">
        <f t="shared" ca="1" si="39"/>
        <v>9.9972727272727262</v>
      </c>
      <c r="M140" s="18"/>
      <c r="N140" s="19">
        <f t="shared" ca="1" si="40"/>
        <v>7</v>
      </c>
      <c r="O140" s="28">
        <f t="shared" ca="1" si="41"/>
        <v>9.4500000000000011</v>
      </c>
      <c r="P140" s="18"/>
      <c r="Q140" s="18">
        <f t="shared" ca="1" si="42"/>
        <v>7</v>
      </c>
      <c r="R140" s="29">
        <f t="shared" ca="1" si="43"/>
        <v>9.7285714285714278</v>
      </c>
      <c r="S140" s="29">
        <f t="shared" ca="1" si="58"/>
        <v>9.4500000000000011</v>
      </c>
      <c r="T140" s="29">
        <f t="shared" ca="1" si="44"/>
        <v>0.27857142857142875</v>
      </c>
      <c r="U140" s="18"/>
      <c r="V140" s="29">
        <f t="shared" ca="1" si="45"/>
        <v>2.93</v>
      </c>
      <c r="W140" s="29">
        <f t="shared" ca="1" si="46"/>
        <v>7.0672727272727265</v>
      </c>
      <c r="Y140" s="31">
        <f t="shared" ca="1" si="47"/>
        <v>9.2666666666666675</v>
      </c>
      <c r="Z140" s="31" t="e">
        <f t="shared" si="48"/>
        <v>#N/A</v>
      </c>
      <c r="AA140" s="31">
        <f t="shared" ca="1" si="49"/>
        <v>8.3570640756302517</v>
      </c>
      <c r="AB140" s="31">
        <f t="shared" ca="1" si="50"/>
        <v>6.5384615384615383</v>
      </c>
      <c r="AC140" s="31">
        <f t="shared" ca="1" si="51"/>
        <v>6.8182692307692303</v>
      </c>
      <c r="AD140" s="31">
        <f t="shared" ca="1" si="52"/>
        <v>9.2666666666666675</v>
      </c>
      <c r="AE140" s="31">
        <f t="shared" ca="1" si="53"/>
        <v>9.4990476190476194</v>
      </c>
      <c r="AF140" s="31">
        <f t="shared" ca="1" si="54"/>
        <v>2.6807783882783891</v>
      </c>
      <c r="AH140" s="18">
        <f t="shared" ca="1" si="59"/>
        <v>80</v>
      </c>
    </row>
    <row r="141" spans="2:34" ht="15" customHeight="1" x14ac:dyDescent="0.25">
      <c r="B141" s="18">
        <f t="shared" si="63"/>
        <v>2022</v>
      </c>
      <c r="C141" s="31">
        <f t="shared" si="64"/>
        <v>3</v>
      </c>
      <c r="D141" s="18" t="str">
        <f t="shared" si="33"/>
        <v>Q3 2022</v>
      </c>
      <c r="E141" s="18" t="str">
        <f t="shared" si="65"/>
        <v>2022-Q3</v>
      </c>
      <c r="F141" s="18"/>
      <c r="G141" s="19">
        <f t="shared" ca="1" si="56"/>
        <v>21</v>
      </c>
      <c r="H141" s="28">
        <f t="shared" ca="1" si="57"/>
        <v>6.5384615384615383</v>
      </c>
      <c r="I141" s="18"/>
      <c r="J141" s="18">
        <f t="shared" ca="1" si="37"/>
        <v>17</v>
      </c>
      <c r="K141" s="29">
        <f t="shared" ca="1" si="38"/>
        <v>10.434705882352938</v>
      </c>
      <c r="L141" s="29">
        <f t="shared" ca="1" si="39"/>
        <v>10.434705882352938</v>
      </c>
      <c r="M141" s="18"/>
      <c r="N141" s="19">
        <f t="shared" ca="1" si="40"/>
        <v>8</v>
      </c>
      <c r="O141" s="28">
        <f t="shared" ca="1" si="41"/>
        <v>9.34</v>
      </c>
      <c r="P141" s="18"/>
      <c r="Q141" s="18">
        <f t="shared" ca="1" si="42"/>
        <v>8</v>
      </c>
      <c r="R141" s="29">
        <f t="shared" ca="1" si="43"/>
        <v>9.5275000000000016</v>
      </c>
      <c r="S141" s="29">
        <f t="shared" ca="1" si="58"/>
        <v>9.34</v>
      </c>
      <c r="T141" s="29">
        <f t="shared" ca="1" si="44"/>
        <v>0.1875</v>
      </c>
      <c r="U141" s="18"/>
      <c r="V141" s="29">
        <f t="shared" ca="1" si="45"/>
        <v>3.1066666666666669</v>
      </c>
      <c r="W141" s="29">
        <f t="shared" ca="1" si="46"/>
        <v>7.328039215686271</v>
      </c>
      <c r="Y141" s="31">
        <f t="shared" ca="1" si="47"/>
        <v>6.5384615384615383</v>
      </c>
      <c r="Z141" s="31" t="e">
        <f t="shared" si="48"/>
        <v>#N/A</v>
      </c>
      <c r="AA141" s="31">
        <f t="shared" ca="1" si="49"/>
        <v>7.9797746983408757</v>
      </c>
      <c r="AB141" s="31">
        <f t="shared" ca="1" si="50"/>
        <v>6.5384615384615383</v>
      </c>
      <c r="AC141" s="31">
        <f t="shared" ca="1" si="51"/>
        <v>6.5384615384615383</v>
      </c>
      <c r="AD141" s="31">
        <f t="shared" ca="1" si="52"/>
        <v>9.2666666666666675</v>
      </c>
      <c r="AE141" s="31">
        <f t="shared" ca="1" si="53"/>
        <v>9.1233333333333348</v>
      </c>
      <c r="AF141" s="31">
        <f t="shared" ca="1" si="54"/>
        <v>2.5848717948717965</v>
      </c>
      <c r="AH141" s="18">
        <f t="shared" ca="1" si="59"/>
        <v>81</v>
      </c>
    </row>
    <row r="142" spans="2:34" ht="15" customHeight="1" x14ac:dyDescent="0.25">
      <c r="B142" s="18">
        <f t="shared" si="63"/>
        <v>2022</v>
      </c>
      <c r="C142" s="31">
        <f t="shared" si="64"/>
        <v>4</v>
      </c>
      <c r="D142" s="18" t="str">
        <f t="shared" si="33"/>
        <v>Q4 2022</v>
      </c>
      <c r="E142" s="18" t="str">
        <f t="shared" si="65"/>
        <v>2022-Q4</v>
      </c>
      <c r="F142" s="18"/>
      <c r="G142" s="19">
        <f t="shared" ca="1" si="56"/>
        <v>22</v>
      </c>
      <c r="H142" s="28">
        <f t="shared" ca="1" si="57"/>
        <v>7.9444444444444446</v>
      </c>
      <c r="I142" s="18"/>
      <c r="J142" s="18">
        <f t="shared" ca="1" si="37"/>
        <v>17</v>
      </c>
      <c r="K142" s="29">
        <f t="shared" ca="1" si="38"/>
        <v>9.9352941176470573</v>
      </c>
      <c r="L142" s="29">
        <f t="shared" ca="1" si="39"/>
        <v>9.9352941176470573</v>
      </c>
      <c r="M142" s="18"/>
      <c r="N142" s="19">
        <f t="shared" ca="1" si="40"/>
        <v>26</v>
      </c>
      <c r="O142" s="28">
        <f t="shared" ca="1" si="41"/>
        <v>9.7080769230769235</v>
      </c>
      <c r="P142" s="18"/>
      <c r="Q142" s="18">
        <f t="shared" ca="1" si="42"/>
        <v>26</v>
      </c>
      <c r="R142" s="29">
        <f t="shared" ca="1" si="43"/>
        <v>10.100769230769229</v>
      </c>
      <c r="S142" s="29">
        <f t="shared" ca="1" si="58"/>
        <v>9.7080769230769235</v>
      </c>
      <c r="T142" s="29">
        <f t="shared" ca="1" si="44"/>
        <v>0.39269230769230756</v>
      </c>
      <c r="U142" s="18"/>
      <c r="V142" s="29">
        <f t="shared" ca="1" si="45"/>
        <v>3.83</v>
      </c>
      <c r="W142" s="29">
        <f t="shared" ca="1" si="46"/>
        <v>6.1052941176470572</v>
      </c>
      <c r="Y142" s="31">
        <f t="shared" ca="1" si="47"/>
        <v>7.9444444444444446</v>
      </c>
      <c r="Z142" s="31" t="e">
        <f t="shared" si="48"/>
        <v>#N/A</v>
      </c>
      <c r="AA142" s="31">
        <f t="shared" ca="1" si="49"/>
        <v>7.9815108094519864</v>
      </c>
      <c r="AB142" s="31">
        <f t="shared" ca="1" si="50"/>
        <v>6.5384615384615383</v>
      </c>
      <c r="AC142" s="31">
        <f t="shared" ca="1" si="51"/>
        <v>6.8190045248868785</v>
      </c>
      <c r="AD142" s="31">
        <f t="shared" ca="1" si="52"/>
        <v>9.2666666666666675</v>
      </c>
      <c r="AE142" s="31">
        <f t="shared" ca="1" si="53"/>
        <v>9.1186486486486498</v>
      </c>
      <c r="AF142" s="31">
        <f t="shared" ca="1" si="54"/>
        <v>2.2996441237617713</v>
      </c>
      <c r="AH142" s="18">
        <f t="shared" ca="1" si="59"/>
        <v>89</v>
      </c>
    </row>
    <row r="143" spans="2:34" ht="15" customHeight="1" x14ac:dyDescent="0.25">
      <c r="B143" s="18">
        <f t="shared" si="63"/>
        <v>2023</v>
      </c>
      <c r="C143" s="31">
        <f t="shared" si="64"/>
        <v>1</v>
      </c>
      <c r="D143" s="18" t="str">
        <f t="shared" si="33"/>
        <v>Q1 2023</v>
      </c>
      <c r="E143" s="18" t="str">
        <f t="shared" si="65"/>
        <v>2023-Q1</v>
      </c>
      <c r="F143" s="18"/>
      <c r="G143" s="19">
        <f t="shared" ca="1" si="56"/>
        <v>23</v>
      </c>
      <c r="H143" s="28">
        <f t="shared" ca="1" si="57"/>
        <v>7.9411764705882355</v>
      </c>
      <c r="I143" s="18"/>
      <c r="J143" s="18">
        <f t="shared" ca="1" si="37"/>
        <v>21</v>
      </c>
      <c r="K143" s="29">
        <f t="shared" ca="1" si="38"/>
        <v>10.247619047619047</v>
      </c>
      <c r="L143" s="29">
        <f t="shared" ca="1" si="39"/>
        <v>10.247619047619047</v>
      </c>
      <c r="M143" s="18"/>
      <c r="N143" s="19">
        <f t="shared" ca="1" si="40"/>
        <v>10</v>
      </c>
      <c r="O143" s="28">
        <f t="shared" ca="1" si="41"/>
        <v>9.7050000000000018</v>
      </c>
      <c r="P143" s="18"/>
      <c r="Q143" s="18">
        <f t="shared" ca="1" si="42"/>
        <v>10</v>
      </c>
      <c r="R143" s="29">
        <f t="shared" ca="1" si="43"/>
        <v>10.15</v>
      </c>
      <c r="S143" s="29">
        <f t="shared" ca="1" si="58"/>
        <v>9.7050000000000018</v>
      </c>
      <c r="T143" s="29">
        <f t="shared" ca="1" si="44"/>
        <v>0.44500000000000012</v>
      </c>
      <c r="U143" s="18"/>
      <c r="V143" s="29">
        <f t="shared" ca="1" si="45"/>
        <v>3.6466666666666665</v>
      </c>
      <c r="W143" s="29">
        <f t="shared" ca="1" si="46"/>
        <v>6.6009523809523802</v>
      </c>
      <c r="Y143" s="31">
        <f t="shared" ca="1" si="47"/>
        <v>7.9411764705882355</v>
      </c>
      <c r="Z143" s="31" t="e">
        <f t="shared" si="48"/>
        <v>#N/A</v>
      </c>
      <c r="AA143" s="31">
        <f t="shared" ca="1" si="49"/>
        <v>7.922687280040221</v>
      </c>
      <c r="AB143" s="31">
        <f t="shared" ca="1" si="50"/>
        <v>6.5384615384615383</v>
      </c>
      <c r="AC143" s="31">
        <f t="shared" ca="1" si="51"/>
        <v>7.0995475113122168</v>
      </c>
      <c r="AD143" s="31">
        <f t="shared" ca="1" si="52"/>
        <v>8.5500000000000007</v>
      </c>
      <c r="AE143" s="31">
        <f t="shared" ca="1" si="53"/>
        <v>9.1139639639639647</v>
      </c>
      <c r="AF143" s="31">
        <f t="shared" ca="1" si="54"/>
        <v>2.0144164526517478</v>
      </c>
      <c r="AH143" s="18">
        <f t="shared" ca="1" si="59"/>
        <v>96</v>
      </c>
    </row>
    <row r="144" spans="2:34" ht="15" customHeight="1" x14ac:dyDescent="0.25">
      <c r="B144" s="18">
        <f t="shared" si="63"/>
        <v>2023</v>
      </c>
      <c r="C144" s="31">
        <f t="shared" si="64"/>
        <v>2</v>
      </c>
      <c r="D144" s="18" t="str">
        <f t="shared" si="33"/>
        <v>Q2 2023</v>
      </c>
      <c r="E144" s="18" t="str">
        <f t="shared" si="65"/>
        <v>2023-Q2</v>
      </c>
      <c r="F144" s="18"/>
      <c r="G144" s="19">
        <f t="shared" ca="1" si="56"/>
        <v>26</v>
      </c>
      <c r="H144" s="28">
        <f t="shared" ca="1" si="57"/>
        <v>8.2941176470588243</v>
      </c>
      <c r="I144" s="18"/>
      <c r="J144" s="18">
        <f t="shared" ca="1" si="37"/>
        <v>18</v>
      </c>
      <c r="K144" s="29">
        <f t="shared" ca="1" si="38"/>
        <v>10.252222222222224</v>
      </c>
      <c r="L144" s="29">
        <f t="shared" ca="1" si="39"/>
        <v>10.252222222222224</v>
      </c>
      <c r="M144" s="18"/>
      <c r="N144" s="19">
        <f t="shared" ca="1" si="40"/>
        <v>11</v>
      </c>
      <c r="O144" s="28">
        <f t="shared" ca="1" si="41"/>
        <v>9.4363636363636356</v>
      </c>
      <c r="P144" s="18"/>
      <c r="Q144" s="18">
        <f t="shared" ca="1" si="42"/>
        <v>11</v>
      </c>
      <c r="R144" s="29">
        <f t="shared" ca="1" si="43"/>
        <v>9.7136363636363612</v>
      </c>
      <c r="S144" s="29">
        <f t="shared" ca="1" si="58"/>
        <v>9.4363636363636356</v>
      </c>
      <c r="T144" s="29">
        <f t="shared" ca="1" si="44"/>
        <v>0.27727272727272717</v>
      </c>
      <c r="U144" s="18"/>
      <c r="V144" s="29">
        <f t="shared" ca="1" si="45"/>
        <v>3.5933333333333333</v>
      </c>
      <c r="W144" s="29">
        <f t="shared" ca="1" si="46"/>
        <v>6.6588888888888906</v>
      </c>
      <c r="Y144" s="31">
        <f t="shared" ca="1" si="47"/>
        <v>8.2941176470588243</v>
      </c>
      <c r="Z144" s="31" t="e">
        <f t="shared" si="48"/>
        <v>#N/A</v>
      </c>
      <c r="AA144" s="31">
        <f t="shared" ca="1" si="49"/>
        <v>7.6795500251382602</v>
      </c>
      <c r="AB144" s="31">
        <f t="shared" ca="1" si="50"/>
        <v>7.9411764705882355</v>
      </c>
      <c r="AC144" s="31">
        <f t="shared" ca="1" si="51"/>
        <v>7.4506787330316744</v>
      </c>
      <c r="AD144" s="31">
        <f t="shared" ca="1" si="52"/>
        <v>9.2432432432432439</v>
      </c>
      <c r="AE144" s="31">
        <f t="shared" ca="1" si="53"/>
        <v>9.2106306306306305</v>
      </c>
      <c r="AF144" s="31">
        <f t="shared" ca="1" si="54"/>
        <v>1.7599518975989561</v>
      </c>
      <c r="AH144" s="18">
        <f t="shared" ca="1" si="59"/>
        <v>92</v>
      </c>
    </row>
    <row r="145" spans="2:34" ht="15" customHeight="1" x14ac:dyDescent="0.25">
      <c r="B145" s="18">
        <f t="shared" si="63"/>
        <v>2023</v>
      </c>
      <c r="C145" s="31">
        <f t="shared" si="64"/>
        <v>3</v>
      </c>
      <c r="D145" s="18" t="str">
        <f t="shared" ref="D145:D152" si="66">"Q"&amp;C145&amp;" "&amp;B145</f>
        <v>Q3 2023</v>
      </c>
      <c r="E145" s="18" t="str">
        <f t="shared" si="65"/>
        <v>2023-Q3</v>
      </c>
      <c r="F145" s="18"/>
      <c r="G145" s="19">
        <f t="shared" ref="G145:G153" ca="1" si="67">COUNTIF(INDIRECT(G$9&amp;G$10),$E145)</f>
        <v>13</v>
      </c>
      <c r="H145" s="28">
        <f t="shared" ref="H145:H153" ca="1" si="68">AVERAGEIF(INDIRECT(G$9&amp;H$10),$E145,INDIRECT(G$9&amp;H$11))</f>
        <v>8.5500000000000007</v>
      </c>
      <c r="I145" s="18"/>
      <c r="J145" s="18">
        <f t="shared" ca="1" si="37"/>
        <v>10</v>
      </c>
      <c r="K145" s="29">
        <f t="shared" ca="1" si="38"/>
        <v>10.010000000000002</v>
      </c>
      <c r="L145" s="29">
        <f t="shared" ca="1" si="39"/>
        <v>10.010000000000002</v>
      </c>
      <c r="M145" s="18"/>
      <c r="N145" s="19">
        <f t="shared" ca="1" si="40"/>
        <v>16</v>
      </c>
      <c r="O145" s="28">
        <f t="shared" ca="1" si="41"/>
        <v>9.5268749999999986</v>
      </c>
      <c r="P145" s="18"/>
      <c r="Q145" s="18">
        <f t="shared" ca="1" si="42"/>
        <v>16</v>
      </c>
      <c r="R145" s="29">
        <f t="shared" ca="1" si="43"/>
        <v>10.126875</v>
      </c>
      <c r="S145" s="29">
        <f t="shared" ref="S145:S153" ca="1" si="69">IF(Q145&gt;0,SUMIF(INDIRECT(Q$9&amp;S$10),$E145,INDIRECT(Q$9&amp;S$11))/Q145,"")</f>
        <v>9.5268749999999986</v>
      </c>
      <c r="T145" s="29">
        <f t="shared" ca="1" si="44"/>
        <v>0.59999999999999976</v>
      </c>
      <c r="U145" s="18"/>
      <c r="V145" s="29">
        <f t="shared" ca="1" si="45"/>
        <v>4.1499999999999995</v>
      </c>
      <c r="W145" s="29">
        <f t="shared" ca="1" si="46"/>
        <v>5.8600000000000021</v>
      </c>
      <c r="Y145" s="31">
        <f t="shared" ca="1" si="47"/>
        <v>8.5500000000000007</v>
      </c>
      <c r="Z145" s="31" t="e">
        <f t="shared" si="48"/>
        <v>#N/A</v>
      </c>
      <c r="AA145" s="31">
        <f t="shared" ca="1" si="49"/>
        <v>8.1824346405228763</v>
      </c>
      <c r="AB145" s="31">
        <f t="shared" ca="1" si="50"/>
        <v>7.9411764705882355</v>
      </c>
      <c r="AC145" s="31">
        <f t="shared" ca="1" si="51"/>
        <v>7.6207642031171448</v>
      </c>
      <c r="AD145" s="31">
        <f t="shared" ca="1" si="52"/>
        <v>9.2432432432432439</v>
      </c>
      <c r="AE145" s="31">
        <f t="shared" ca="1" si="53"/>
        <v>9.307297297297298</v>
      </c>
      <c r="AF145" s="31">
        <f t="shared" ca="1" si="54"/>
        <v>1.6865330941801533</v>
      </c>
      <c r="AH145" s="18">
        <f t="shared" ca="1" si="59"/>
        <v>84</v>
      </c>
    </row>
    <row r="146" spans="2:34" ht="15" customHeight="1" x14ac:dyDescent="0.25">
      <c r="B146" s="18">
        <f t="shared" si="63"/>
        <v>2023</v>
      </c>
      <c r="C146" s="31">
        <f t="shared" si="64"/>
        <v>4</v>
      </c>
      <c r="D146" s="18" t="str">
        <f t="shared" si="66"/>
        <v>Q4 2023</v>
      </c>
      <c r="E146" s="18" t="str">
        <f t="shared" si="65"/>
        <v>2023-Q4</v>
      </c>
      <c r="F146" s="18"/>
      <c r="G146" s="19">
        <f t="shared" ca="1" si="67"/>
        <v>19</v>
      </c>
      <c r="H146" s="28">
        <f t="shared" ca="1" si="68"/>
        <v>9.2432432432432439</v>
      </c>
      <c r="I146" s="18"/>
      <c r="J146" s="18">
        <f t="shared" ref="J146:J153" ca="1" si="70">COUNTIF(INDIRECT(J$9&amp;J$10),$E146)</f>
        <v>18</v>
      </c>
      <c r="K146" s="29">
        <f t="shared" ref="K146:K153" ca="1" si="71">IF(J146&gt;0,SUMIF(INDIRECT(J$9&amp;K$10),$E146,INDIRECT(J$9&amp;K$11))/J146,"")</f>
        <v>10.150555555555554</v>
      </c>
      <c r="L146" s="29">
        <f t="shared" ref="L146:L153" ca="1" si="72">IF(LEN(K146)=0,AVERAGE(K145,K147),K146)</f>
        <v>10.150555555555554</v>
      </c>
      <c r="M146" s="18"/>
      <c r="N146" s="19">
        <f t="shared" ref="N146:N153" ca="1" si="73">COUNTIF(INDIRECT(N$9&amp;N$10),$E146)</f>
        <v>26</v>
      </c>
      <c r="O146" s="28">
        <f t="shared" ref="O146:O153" ca="1" si="74">IF(N146&gt;0,SUMIF(INDIRECT(N$9&amp;O$10),$E146,INDIRECT(N$9&amp;O$11))/N146,"")</f>
        <v>9.6634615384615383</v>
      </c>
      <c r="P146" s="18"/>
      <c r="Q146" s="18">
        <f t="shared" ref="Q146:Q153" ca="1" si="75">COUNTIF(INDIRECT(Q$9&amp;Q$10),$E146)</f>
        <v>26</v>
      </c>
      <c r="R146" s="29">
        <f t="shared" ref="R146:R153" ca="1" si="76">IF(Q146&gt;0,SUMIF(INDIRECT(Q$9&amp;R$10),$E146,INDIRECT(Q$9&amp;R$11))/Q146,"")</f>
        <v>10.324999999999999</v>
      </c>
      <c r="S146" s="29">
        <f t="shared" ca="1" si="69"/>
        <v>9.6634615384615383</v>
      </c>
      <c r="T146" s="29">
        <f t="shared" ref="T146:T153" ca="1" si="77">IF(Q146&gt;0,SUMIF(INDIRECT(Q$9&amp;T$10),$E146,INDIRECT(Q$9&amp;T$11))/Q146,"")</f>
        <v>0.66153846153846163</v>
      </c>
      <c r="U146" s="18"/>
      <c r="V146" s="29">
        <f t="shared" ref="V146:V153" ca="1" si="78">SUMIF(INDIRECT(V$9&amp;V$10),$E146,INDIRECT(V$9&amp;V$11))</f>
        <v>4.4400000000000004</v>
      </c>
      <c r="W146" s="29">
        <f t="shared" ref="W146:W153" ca="1" si="79">L146-V146</f>
        <v>5.7105555555555538</v>
      </c>
      <c r="Y146" s="31">
        <f t="shared" ref="Y146:Y153" ca="1" si="80">H146</f>
        <v>9.2432432432432439</v>
      </c>
      <c r="Z146" s="31" t="e">
        <f t="shared" ref="Z146:Z153" si="81">IF(LEN($E147)=0,Y146,#N/A)</f>
        <v>#N/A</v>
      </c>
      <c r="AA146" s="31">
        <f t="shared" ref="AA146:AA153" ca="1" si="82">AVERAGE(Y143:Y146)</f>
        <v>8.5071343402225761</v>
      </c>
      <c r="AB146" s="31">
        <f t="shared" ref="AB146:AB153" ca="1" si="83">MIN(Y144:Y148)</f>
        <v>8.2941176470588243</v>
      </c>
      <c r="AC146" s="31">
        <f t="shared" ref="AC146:AC153" ca="1" si="84">AVERAGE(AB144:AB148)</f>
        <v>7.7908496732026151</v>
      </c>
      <c r="AD146" s="31">
        <f t="shared" ref="AD146:AD153" ca="1" si="85">MAX(Y144:Y148)</f>
        <v>9.75</v>
      </c>
      <c r="AE146" s="31">
        <f t="shared" ref="AE146:AE153" ca="1" si="86">AVERAGE(AD144:AD148)</f>
        <v>9.5472972972972965</v>
      </c>
      <c r="AF146" s="31">
        <f t="shared" ref="AF146:AF153" ca="1" si="87">AE146-AC146</f>
        <v>1.7564476240946814</v>
      </c>
      <c r="AH146" s="18">
        <f t="shared" ca="1" si="59"/>
        <v>81</v>
      </c>
    </row>
    <row r="147" spans="2:34" ht="15" customHeight="1" x14ac:dyDescent="0.25">
      <c r="B147" s="18">
        <f t="shared" si="63"/>
        <v>2024</v>
      </c>
      <c r="C147" s="31">
        <f t="shared" si="64"/>
        <v>1</v>
      </c>
      <c r="D147" s="18" t="str">
        <f t="shared" si="66"/>
        <v>Q1 2024</v>
      </c>
      <c r="E147" s="18" t="str">
        <f t="shared" si="65"/>
        <v>2024-Q1</v>
      </c>
      <c r="F147" s="18"/>
      <c r="G147" s="19">
        <f t="shared" ca="1" si="67"/>
        <v>25</v>
      </c>
      <c r="H147" s="28">
        <f t="shared" ca="1" si="68"/>
        <v>8.875</v>
      </c>
      <c r="I147" s="18"/>
      <c r="J147" s="18">
        <f t="shared" ca="1" si="70"/>
        <v>24</v>
      </c>
      <c r="K147" s="29">
        <f t="shared" ca="1" si="71"/>
        <v>10.419583333333332</v>
      </c>
      <c r="L147" s="29">
        <f t="shared" ca="1" si="72"/>
        <v>10.419583333333332</v>
      </c>
      <c r="M147" s="18"/>
      <c r="N147" s="19">
        <f t="shared" ca="1" si="73"/>
        <v>12</v>
      </c>
      <c r="O147" s="28">
        <f t="shared" ca="1" si="74"/>
        <v>9.6591666666666658</v>
      </c>
      <c r="P147" s="18"/>
      <c r="Q147" s="18">
        <f t="shared" ca="1" si="75"/>
        <v>12</v>
      </c>
      <c r="R147" s="29">
        <f t="shared" ca="1" si="76"/>
        <v>10.012500000000001</v>
      </c>
      <c r="S147" s="29">
        <f t="shared" ca="1" si="69"/>
        <v>9.6591666666666658</v>
      </c>
      <c r="T147" s="29">
        <f t="shared" ca="1" si="77"/>
        <v>0.35333333333333322</v>
      </c>
      <c r="U147" s="18"/>
      <c r="V147" s="29">
        <f t="shared" ca="1" si="78"/>
        <v>4.16</v>
      </c>
      <c r="W147" s="29">
        <f t="shared" ca="1" si="79"/>
        <v>6.2595833333333317</v>
      </c>
      <c r="Y147" s="31">
        <f t="shared" ca="1" si="80"/>
        <v>8.875</v>
      </c>
      <c r="Z147" s="31" t="e">
        <f t="shared" si="81"/>
        <v>#N/A</v>
      </c>
      <c r="AA147" s="31">
        <f t="shared" ca="1" si="82"/>
        <v>8.7405902225755163</v>
      </c>
      <c r="AB147" s="31">
        <f t="shared" ca="1" si="83"/>
        <v>7.3888888888888893</v>
      </c>
      <c r="AC147" s="31">
        <f t="shared" ca="1" si="84"/>
        <v>7.6803921568627462</v>
      </c>
      <c r="AD147" s="31">
        <f t="shared" ca="1" si="85"/>
        <v>9.75</v>
      </c>
      <c r="AE147" s="31">
        <f t="shared" ca="1" si="86"/>
        <v>9.9186486486486487</v>
      </c>
      <c r="AF147" s="31">
        <f t="shared" ca="1" si="87"/>
        <v>2.2382564917859025</v>
      </c>
      <c r="AH147" s="18">
        <f t="shared" ca="1" si="59"/>
        <v>83</v>
      </c>
    </row>
    <row r="148" spans="2:34" ht="15" customHeight="1" x14ac:dyDescent="0.25">
      <c r="B148" s="18">
        <f t="shared" si="63"/>
        <v>2024</v>
      </c>
      <c r="C148" s="31">
        <f t="shared" si="64"/>
        <v>2</v>
      </c>
      <c r="D148" s="18" t="str">
        <f t="shared" si="66"/>
        <v>Q2 2024</v>
      </c>
      <c r="E148" s="18" t="str">
        <f t="shared" si="65"/>
        <v>2024-Q2</v>
      </c>
      <c r="F148" s="18"/>
      <c r="G148" s="19">
        <f t="shared" ca="1" si="67"/>
        <v>29</v>
      </c>
      <c r="H148" s="28">
        <f t="shared" ca="1" si="68"/>
        <v>9.75</v>
      </c>
      <c r="I148" s="18"/>
      <c r="J148" s="18">
        <f t="shared" ca="1" si="70"/>
        <v>24</v>
      </c>
      <c r="K148" s="29">
        <f t="shared" ca="1" si="71"/>
        <v>10.508333333333338</v>
      </c>
      <c r="L148" s="29">
        <f t="shared" ca="1" si="72"/>
        <v>10.508333333333338</v>
      </c>
      <c r="M148" s="18"/>
      <c r="N148" s="19">
        <f t="shared" ca="1" si="73"/>
        <v>9</v>
      </c>
      <c r="O148" s="28">
        <f t="shared" ca="1" si="74"/>
        <v>9.6988888888888898</v>
      </c>
      <c r="P148" s="18"/>
      <c r="Q148" s="18">
        <f t="shared" ca="1" si="75"/>
        <v>9</v>
      </c>
      <c r="R148" s="29">
        <f t="shared" ca="1" si="76"/>
        <v>10.244444444444445</v>
      </c>
      <c r="S148" s="29">
        <f t="shared" ca="1" si="69"/>
        <v>9.6988888888888898</v>
      </c>
      <c r="T148" s="29">
        <f t="shared" ca="1" si="77"/>
        <v>0.54555555555555557</v>
      </c>
      <c r="U148" s="18"/>
      <c r="V148" s="29">
        <f t="shared" ca="1" si="78"/>
        <v>4.4433333333333325</v>
      </c>
      <c r="W148" s="29">
        <f t="shared" ca="1" si="79"/>
        <v>6.0650000000000057</v>
      </c>
      <c r="Y148" s="31">
        <f t="shared" ca="1" si="80"/>
        <v>9.75</v>
      </c>
      <c r="Z148" s="31" t="e">
        <f t="shared" si="81"/>
        <v>#N/A</v>
      </c>
      <c r="AA148" s="31">
        <f t="shared" ca="1" si="82"/>
        <v>9.1045608108108116</v>
      </c>
      <c r="AB148" s="31">
        <f t="shared" ca="1" si="83"/>
        <v>7.3888888888888893</v>
      </c>
      <c r="AC148" s="31">
        <f t="shared" ca="1" si="84"/>
        <v>7.5699346405228765</v>
      </c>
      <c r="AD148" s="31">
        <f t="shared" ca="1" si="85"/>
        <v>9.75</v>
      </c>
      <c r="AE148" s="31">
        <f t="shared" ca="1" si="86"/>
        <v>10.290000000000001</v>
      </c>
      <c r="AF148" s="31">
        <f t="shared" ca="1" si="87"/>
        <v>2.7200653594771245</v>
      </c>
      <c r="AH148" s="18">
        <f t="shared" ref="AH148:AH153" ca="1" si="88">SUM(G145:G148)</f>
        <v>86</v>
      </c>
    </row>
    <row r="149" spans="2:34" ht="15" customHeight="1" x14ac:dyDescent="0.25">
      <c r="B149" s="18">
        <f t="shared" si="63"/>
        <v>2024</v>
      </c>
      <c r="C149" s="31">
        <f t="shared" si="64"/>
        <v>3</v>
      </c>
      <c r="D149" s="18" t="str">
        <f t="shared" si="66"/>
        <v>Q3 2024</v>
      </c>
      <c r="E149" s="18" t="str">
        <f t="shared" si="65"/>
        <v>2024-Q3</v>
      </c>
      <c r="F149" s="18"/>
      <c r="G149" s="19">
        <f t="shared" ca="1" si="67"/>
        <v>11</v>
      </c>
      <c r="H149" s="28">
        <f t="shared" ca="1" si="68"/>
        <v>7.3888888888888893</v>
      </c>
      <c r="I149" s="18"/>
      <c r="J149" s="18">
        <f t="shared" ca="1" si="70"/>
        <v>8</v>
      </c>
      <c r="K149" s="29">
        <f t="shared" ca="1" si="71"/>
        <v>10.481249999999999</v>
      </c>
      <c r="L149" s="29">
        <f t="shared" ca="1" si="72"/>
        <v>10.481249999999999</v>
      </c>
      <c r="M149" s="18"/>
      <c r="N149" s="19">
        <f t="shared" ca="1" si="73"/>
        <v>16</v>
      </c>
      <c r="O149" s="28">
        <f t="shared" ca="1" si="74"/>
        <v>9.7243749999999984</v>
      </c>
      <c r="P149" s="18"/>
      <c r="Q149" s="18">
        <f t="shared" ca="1" si="75"/>
        <v>16</v>
      </c>
      <c r="R149" s="29">
        <f t="shared" ca="1" si="76"/>
        <v>10.118749999999999</v>
      </c>
      <c r="S149" s="29">
        <f t="shared" ca="1" si="69"/>
        <v>9.7243749999999984</v>
      </c>
      <c r="T149" s="29">
        <f t="shared" ca="1" si="77"/>
        <v>0.39437500000000014</v>
      </c>
      <c r="U149" s="18"/>
      <c r="V149" s="29">
        <f t="shared" ca="1" si="78"/>
        <v>3.9466666666666672</v>
      </c>
      <c r="W149" s="29">
        <f t="shared" ca="1" si="79"/>
        <v>6.5345833333333321</v>
      </c>
      <c r="Y149" s="31">
        <f t="shared" ca="1" si="80"/>
        <v>7.3888888888888893</v>
      </c>
      <c r="Z149" s="31" t="e">
        <f t="shared" si="81"/>
        <v>#N/A</v>
      </c>
      <c r="AA149" s="31">
        <f t="shared" ca="1" si="82"/>
        <v>8.814283033033032</v>
      </c>
      <c r="AB149" s="31">
        <f t="shared" ca="1" si="83"/>
        <v>7.3888888888888893</v>
      </c>
      <c r="AC149" s="31">
        <f t="shared" ca="1" si="84"/>
        <v>7.3888888888888884</v>
      </c>
      <c r="AD149" s="31">
        <f t="shared" ca="1" si="85"/>
        <v>11.1</v>
      </c>
      <c r="AE149" s="31">
        <f t="shared" ca="1" si="86"/>
        <v>10.56</v>
      </c>
      <c r="AF149" s="31">
        <f t="shared" ca="1" si="87"/>
        <v>3.1711111111111121</v>
      </c>
      <c r="AH149" s="18">
        <f t="shared" ca="1" si="88"/>
        <v>84</v>
      </c>
    </row>
    <row r="150" spans="2:34" ht="15" customHeight="1" x14ac:dyDescent="0.25">
      <c r="B150" s="18">
        <f t="shared" si="63"/>
        <v>2024</v>
      </c>
      <c r="C150" s="31">
        <f t="shared" si="64"/>
        <v>4</v>
      </c>
      <c r="D150" s="18" t="str">
        <f t="shared" si="66"/>
        <v>Q4 2024</v>
      </c>
      <c r="E150" s="18" t="str">
        <f t="shared" si="65"/>
        <v>2024-Q4</v>
      </c>
      <c r="F150" s="18"/>
      <c r="G150" s="19">
        <f t="shared" ca="1" si="67"/>
        <v>17</v>
      </c>
      <c r="H150" s="28">
        <f t="shared" ca="1" si="68"/>
        <v>8.84375</v>
      </c>
      <c r="I150" s="18"/>
      <c r="J150" s="18">
        <f t="shared" ca="1" si="70"/>
        <v>16</v>
      </c>
      <c r="K150" s="29">
        <f t="shared" ca="1" si="71"/>
        <v>10.162500000000001</v>
      </c>
      <c r="L150" s="29">
        <f t="shared" ca="1" si="72"/>
        <v>10.162500000000001</v>
      </c>
      <c r="M150" s="18"/>
      <c r="N150" s="19">
        <f t="shared" ca="1" si="73"/>
        <v>18</v>
      </c>
      <c r="O150" s="28">
        <f t="shared" ca="1" si="74"/>
        <v>9.8405555555555537</v>
      </c>
      <c r="P150" s="18"/>
      <c r="Q150" s="18">
        <f t="shared" ca="1" si="75"/>
        <v>18</v>
      </c>
      <c r="R150" s="29">
        <f t="shared" ca="1" si="76"/>
        <v>10.377777777777778</v>
      </c>
      <c r="S150" s="29">
        <f t="shared" ca="1" si="69"/>
        <v>9.8405555555555537</v>
      </c>
      <c r="T150" s="29">
        <f t="shared" ca="1" si="77"/>
        <v>0.53722222222222227</v>
      </c>
      <c r="U150" s="18"/>
      <c r="V150" s="29">
        <f t="shared" ca="1" si="78"/>
        <v>4.2833333333333341</v>
      </c>
      <c r="W150" s="29">
        <f t="shared" ca="1" si="79"/>
        <v>5.8791666666666673</v>
      </c>
      <c r="Y150" s="31">
        <f t="shared" ca="1" si="80"/>
        <v>8.84375</v>
      </c>
      <c r="Z150" s="31" t="e">
        <f t="shared" si="81"/>
        <v>#N/A</v>
      </c>
      <c r="AA150" s="31">
        <f t="shared" ca="1" si="82"/>
        <v>8.7144097222222214</v>
      </c>
      <c r="AB150" s="31">
        <f t="shared" ca="1" si="83"/>
        <v>7.3888888888888893</v>
      </c>
      <c r="AC150" s="31">
        <f t="shared" ca="1" si="84"/>
        <v>7.5333333333333341</v>
      </c>
      <c r="AD150" s="31">
        <f t="shared" ca="1" si="85"/>
        <v>11.1</v>
      </c>
      <c r="AE150" s="31">
        <f t="shared" ca="1" si="86"/>
        <v>10.830000000000002</v>
      </c>
      <c r="AF150" s="31">
        <f t="shared" ca="1" si="87"/>
        <v>3.2966666666666677</v>
      </c>
      <c r="AH150" s="18">
        <f t="shared" ca="1" si="88"/>
        <v>82</v>
      </c>
    </row>
    <row r="151" spans="2:34" ht="15" customHeight="1" x14ac:dyDescent="0.25">
      <c r="B151" s="18">
        <f t="shared" si="63"/>
        <v>2025</v>
      </c>
      <c r="C151" s="31">
        <f t="shared" si="64"/>
        <v>1</v>
      </c>
      <c r="D151" s="18" t="str">
        <f t="shared" si="66"/>
        <v>Q1 2025</v>
      </c>
      <c r="E151" s="18" t="str">
        <f t="shared" si="65"/>
        <v>2025-Q1</v>
      </c>
      <c r="F151" s="18"/>
      <c r="G151" s="19">
        <f t="shared" ca="1" si="67"/>
        <v>17</v>
      </c>
      <c r="H151" s="28">
        <f t="shared" ca="1" si="68"/>
        <v>11.1</v>
      </c>
      <c r="I151" s="18"/>
      <c r="J151" s="18">
        <f t="shared" ca="1" si="70"/>
        <v>16</v>
      </c>
      <c r="K151" s="29">
        <f t="shared" ca="1" si="71"/>
        <v>10.635624999999999</v>
      </c>
      <c r="L151" s="29">
        <f t="shared" ca="1" si="72"/>
        <v>10.635624999999999</v>
      </c>
      <c r="M151" s="18"/>
      <c r="N151" s="19">
        <f t="shared" ca="1" si="73"/>
        <v>16</v>
      </c>
      <c r="O151" s="28">
        <f t="shared" ca="1" si="74"/>
        <v>9.7218749999999989</v>
      </c>
      <c r="P151" s="18"/>
      <c r="Q151" s="18">
        <f t="shared" ca="1" si="75"/>
        <v>16</v>
      </c>
      <c r="R151" s="29">
        <f t="shared" ca="1" si="76"/>
        <v>10.355</v>
      </c>
      <c r="S151" s="29">
        <f t="shared" ca="1" si="69"/>
        <v>9.7218749999999989</v>
      </c>
      <c r="T151" s="29">
        <f t="shared" ca="1" si="77"/>
        <v>0.63312500000000005</v>
      </c>
      <c r="U151" s="18"/>
      <c r="V151" s="29">
        <f t="shared" ca="1" si="78"/>
        <v>4.4533333333333331</v>
      </c>
      <c r="W151" s="29">
        <f t="shared" ca="1" si="79"/>
        <v>6.1822916666666661</v>
      </c>
      <c r="Y151" s="31">
        <f t="shared" ca="1" si="80"/>
        <v>11.1</v>
      </c>
      <c r="Z151" s="31" t="e">
        <f t="shared" si="81"/>
        <v>#N/A</v>
      </c>
      <c r="AA151" s="31">
        <f t="shared" ca="1" si="82"/>
        <v>9.2706597222222218</v>
      </c>
      <c r="AB151" s="31">
        <f t="shared" ca="1" si="83"/>
        <v>7.3888888888888893</v>
      </c>
      <c r="AC151" s="31">
        <f t="shared" ca="1" si="84"/>
        <v>7.6777777777777771</v>
      </c>
      <c r="AD151" s="31">
        <f t="shared" ca="1" si="85"/>
        <v>11.1</v>
      </c>
      <c r="AE151" s="31">
        <f t="shared" ca="1" si="86"/>
        <v>11.1</v>
      </c>
      <c r="AF151" s="31">
        <f t="shared" ca="1" si="87"/>
        <v>3.4222222222222225</v>
      </c>
      <c r="AH151" s="18">
        <f t="shared" ca="1" si="88"/>
        <v>74</v>
      </c>
    </row>
    <row r="152" spans="2:34" ht="15" customHeight="1" x14ac:dyDescent="0.25">
      <c r="B152" s="18">
        <f>B153-IF(C152=4,1,0)</f>
        <v>2025</v>
      </c>
      <c r="C152" s="31">
        <f t="shared" si="64"/>
        <v>2</v>
      </c>
      <c r="D152" s="18" t="str">
        <f t="shared" si="66"/>
        <v>Q2 2025</v>
      </c>
      <c r="E152" s="18" t="str">
        <f t="shared" si="65"/>
        <v>2025-Q2</v>
      </c>
      <c r="F152" s="18"/>
      <c r="G152" s="19">
        <f t="shared" ca="1" si="67"/>
        <v>26</v>
      </c>
      <c r="H152" s="28">
        <f t="shared" ca="1" si="68"/>
        <v>8.1111111111111107</v>
      </c>
      <c r="I152" s="18"/>
      <c r="J152" s="18">
        <f t="shared" ca="1" si="70"/>
        <v>21</v>
      </c>
      <c r="K152" s="29">
        <f t="shared" ca="1" si="71"/>
        <v>10.489999999999998</v>
      </c>
      <c r="L152" s="29">
        <f t="shared" ca="1" si="72"/>
        <v>10.489999999999998</v>
      </c>
      <c r="M152" s="18"/>
      <c r="N152" s="19">
        <f t="shared" ca="1" si="73"/>
        <v>7</v>
      </c>
      <c r="O152" s="28">
        <f t="shared" ca="1" si="74"/>
        <v>9.5828571428571419</v>
      </c>
      <c r="P152" s="18"/>
      <c r="Q152" s="18">
        <f t="shared" ca="1" si="75"/>
        <v>7</v>
      </c>
      <c r="R152" s="29">
        <f t="shared" ca="1" si="76"/>
        <v>10.035714285714286</v>
      </c>
      <c r="S152" s="29">
        <f t="shared" ca="1" si="69"/>
        <v>9.5828571428571419</v>
      </c>
      <c r="T152" s="29">
        <f t="shared" ca="1" si="77"/>
        <v>0.45285714285714285</v>
      </c>
      <c r="U152" s="18"/>
      <c r="V152" s="29">
        <f t="shared" ca="1" si="78"/>
        <v>4.3599999999999994</v>
      </c>
      <c r="W152" s="29">
        <f t="shared" ca="1" si="79"/>
        <v>6.129999999999999</v>
      </c>
      <c r="Y152" s="31">
        <f t="shared" ca="1" si="80"/>
        <v>8.1111111111111107</v>
      </c>
      <c r="Z152" s="31" t="e">
        <f t="shared" si="81"/>
        <v>#N/A</v>
      </c>
      <c r="AA152" s="31">
        <f t="shared" ca="1" si="82"/>
        <v>8.8609374999999986</v>
      </c>
      <c r="AB152" s="31">
        <f t="shared" ca="1" si="83"/>
        <v>8.1111111111111107</v>
      </c>
      <c r="AC152" s="31">
        <f t="shared" ca="1" si="84"/>
        <v>7.75</v>
      </c>
      <c r="AD152" s="31">
        <f t="shared" ca="1" si="85"/>
        <v>11.1</v>
      </c>
      <c r="AE152" s="31">
        <f t="shared" ca="1" si="86"/>
        <v>11.1</v>
      </c>
      <c r="AF152" s="31">
        <f t="shared" ca="1" si="87"/>
        <v>3.3499999999999996</v>
      </c>
      <c r="AH152" s="18">
        <f t="shared" ca="1" si="88"/>
        <v>71</v>
      </c>
    </row>
    <row r="153" spans="2:34" ht="15" customHeight="1" x14ac:dyDescent="0.25">
      <c r="B153" s="30" t="str">
        <f>Date_Current_Year</f>
        <v>2025</v>
      </c>
      <c r="C153" s="58">
        <v>3</v>
      </c>
      <c r="D153" s="18" t="str">
        <f>"Q"&amp;C153&amp;" "&amp;B153</f>
        <v>Q3 2025</v>
      </c>
      <c r="E153" s="18" t="str">
        <f>B153&amp;"-Q"&amp;C153</f>
        <v>2025-Q3</v>
      </c>
      <c r="F153" s="18"/>
      <c r="G153" s="19">
        <f t="shared" ca="1" si="67"/>
        <v>10</v>
      </c>
      <c r="H153" s="28">
        <f t="shared" ca="1" si="68"/>
        <v>9.3333333333333339</v>
      </c>
      <c r="I153" s="18"/>
      <c r="J153" s="18">
        <f t="shared" ca="1" si="70"/>
        <v>7</v>
      </c>
      <c r="K153" s="29">
        <f t="shared" ca="1" si="71"/>
        <v>10.392857142857142</v>
      </c>
      <c r="L153" s="29">
        <f t="shared" ca="1" si="72"/>
        <v>10.392857142857142</v>
      </c>
      <c r="M153" s="18"/>
      <c r="N153" s="19">
        <f t="shared" ca="1" si="73"/>
        <v>14</v>
      </c>
      <c r="O153" s="28">
        <f t="shared" ca="1" si="74"/>
        <v>9.6171428571428574</v>
      </c>
      <c r="P153" s="18"/>
      <c r="Q153" s="18">
        <f t="shared" ca="1" si="75"/>
        <v>14</v>
      </c>
      <c r="R153" s="29">
        <f t="shared" ca="1" si="76"/>
        <v>10.022142857142857</v>
      </c>
      <c r="S153" s="29">
        <f t="shared" ca="1" si="69"/>
        <v>9.6171428571428574</v>
      </c>
      <c r="T153" s="29">
        <f t="shared" ca="1" si="77"/>
        <v>0.40500000000000014</v>
      </c>
      <c r="U153" s="18"/>
      <c r="V153" s="29">
        <f t="shared" ca="1" si="78"/>
        <v>4.2566666666666668</v>
      </c>
      <c r="W153" s="29">
        <f t="shared" ca="1" si="79"/>
        <v>6.1361904761904755</v>
      </c>
      <c r="Y153" s="31">
        <f t="shared" ca="1" si="80"/>
        <v>9.3333333333333339</v>
      </c>
      <c r="Z153" s="31">
        <f t="shared" ca="1" si="81"/>
        <v>9.3333333333333339</v>
      </c>
      <c r="AA153" s="31">
        <f t="shared" ca="1" si="82"/>
        <v>9.3470486111111111</v>
      </c>
      <c r="AB153" s="31">
        <f t="shared" ca="1" si="83"/>
        <v>8.1111111111111107</v>
      </c>
      <c r="AC153" s="31">
        <f t="shared" ca="1" si="84"/>
        <v>7.8703703703703702</v>
      </c>
      <c r="AD153" s="31">
        <f t="shared" ca="1" si="85"/>
        <v>11.1</v>
      </c>
      <c r="AE153" s="31">
        <f t="shared" ca="1" si="86"/>
        <v>11.1</v>
      </c>
      <c r="AF153" s="31">
        <f t="shared" ca="1" si="87"/>
        <v>3.2296296296296294</v>
      </c>
      <c r="AH153" s="18">
        <f t="shared" ca="1" si="88"/>
        <v>70</v>
      </c>
    </row>
    <row r="154" spans="2:34" ht="15" customHeight="1" x14ac:dyDescent="0.25">
      <c r="C154" s="59" t="s">
        <v>3023</v>
      </c>
    </row>
    <row r="155" spans="2:34" ht="15" customHeight="1" x14ac:dyDescent="0.25">
      <c r="C155" s="59" t="s">
        <v>2927</v>
      </c>
    </row>
    <row r="180" spans="2:2" ht="15" customHeight="1" x14ac:dyDescent="0.25">
      <c r="B180" s="17" t="s">
        <v>2095</v>
      </c>
    </row>
  </sheetData>
  <mergeCells count="24">
    <mergeCell ref="B9:E9"/>
    <mergeCell ref="B10:E10"/>
    <mergeCell ref="B8:E8"/>
    <mergeCell ref="V9:W9"/>
    <mergeCell ref="V13:W13"/>
    <mergeCell ref="B12:E12"/>
    <mergeCell ref="Q8:T8"/>
    <mergeCell ref="Q9:T9"/>
    <mergeCell ref="Q13:T13"/>
    <mergeCell ref="J8:L8"/>
    <mergeCell ref="J9:L9"/>
    <mergeCell ref="N8:O8"/>
    <mergeCell ref="N9:O9"/>
    <mergeCell ref="N13:O13"/>
    <mergeCell ref="B13:E13"/>
    <mergeCell ref="G13:H13"/>
    <mergeCell ref="G8:H8"/>
    <mergeCell ref="G9:H9"/>
    <mergeCell ref="Z4:AA4"/>
    <mergeCell ref="V8:W8"/>
    <mergeCell ref="Y13:AF13"/>
    <mergeCell ref="V4:W4"/>
    <mergeCell ref="R4:T4"/>
    <mergeCell ref="J13:L13"/>
  </mergeCells>
  <printOptions gridLines="1"/>
  <pageMargins left="0.25" right="0.75" top="0.28000000000000003" bottom="0.28000000000000003" header="0.2" footer="0.22"/>
  <pageSetup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557"/>
  <sheetViews>
    <sheetView showGridLines="0" zoomScaleNormal="100" workbookViewId="0">
      <selection activeCell="H2" sqref="H2"/>
    </sheetView>
  </sheetViews>
  <sheetFormatPr defaultColWidth="19" defaultRowHeight="12.75" customHeight="1" x14ac:dyDescent="0.25"/>
  <cols>
    <col min="1" max="2" width="5.7109375" style="42" customWidth="1"/>
    <col min="3" max="3" width="16.7109375" style="42" customWidth="1"/>
    <col min="4" max="5" width="18.7109375" style="40" customWidth="1"/>
    <col min="6" max="6" width="18.7109375" style="41" customWidth="1"/>
    <col min="7" max="7" width="4.7109375" style="42" customWidth="1"/>
    <col min="8" max="33" width="9.140625" style="42" customWidth="1"/>
    <col min="34" max="16384" width="19" style="42"/>
  </cols>
  <sheetData>
    <row r="1" spans="1:6" ht="12.75" customHeight="1" x14ac:dyDescent="0.25">
      <c r="A1" s="105"/>
      <c r="B1" s="106"/>
      <c r="C1" s="107"/>
    </row>
    <row r="2" spans="1:6" ht="18.75" customHeight="1" x14ac:dyDescent="0.25">
      <c r="A2" s="39"/>
      <c r="B2" s="43" t="s">
        <v>2858</v>
      </c>
      <c r="C2" s="39"/>
    </row>
    <row r="4" spans="1:6" ht="12.75" customHeight="1" x14ac:dyDescent="0.25">
      <c r="C4" s="44" t="s">
        <v>1940</v>
      </c>
    </row>
    <row r="5" spans="1:6" ht="12.75" customHeight="1" x14ac:dyDescent="0.25">
      <c r="C5" s="54" t="s">
        <v>1941</v>
      </c>
    </row>
    <row r="7" spans="1:6" ht="12.75" customHeight="1" x14ac:dyDescent="0.25">
      <c r="C7" s="35" t="s">
        <v>1942</v>
      </c>
      <c r="D7" s="36" t="s">
        <v>2630</v>
      </c>
      <c r="E7" s="36" t="s">
        <v>1885</v>
      </c>
      <c r="F7" s="36" t="s">
        <v>1939</v>
      </c>
    </row>
    <row r="8" spans="1:6" ht="12.75" customHeight="1" x14ac:dyDescent="0.25">
      <c r="C8" s="48"/>
      <c r="D8" s="49"/>
      <c r="E8" s="50"/>
      <c r="F8" s="51"/>
    </row>
    <row r="9" spans="1:6" ht="12.75" customHeight="1" x14ac:dyDescent="0.25">
      <c r="C9" s="52">
        <v>29221</v>
      </c>
      <c r="D9" s="46">
        <v>10.8</v>
      </c>
      <c r="E9" s="45" t="str">
        <f t="shared" ref="E9:E72" si="0">IF(OR(MONTH(C9)=3,MONTH(C9)=6,MONTH(C9)=9,MONTH(C9)=12),YEAR(C9)&amp;"-Q"&amp;IF(MONTH(C9)&lt;4,1,IF(MONTH(C9)&lt;7,2,IF(MONTH(C9)&lt;10,3,4))),"")</f>
        <v/>
      </c>
      <c r="F9" s="53" t="str">
        <f t="shared" ref="F9:F72" si="1">IF(LEN(E9)=0,"",(SUM(D7:D9)/3))</f>
        <v/>
      </c>
    </row>
    <row r="10" spans="1:6" ht="12.75" customHeight="1" x14ac:dyDescent="0.25">
      <c r="C10" s="52">
        <f t="shared" ref="C10:C73" si="2">EOMONTH((EOMONTH(C9,0)+1),0)</f>
        <v>29280</v>
      </c>
      <c r="D10" s="46">
        <v>12.41</v>
      </c>
      <c r="E10" s="45" t="str">
        <f t="shared" si="0"/>
        <v/>
      </c>
      <c r="F10" s="53" t="str">
        <f t="shared" si="1"/>
        <v/>
      </c>
    </row>
    <row r="11" spans="1:6" ht="12.75" customHeight="1" x14ac:dyDescent="0.25">
      <c r="C11" s="52">
        <f t="shared" si="2"/>
        <v>29311</v>
      </c>
      <c r="D11" s="46">
        <v>12.75</v>
      </c>
      <c r="E11" s="45" t="str">
        <f t="shared" si="0"/>
        <v>1980-Q1</v>
      </c>
      <c r="F11" s="53">
        <f t="shared" si="1"/>
        <v>11.986666666666666</v>
      </c>
    </row>
    <row r="12" spans="1:6" ht="12.75" customHeight="1" x14ac:dyDescent="0.25">
      <c r="C12" s="52">
        <f t="shared" si="2"/>
        <v>29341</v>
      </c>
      <c r="D12" s="46">
        <v>11.47</v>
      </c>
      <c r="E12" s="45" t="str">
        <f t="shared" si="0"/>
        <v/>
      </c>
      <c r="F12" s="53" t="str">
        <f t="shared" si="1"/>
        <v/>
      </c>
    </row>
    <row r="13" spans="1:6" ht="12.75" customHeight="1" x14ac:dyDescent="0.25">
      <c r="C13" s="52">
        <f t="shared" si="2"/>
        <v>29372</v>
      </c>
      <c r="D13" s="46">
        <v>10.18</v>
      </c>
      <c r="E13" s="45" t="str">
        <f t="shared" si="0"/>
        <v/>
      </c>
      <c r="F13" s="53" t="str">
        <f t="shared" si="1"/>
        <v/>
      </c>
    </row>
    <row r="14" spans="1:6" ht="12.75" customHeight="1" x14ac:dyDescent="0.25">
      <c r="C14" s="52">
        <f t="shared" si="2"/>
        <v>29402</v>
      </c>
      <c r="D14" s="46">
        <v>9.7799999999999994</v>
      </c>
      <c r="E14" s="45" t="str">
        <f t="shared" si="0"/>
        <v>1980-Q2</v>
      </c>
      <c r="F14" s="53">
        <f t="shared" si="1"/>
        <v>10.476666666666667</v>
      </c>
    </row>
    <row r="15" spans="1:6" ht="12.75" customHeight="1" x14ac:dyDescent="0.25">
      <c r="C15" s="52">
        <f t="shared" si="2"/>
        <v>29433</v>
      </c>
      <c r="D15" s="46">
        <v>10.25</v>
      </c>
      <c r="E15" s="45" t="str">
        <f t="shared" si="0"/>
        <v/>
      </c>
      <c r="F15" s="53" t="str">
        <f t="shared" si="1"/>
        <v/>
      </c>
    </row>
    <row r="16" spans="1:6" ht="12.75" customHeight="1" x14ac:dyDescent="0.25">
      <c r="C16" s="52">
        <f t="shared" si="2"/>
        <v>29464</v>
      </c>
      <c r="D16" s="46">
        <v>11.1</v>
      </c>
      <c r="E16" s="45" t="str">
        <f t="shared" si="0"/>
        <v/>
      </c>
      <c r="F16" s="53" t="str">
        <f t="shared" si="1"/>
        <v/>
      </c>
    </row>
    <row r="17" spans="3:6" ht="12.75" customHeight="1" x14ac:dyDescent="0.25">
      <c r="C17" s="52">
        <f t="shared" si="2"/>
        <v>29494</v>
      </c>
      <c r="D17" s="46">
        <v>11.51</v>
      </c>
      <c r="E17" s="45" t="str">
        <f t="shared" si="0"/>
        <v>1980-Q3</v>
      </c>
      <c r="F17" s="53">
        <f t="shared" si="1"/>
        <v>10.953333333333333</v>
      </c>
    </row>
    <row r="18" spans="3:6" ht="12.75" customHeight="1" x14ac:dyDescent="0.25">
      <c r="C18" s="52">
        <f t="shared" si="2"/>
        <v>29525</v>
      </c>
      <c r="D18" s="46">
        <v>11.75</v>
      </c>
      <c r="E18" s="45" t="str">
        <f t="shared" si="0"/>
        <v/>
      </c>
      <c r="F18" s="53" t="str">
        <f t="shared" si="1"/>
        <v/>
      </c>
    </row>
    <row r="19" spans="3:6" ht="12.75" customHeight="1" x14ac:dyDescent="0.25">
      <c r="C19" s="52">
        <f t="shared" si="2"/>
        <v>29555</v>
      </c>
      <c r="D19" s="46">
        <v>12.68</v>
      </c>
      <c r="E19" s="45" t="str">
        <f t="shared" si="0"/>
        <v/>
      </c>
      <c r="F19" s="53" t="str">
        <f t="shared" si="1"/>
        <v/>
      </c>
    </row>
    <row r="20" spans="3:6" ht="12.75" customHeight="1" x14ac:dyDescent="0.25">
      <c r="C20" s="52">
        <f t="shared" si="2"/>
        <v>29586</v>
      </c>
      <c r="D20" s="46">
        <v>12.84</v>
      </c>
      <c r="E20" s="45" t="str">
        <f t="shared" si="0"/>
        <v>1980-Q4</v>
      </c>
      <c r="F20" s="53">
        <f t="shared" si="1"/>
        <v>12.423333333333332</v>
      </c>
    </row>
    <row r="21" spans="3:6" ht="12.75" customHeight="1" x14ac:dyDescent="0.25">
      <c r="C21" s="52">
        <f t="shared" si="2"/>
        <v>29617</v>
      </c>
      <c r="D21" s="46">
        <v>12.57</v>
      </c>
      <c r="E21" s="45" t="str">
        <f t="shared" si="0"/>
        <v/>
      </c>
      <c r="F21" s="53" t="str">
        <f t="shared" si="1"/>
        <v/>
      </c>
    </row>
    <row r="22" spans="3:6" ht="12.75" customHeight="1" x14ac:dyDescent="0.25">
      <c r="C22" s="52">
        <f t="shared" si="2"/>
        <v>29645</v>
      </c>
      <c r="D22" s="46">
        <v>13.19</v>
      </c>
      <c r="E22" s="45" t="str">
        <f t="shared" si="0"/>
        <v/>
      </c>
      <c r="F22" s="53" t="str">
        <f t="shared" si="1"/>
        <v/>
      </c>
    </row>
    <row r="23" spans="3:6" ht="12.75" customHeight="1" x14ac:dyDescent="0.25">
      <c r="C23" s="52">
        <f t="shared" si="2"/>
        <v>29676</v>
      </c>
      <c r="D23" s="46">
        <v>13.12</v>
      </c>
      <c r="E23" s="45" t="str">
        <f t="shared" si="0"/>
        <v>1981-Q1</v>
      </c>
      <c r="F23" s="53">
        <f t="shared" si="1"/>
        <v>12.959999999999999</v>
      </c>
    </row>
    <row r="24" spans="3:6" ht="12.75" customHeight="1" x14ac:dyDescent="0.25">
      <c r="C24" s="52">
        <f t="shared" si="2"/>
        <v>29706</v>
      </c>
      <c r="D24" s="46">
        <v>13.68</v>
      </c>
      <c r="E24" s="45" t="str">
        <f t="shared" si="0"/>
        <v/>
      </c>
      <c r="F24" s="53" t="str">
        <f t="shared" si="1"/>
        <v/>
      </c>
    </row>
    <row r="25" spans="3:6" ht="12.75" customHeight="1" x14ac:dyDescent="0.25">
      <c r="C25" s="52">
        <f t="shared" si="2"/>
        <v>29737</v>
      </c>
      <c r="D25" s="46">
        <v>14.1</v>
      </c>
      <c r="E25" s="45" t="str">
        <f t="shared" si="0"/>
        <v/>
      </c>
      <c r="F25" s="53" t="str">
        <f t="shared" si="1"/>
        <v/>
      </c>
    </row>
    <row r="26" spans="3:6" ht="12.75" customHeight="1" x14ac:dyDescent="0.25">
      <c r="C26" s="52">
        <f t="shared" si="2"/>
        <v>29767</v>
      </c>
      <c r="D26" s="46">
        <v>13.47</v>
      </c>
      <c r="E26" s="45" t="str">
        <f t="shared" si="0"/>
        <v>1981-Q2</v>
      </c>
      <c r="F26" s="53">
        <f t="shared" si="1"/>
        <v>13.75</v>
      </c>
    </row>
    <row r="27" spans="3:6" ht="12.75" customHeight="1" x14ac:dyDescent="0.25">
      <c r="C27" s="52">
        <f t="shared" si="2"/>
        <v>29798</v>
      </c>
      <c r="D27" s="46">
        <v>14.28</v>
      </c>
      <c r="E27" s="45" t="str">
        <f t="shared" si="0"/>
        <v/>
      </c>
      <c r="F27" s="53" t="str">
        <f t="shared" si="1"/>
        <v/>
      </c>
    </row>
    <row r="28" spans="3:6" ht="12.75" customHeight="1" x14ac:dyDescent="0.25">
      <c r="C28" s="52">
        <f t="shared" si="2"/>
        <v>29829</v>
      </c>
      <c r="D28" s="46">
        <v>14.94</v>
      </c>
      <c r="E28" s="45" t="str">
        <f t="shared" si="0"/>
        <v/>
      </c>
      <c r="F28" s="53" t="str">
        <f t="shared" si="1"/>
        <v/>
      </c>
    </row>
    <row r="29" spans="3:6" ht="12.75" customHeight="1" x14ac:dyDescent="0.25">
      <c r="C29" s="52">
        <f t="shared" si="2"/>
        <v>29859</v>
      </c>
      <c r="D29" s="46">
        <v>15.32</v>
      </c>
      <c r="E29" s="45" t="str">
        <f t="shared" si="0"/>
        <v>1981-Q3</v>
      </c>
      <c r="F29" s="53">
        <f t="shared" si="1"/>
        <v>14.846666666666666</v>
      </c>
    </row>
    <row r="30" spans="3:6" ht="12.75" customHeight="1" x14ac:dyDescent="0.25">
      <c r="C30" s="52">
        <f t="shared" si="2"/>
        <v>29890</v>
      </c>
      <c r="D30" s="46">
        <v>15.15</v>
      </c>
      <c r="E30" s="45" t="str">
        <f t="shared" si="0"/>
        <v/>
      </c>
      <c r="F30" s="53" t="str">
        <f t="shared" si="1"/>
        <v/>
      </c>
    </row>
    <row r="31" spans="3:6" ht="12.75" customHeight="1" x14ac:dyDescent="0.25">
      <c r="C31" s="52">
        <f t="shared" si="2"/>
        <v>29920</v>
      </c>
      <c r="D31" s="46">
        <v>13.39</v>
      </c>
      <c r="E31" s="45" t="str">
        <f t="shared" si="0"/>
        <v/>
      </c>
      <c r="F31" s="53" t="str">
        <f t="shared" si="1"/>
        <v/>
      </c>
    </row>
    <row r="32" spans="3:6" ht="12.75" customHeight="1" x14ac:dyDescent="0.25">
      <c r="C32" s="52">
        <f t="shared" si="2"/>
        <v>29951</v>
      </c>
      <c r="D32" s="46">
        <v>13.72</v>
      </c>
      <c r="E32" s="45" t="str">
        <f t="shared" si="0"/>
        <v>1981-Q4</v>
      </c>
      <c r="F32" s="53">
        <f t="shared" si="1"/>
        <v>14.086666666666666</v>
      </c>
    </row>
    <row r="33" spans="3:6" ht="12.75" customHeight="1" x14ac:dyDescent="0.25">
      <c r="C33" s="52">
        <f t="shared" si="2"/>
        <v>29982</v>
      </c>
      <c r="D33" s="46">
        <v>14.59</v>
      </c>
      <c r="E33" s="45" t="str">
        <f t="shared" si="0"/>
        <v/>
      </c>
      <c r="F33" s="53" t="str">
        <f t="shared" si="1"/>
        <v/>
      </c>
    </row>
    <row r="34" spans="3:6" ht="12.75" customHeight="1" x14ac:dyDescent="0.25">
      <c r="C34" s="52">
        <f t="shared" si="2"/>
        <v>30010</v>
      </c>
      <c r="D34" s="46">
        <v>14.43</v>
      </c>
      <c r="E34" s="45" t="str">
        <f t="shared" si="0"/>
        <v/>
      </c>
      <c r="F34" s="53" t="str">
        <f t="shared" si="1"/>
        <v/>
      </c>
    </row>
    <row r="35" spans="3:6" ht="12.75" customHeight="1" x14ac:dyDescent="0.25">
      <c r="C35" s="52">
        <f t="shared" si="2"/>
        <v>30041</v>
      </c>
      <c r="D35" s="46">
        <v>13.86</v>
      </c>
      <c r="E35" s="45" t="str">
        <f t="shared" si="0"/>
        <v>1982-Q1</v>
      </c>
      <c r="F35" s="53">
        <f t="shared" si="1"/>
        <v>14.293333333333331</v>
      </c>
    </row>
    <row r="36" spans="3:6" ht="12.75" customHeight="1" x14ac:dyDescent="0.25">
      <c r="C36" s="52">
        <f t="shared" si="2"/>
        <v>30071</v>
      </c>
      <c r="D36" s="46">
        <v>13.87</v>
      </c>
      <c r="E36" s="45" t="str">
        <f t="shared" si="0"/>
        <v/>
      </c>
      <c r="F36" s="53" t="str">
        <f t="shared" si="1"/>
        <v/>
      </c>
    </row>
    <row r="37" spans="3:6" ht="12.75" customHeight="1" x14ac:dyDescent="0.25">
      <c r="C37" s="52">
        <f t="shared" si="2"/>
        <v>30102</v>
      </c>
      <c r="D37" s="46">
        <v>13.62</v>
      </c>
      <c r="E37" s="45" t="str">
        <f t="shared" si="0"/>
        <v/>
      </c>
      <c r="F37" s="53" t="str">
        <f t="shared" si="1"/>
        <v/>
      </c>
    </row>
    <row r="38" spans="3:6" ht="12.75" customHeight="1" x14ac:dyDescent="0.25">
      <c r="C38" s="52">
        <f t="shared" si="2"/>
        <v>30132</v>
      </c>
      <c r="D38" s="46">
        <v>14.3</v>
      </c>
      <c r="E38" s="45" t="str">
        <f t="shared" si="0"/>
        <v>1982-Q2</v>
      </c>
      <c r="F38" s="53">
        <f t="shared" si="1"/>
        <v>13.93</v>
      </c>
    </row>
    <row r="39" spans="3:6" ht="12.75" customHeight="1" x14ac:dyDescent="0.25">
      <c r="C39" s="52">
        <f t="shared" si="2"/>
        <v>30163</v>
      </c>
      <c r="D39" s="46">
        <v>13.95</v>
      </c>
      <c r="E39" s="45" t="str">
        <f t="shared" si="0"/>
        <v/>
      </c>
      <c r="F39" s="53" t="str">
        <f t="shared" si="1"/>
        <v/>
      </c>
    </row>
    <row r="40" spans="3:6" ht="12.75" customHeight="1" x14ac:dyDescent="0.25">
      <c r="C40" s="52">
        <f t="shared" si="2"/>
        <v>30194</v>
      </c>
      <c r="D40" s="46">
        <v>13.06</v>
      </c>
      <c r="E40" s="45" t="str">
        <f t="shared" si="0"/>
        <v/>
      </c>
      <c r="F40" s="53" t="str">
        <f t="shared" si="1"/>
        <v/>
      </c>
    </row>
    <row r="41" spans="3:6" ht="12.75" customHeight="1" x14ac:dyDescent="0.25">
      <c r="C41" s="52">
        <f t="shared" si="2"/>
        <v>30224</v>
      </c>
      <c r="D41" s="46">
        <v>12.34</v>
      </c>
      <c r="E41" s="45" t="str">
        <f t="shared" si="0"/>
        <v>1982-Q3</v>
      </c>
      <c r="F41" s="53">
        <f t="shared" si="1"/>
        <v>13.116666666666665</v>
      </c>
    </row>
    <row r="42" spans="3:6" ht="12.75" customHeight="1" x14ac:dyDescent="0.25">
      <c r="C42" s="52">
        <f t="shared" si="2"/>
        <v>30255</v>
      </c>
      <c r="D42" s="46">
        <v>10.91</v>
      </c>
      <c r="E42" s="45" t="str">
        <f t="shared" si="0"/>
        <v/>
      </c>
      <c r="F42" s="53" t="str">
        <f t="shared" si="1"/>
        <v/>
      </c>
    </row>
    <row r="43" spans="3:6" ht="12.75" customHeight="1" x14ac:dyDescent="0.25">
      <c r="C43" s="52">
        <f t="shared" si="2"/>
        <v>30285</v>
      </c>
      <c r="D43" s="46">
        <v>10.55</v>
      </c>
      <c r="E43" s="45" t="str">
        <f t="shared" si="0"/>
        <v/>
      </c>
      <c r="F43" s="53" t="str">
        <f t="shared" si="1"/>
        <v/>
      </c>
    </row>
    <row r="44" spans="3:6" ht="12.75" customHeight="1" x14ac:dyDescent="0.25">
      <c r="C44" s="52">
        <f t="shared" si="2"/>
        <v>30316</v>
      </c>
      <c r="D44" s="46">
        <v>10.54</v>
      </c>
      <c r="E44" s="45" t="str">
        <f t="shared" si="0"/>
        <v>1982-Q4</v>
      </c>
      <c r="F44" s="53">
        <f t="shared" si="1"/>
        <v>10.666666666666666</v>
      </c>
    </row>
    <row r="45" spans="3:6" ht="12.75" customHeight="1" x14ac:dyDescent="0.25">
      <c r="C45" s="52">
        <f t="shared" si="2"/>
        <v>30347</v>
      </c>
      <c r="D45" s="46">
        <v>10.46</v>
      </c>
      <c r="E45" s="45" t="str">
        <f t="shared" si="0"/>
        <v/>
      </c>
      <c r="F45" s="53" t="str">
        <f t="shared" si="1"/>
        <v/>
      </c>
    </row>
    <row r="46" spans="3:6" ht="12.75" customHeight="1" x14ac:dyDescent="0.25">
      <c r="C46" s="52">
        <f t="shared" si="2"/>
        <v>30375</v>
      </c>
      <c r="D46" s="46">
        <v>10.72</v>
      </c>
      <c r="E46" s="45" t="str">
        <f t="shared" si="0"/>
        <v/>
      </c>
      <c r="F46" s="53" t="str">
        <f t="shared" si="1"/>
        <v/>
      </c>
    </row>
    <row r="47" spans="3:6" ht="12.75" customHeight="1" x14ac:dyDescent="0.25">
      <c r="C47" s="52">
        <f t="shared" si="2"/>
        <v>30406</v>
      </c>
      <c r="D47" s="46">
        <v>10.51</v>
      </c>
      <c r="E47" s="45" t="str">
        <f t="shared" si="0"/>
        <v>1983-Q1</v>
      </c>
      <c r="F47" s="53">
        <f t="shared" si="1"/>
        <v>10.563333333333333</v>
      </c>
    </row>
    <row r="48" spans="3:6" ht="12.75" customHeight="1" x14ac:dyDescent="0.25">
      <c r="C48" s="52">
        <f t="shared" si="2"/>
        <v>30436</v>
      </c>
      <c r="D48" s="46">
        <v>10.4</v>
      </c>
      <c r="E48" s="45" t="str">
        <f t="shared" si="0"/>
        <v/>
      </c>
      <c r="F48" s="53" t="str">
        <f t="shared" si="1"/>
        <v/>
      </c>
    </row>
    <row r="49" spans="3:6" ht="12.75" customHeight="1" x14ac:dyDescent="0.25">
      <c r="C49" s="52">
        <f t="shared" si="2"/>
        <v>30467</v>
      </c>
      <c r="D49" s="46">
        <v>10.38</v>
      </c>
      <c r="E49" s="45" t="str">
        <f t="shared" si="0"/>
        <v/>
      </c>
      <c r="F49" s="53" t="str">
        <f t="shared" si="1"/>
        <v/>
      </c>
    </row>
    <row r="50" spans="3:6" ht="12.75" customHeight="1" x14ac:dyDescent="0.25">
      <c r="C50" s="52">
        <f t="shared" si="2"/>
        <v>30497</v>
      </c>
      <c r="D50" s="46">
        <v>10.85</v>
      </c>
      <c r="E50" s="45" t="str">
        <f t="shared" si="0"/>
        <v>1983-Q2</v>
      </c>
      <c r="F50" s="53">
        <f t="shared" si="1"/>
        <v>10.543333333333335</v>
      </c>
    </row>
    <row r="51" spans="3:6" ht="12.75" customHeight="1" x14ac:dyDescent="0.25">
      <c r="C51" s="52">
        <f t="shared" si="2"/>
        <v>30528</v>
      </c>
      <c r="D51" s="46">
        <v>11.38</v>
      </c>
      <c r="E51" s="45" t="str">
        <f t="shared" si="0"/>
        <v/>
      </c>
      <c r="F51" s="53" t="str">
        <f t="shared" si="1"/>
        <v/>
      </c>
    </row>
    <row r="52" spans="3:6" ht="12.75" customHeight="1" x14ac:dyDescent="0.25">
      <c r="C52" s="52">
        <f t="shared" si="2"/>
        <v>30559</v>
      </c>
      <c r="D52" s="46">
        <v>11.85</v>
      </c>
      <c r="E52" s="45" t="str">
        <f t="shared" si="0"/>
        <v/>
      </c>
      <c r="F52" s="53" t="str">
        <f t="shared" si="1"/>
        <v/>
      </c>
    </row>
    <row r="53" spans="3:6" ht="12.75" customHeight="1" x14ac:dyDescent="0.25">
      <c r="C53" s="52">
        <f t="shared" si="2"/>
        <v>30589</v>
      </c>
      <c r="D53" s="46">
        <v>11.65</v>
      </c>
      <c r="E53" s="45" t="str">
        <f t="shared" si="0"/>
        <v>1983-Q3</v>
      </c>
      <c r="F53" s="53">
        <f t="shared" si="1"/>
        <v>11.626666666666667</v>
      </c>
    </row>
    <row r="54" spans="3:6" ht="12.75" customHeight="1" x14ac:dyDescent="0.25">
      <c r="C54" s="52">
        <f t="shared" si="2"/>
        <v>30620</v>
      </c>
      <c r="D54" s="46">
        <v>11.54</v>
      </c>
      <c r="E54" s="45" t="str">
        <f t="shared" si="0"/>
        <v/>
      </c>
      <c r="F54" s="53" t="str">
        <f t="shared" si="1"/>
        <v/>
      </c>
    </row>
    <row r="55" spans="3:6" ht="12.75" customHeight="1" x14ac:dyDescent="0.25">
      <c r="C55" s="52">
        <f t="shared" si="2"/>
        <v>30650</v>
      </c>
      <c r="D55" s="46">
        <v>11.69</v>
      </c>
      <c r="E55" s="45" t="str">
        <f t="shared" si="0"/>
        <v/>
      </c>
      <c r="F55" s="53" t="str">
        <f t="shared" si="1"/>
        <v/>
      </c>
    </row>
    <row r="56" spans="3:6" ht="12.75" customHeight="1" x14ac:dyDescent="0.25">
      <c r="C56" s="52">
        <f t="shared" si="2"/>
        <v>30681</v>
      </c>
      <c r="D56" s="46">
        <v>11.83</v>
      </c>
      <c r="E56" s="45" t="str">
        <f t="shared" si="0"/>
        <v>1983-Q4</v>
      </c>
      <c r="F56" s="53">
        <f t="shared" si="1"/>
        <v>11.686666666666666</v>
      </c>
    </row>
    <row r="57" spans="3:6" ht="12.75" customHeight="1" x14ac:dyDescent="0.25">
      <c r="C57" s="52">
        <f t="shared" si="2"/>
        <v>30712</v>
      </c>
      <c r="D57" s="46">
        <v>11.67</v>
      </c>
      <c r="E57" s="45" t="str">
        <f t="shared" si="0"/>
        <v/>
      </c>
      <c r="F57" s="53" t="str">
        <f t="shared" si="1"/>
        <v/>
      </c>
    </row>
    <row r="58" spans="3:6" ht="12.75" customHeight="1" x14ac:dyDescent="0.25">
      <c r="C58" s="52">
        <f t="shared" si="2"/>
        <v>30741</v>
      </c>
      <c r="D58" s="46">
        <v>11.84</v>
      </c>
      <c r="E58" s="45" t="str">
        <f t="shared" si="0"/>
        <v/>
      </c>
      <c r="F58" s="53" t="str">
        <f t="shared" si="1"/>
        <v/>
      </c>
    </row>
    <row r="59" spans="3:6" ht="12.75" customHeight="1" x14ac:dyDescent="0.25">
      <c r="C59" s="52">
        <f t="shared" si="2"/>
        <v>30772</v>
      </c>
      <c r="D59" s="46">
        <v>12.32</v>
      </c>
      <c r="E59" s="45" t="str">
        <f t="shared" si="0"/>
        <v>1984-Q1</v>
      </c>
      <c r="F59" s="53">
        <f t="shared" si="1"/>
        <v>11.943333333333333</v>
      </c>
    </row>
    <row r="60" spans="3:6" ht="12.75" customHeight="1" x14ac:dyDescent="0.25">
      <c r="C60" s="52">
        <f t="shared" si="2"/>
        <v>30802</v>
      </c>
      <c r="D60" s="46">
        <v>12.63</v>
      </c>
      <c r="E60" s="45" t="str">
        <f t="shared" si="0"/>
        <v/>
      </c>
      <c r="F60" s="53" t="str">
        <f t="shared" si="1"/>
        <v/>
      </c>
    </row>
    <row r="61" spans="3:6" ht="12.75" customHeight="1" x14ac:dyDescent="0.25">
      <c r="C61" s="52">
        <f t="shared" si="2"/>
        <v>30833</v>
      </c>
      <c r="D61" s="46">
        <v>13.41</v>
      </c>
      <c r="E61" s="45" t="str">
        <f t="shared" si="0"/>
        <v/>
      </c>
      <c r="F61" s="53" t="str">
        <f t="shared" si="1"/>
        <v/>
      </c>
    </row>
    <row r="62" spans="3:6" ht="12.75" customHeight="1" x14ac:dyDescent="0.25">
      <c r="C62" s="52">
        <f t="shared" si="2"/>
        <v>30863</v>
      </c>
      <c r="D62" s="46">
        <v>13.56</v>
      </c>
      <c r="E62" s="45" t="str">
        <f t="shared" si="0"/>
        <v>1984-Q2</v>
      </c>
      <c r="F62" s="53">
        <f t="shared" si="1"/>
        <v>13.200000000000001</v>
      </c>
    </row>
    <row r="63" spans="3:6" ht="12.75" customHeight="1" x14ac:dyDescent="0.25">
      <c r="C63" s="52">
        <f t="shared" si="2"/>
        <v>30894</v>
      </c>
      <c r="D63" s="46">
        <v>13.36</v>
      </c>
      <c r="E63" s="45" t="str">
        <f t="shared" si="0"/>
        <v/>
      </c>
      <c r="F63" s="53" t="str">
        <f t="shared" si="1"/>
        <v/>
      </c>
    </row>
    <row r="64" spans="3:6" ht="12.75" customHeight="1" x14ac:dyDescent="0.25">
      <c r="C64" s="52">
        <f t="shared" si="2"/>
        <v>30925</v>
      </c>
      <c r="D64" s="46">
        <v>12.72</v>
      </c>
      <c r="E64" s="45" t="str">
        <f t="shared" si="0"/>
        <v/>
      </c>
      <c r="F64" s="53" t="str">
        <f t="shared" si="1"/>
        <v/>
      </c>
    </row>
    <row r="65" spans="3:6" ht="12.75" customHeight="1" x14ac:dyDescent="0.25">
      <c r="C65" s="52">
        <f t="shared" si="2"/>
        <v>30955</v>
      </c>
      <c r="D65" s="46">
        <v>12.52</v>
      </c>
      <c r="E65" s="45" t="str">
        <f t="shared" si="0"/>
        <v>1984-Q3</v>
      </c>
      <c r="F65" s="53">
        <f t="shared" si="1"/>
        <v>12.866666666666665</v>
      </c>
    </row>
    <row r="66" spans="3:6" ht="12.75" customHeight="1" x14ac:dyDescent="0.25">
      <c r="C66" s="52">
        <f t="shared" si="2"/>
        <v>30986</v>
      </c>
      <c r="D66" s="46">
        <v>12.16</v>
      </c>
      <c r="E66" s="45" t="str">
        <f t="shared" si="0"/>
        <v/>
      </c>
      <c r="F66" s="53" t="str">
        <f t="shared" si="1"/>
        <v/>
      </c>
    </row>
    <row r="67" spans="3:6" ht="12.75" customHeight="1" x14ac:dyDescent="0.25">
      <c r="C67" s="52">
        <f t="shared" si="2"/>
        <v>31016</v>
      </c>
      <c r="D67" s="46">
        <v>11.57</v>
      </c>
      <c r="E67" s="45" t="str">
        <f t="shared" si="0"/>
        <v/>
      </c>
      <c r="F67" s="53" t="str">
        <f t="shared" si="1"/>
        <v/>
      </c>
    </row>
    <row r="68" spans="3:6" ht="12.75" customHeight="1" x14ac:dyDescent="0.25">
      <c r="C68" s="52">
        <f t="shared" si="2"/>
        <v>31047</v>
      </c>
      <c r="D68" s="46">
        <v>11.5</v>
      </c>
      <c r="E68" s="45" t="str">
        <f t="shared" si="0"/>
        <v>1984-Q4</v>
      </c>
      <c r="F68" s="53">
        <f t="shared" si="1"/>
        <v>11.743333333333334</v>
      </c>
    </row>
    <row r="69" spans="3:6" ht="12.75" customHeight="1" x14ac:dyDescent="0.25">
      <c r="C69" s="52">
        <f t="shared" si="2"/>
        <v>31078</v>
      </c>
      <c r="D69" s="46">
        <v>11.38</v>
      </c>
      <c r="E69" s="45" t="str">
        <f t="shared" si="0"/>
        <v/>
      </c>
      <c r="F69" s="53" t="str">
        <f t="shared" si="1"/>
        <v/>
      </c>
    </row>
    <row r="70" spans="3:6" ht="12.75" customHeight="1" x14ac:dyDescent="0.25">
      <c r="C70" s="52">
        <f t="shared" si="2"/>
        <v>31106</v>
      </c>
      <c r="D70" s="46">
        <v>11.51</v>
      </c>
      <c r="E70" s="45" t="str">
        <f t="shared" si="0"/>
        <v/>
      </c>
      <c r="F70" s="53" t="str">
        <f t="shared" si="1"/>
        <v/>
      </c>
    </row>
    <row r="71" spans="3:6" ht="12.75" customHeight="1" x14ac:dyDescent="0.25">
      <c r="C71" s="52">
        <f t="shared" si="2"/>
        <v>31137</v>
      </c>
      <c r="D71" s="46">
        <v>11.86</v>
      </c>
      <c r="E71" s="45" t="str">
        <f t="shared" si="0"/>
        <v>1985-Q1</v>
      </c>
      <c r="F71" s="53">
        <f t="shared" si="1"/>
        <v>11.583333333333334</v>
      </c>
    </row>
    <row r="72" spans="3:6" ht="12.75" customHeight="1" x14ac:dyDescent="0.25">
      <c r="C72" s="52">
        <f t="shared" si="2"/>
        <v>31167</v>
      </c>
      <c r="D72" s="46">
        <v>11.43</v>
      </c>
      <c r="E72" s="45" t="str">
        <f t="shared" si="0"/>
        <v/>
      </c>
      <c r="F72" s="53" t="str">
        <f t="shared" si="1"/>
        <v/>
      </c>
    </row>
    <row r="73" spans="3:6" ht="12.75" customHeight="1" x14ac:dyDescent="0.25">
      <c r="C73" s="52">
        <f t="shared" si="2"/>
        <v>31198</v>
      </c>
      <c r="D73" s="46">
        <v>10.85</v>
      </c>
      <c r="E73" s="45" t="str">
        <f t="shared" ref="E73:E136" si="3">IF(OR(MONTH(C73)=3,MONTH(C73)=6,MONTH(C73)=9,MONTH(C73)=12),YEAR(C73)&amp;"-Q"&amp;IF(MONTH(C73)&lt;4,1,IF(MONTH(C73)&lt;7,2,IF(MONTH(C73)&lt;10,3,4))),"")</f>
        <v/>
      </c>
      <c r="F73" s="53" t="str">
        <f t="shared" ref="F73:F136" si="4">IF(LEN(E73)=0,"",(SUM(D71:D73)/3))</f>
        <v/>
      </c>
    </row>
    <row r="74" spans="3:6" ht="12.75" customHeight="1" x14ac:dyDescent="0.25">
      <c r="C74" s="52">
        <f t="shared" ref="C74:C137" si="5">EOMONTH((EOMONTH(C73,0)+1),0)</f>
        <v>31228</v>
      </c>
      <c r="D74" s="46">
        <v>10.16</v>
      </c>
      <c r="E74" s="45" t="str">
        <f t="shared" si="3"/>
        <v>1985-Q2</v>
      </c>
      <c r="F74" s="53">
        <f t="shared" si="4"/>
        <v>10.813333333333333</v>
      </c>
    </row>
    <row r="75" spans="3:6" ht="12.75" customHeight="1" x14ac:dyDescent="0.25">
      <c r="C75" s="52">
        <f t="shared" si="5"/>
        <v>31259</v>
      </c>
      <c r="D75" s="46">
        <v>10.31</v>
      </c>
      <c r="E75" s="45" t="str">
        <f t="shared" si="3"/>
        <v/>
      </c>
      <c r="F75" s="53" t="str">
        <f t="shared" si="4"/>
        <v/>
      </c>
    </row>
    <row r="76" spans="3:6" ht="12.75" customHeight="1" x14ac:dyDescent="0.25">
      <c r="C76" s="52">
        <f t="shared" si="5"/>
        <v>31290</v>
      </c>
      <c r="D76" s="46">
        <v>10.33</v>
      </c>
      <c r="E76" s="45" t="str">
        <f t="shared" si="3"/>
        <v/>
      </c>
      <c r="F76" s="53" t="str">
        <f t="shared" si="4"/>
        <v/>
      </c>
    </row>
    <row r="77" spans="3:6" ht="12.75" customHeight="1" x14ac:dyDescent="0.25">
      <c r="C77" s="52">
        <f t="shared" si="5"/>
        <v>31320</v>
      </c>
      <c r="D77" s="46">
        <v>10.37</v>
      </c>
      <c r="E77" s="45" t="str">
        <f t="shared" si="3"/>
        <v>1985-Q3</v>
      </c>
      <c r="F77" s="53">
        <f t="shared" si="4"/>
        <v>10.336666666666666</v>
      </c>
    </row>
    <row r="78" spans="3:6" ht="12.75" customHeight="1" x14ac:dyDescent="0.25">
      <c r="C78" s="52">
        <f t="shared" si="5"/>
        <v>31351</v>
      </c>
      <c r="D78" s="46">
        <v>10.24</v>
      </c>
      <c r="E78" s="45" t="str">
        <f t="shared" si="3"/>
        <v/>
      </c>
      <c r="F78" s="53" t="str">
        <f t="shared" si="4"/>
        <v/>
      </c>
    </row>
    <row r="79" spans="3:6" ht="12.75" customHeight="1" x14ac:dyDescent="0.25">
      <c r="C79" s="52">
        <f t="shared" si="5"/>
        <v>31381</v>
      </c>
      <c r="D79" s="46">
        <v>9.7799999999999994</v>
      </c>
      <c r="E79" s="45" t="str">
        <f t="shared" si="3"/>
        <v/>
      </c>
      <c r="F79" s="53" t="str">
        <f t="shared" si="4"/>
        <v/>
      </c>
    </row>
    <row r="80" spans="3:6" ht="12.75" customHeight="1" x14ac:dyDescent="0.25">
      <c r="C80" s="52">
        <f t="shared" si="5"/>
        <v>31412</v>
      </c>
      <c r="D80" s="46">
        <v>9.26</v>
      </c>
      <c r="E80" s="45" t="str">
        <f t="shared" si="3"/>
        <v>1985-Q4</v>
      </c>
      <c r="F80" s="53">
        <f t="shared" si="4"/>
        <v>9.76</v>
      </c>
    </row>
    <row r="81" spans="3:6" ht="12.75" customHeight="1" x14ac:dyDescent="0.25">
      <c r="C81" s="52">
        <f t="shared" si="5"/>
        <v>31443</v>
      </c>
      <c r="D81" s="46">
        <v>9.19</v>
      </c>
      <c r="E81" s="45" t="str">
        <f t="shared" si="3"/>
        <v/>
      </c>
      <c r="F81" s="53" t="str">
        <f t="shared" si="4"/>
        <v/>
      </c>
    </row>
    <row r="82" spans="3:6" ht="12.75" customHeight="1" x14ac:dyDescent="0.25">
      <c r="C82" s="52">
        <f t="shared" si="5"/>
        <v>31471</v>
      </c>
      <c r="D82" s="46">
        <v>8.6999999999999993</v>
      </c>
      <c r="E82" s="45" t="str">
        <f t="shared" si="3"/>
        <v/>
      </c>
      <c r="F82" s="53" t="str">
        <f t="shared" si="4"/>
        <v/>
      </c>
    </row>
    <row r="83" spans="3:6" ht="12.75" customHeight="1" x14ac:dyDescent="0.25">
      <c r="C83" s="52">
        <f t="shared" si="5"/>
        <v>31502</v>
      </c>
      <c r="D83" s="46">
        <v>7.78</v>
      </c>
      <c r="E83" s="45" t="str">
        <f t="shared" si="3"/>
        <v>1986-Q1</v>
      </c>
      <c r="F83" s="53">
        <f t="shared" si="4"/>
        <v>8.5566666666666666</v>
      </c>
    </row>
    <row r="84" spans="3:6" ht="12.75" customHeight="1" x14ac:dyDescent="0.25">
      <c r="C84" s="52">
        <f t="shared" si="5"/>
        <v>31532</v>
      </c>
      <c r="D84" s="46">
        <v>7.3</v>
      </c>
      <c r="E84" s="45" t="str">
        <f t="shared" si="3"/>
        <v/>
      </c>
      <c r="F84" s="53" t="str">
        <f t="shared" si="4"/>
        <v/>
      </c>
    </row>
    <row r="85" spans="3:6" ht="12.75" customHeight="1" x14ac:dyDescent="0.25">
      <c r="C85" s="52">
        <f t="shared" si="5"/>
        <v>31563</v>
      </c>
      <c r="D85" s="46">
        <v>7.71</v>
      </c>
      <c r="E85" s="45" t="str">
        <f t="shared" si="3"/>
        <v/>
      </c>
      <c r="F85" s="53" t="str">
        <f t="shared" si="4"/>
        <v/>
      </c>
    </row>
    <row r="86" spans="3:6" ht="12.75" customHeight="1" x14ac:dyDescent="0.25">
      <c r="C86" s="52">
        <f t="shared" si="5"/>
        <v>31593</v>
      </c>
      <c r="D86" s="46">
        <v>7.8</v>
      </c>
      <c r="E86" s="45" t="str">
        <f t="shared" si="3"/>
        <v>1986-Q2</v>
      </c>
      <c r="F86" s="53">
        <f t="shared" si="4"/>
        <v>7.6033333333333326</v>
      </c>
    </row>
    <row r="87" spans="3:6" ht="12.75" customHeight="1" x14ac:dyDescent="0.25">
      <c r="C87" s="52">
        <f t="shared" si="5"/>
        <v>31624</v>
      </c>
      <c r="D87" s="46">
        <v>7.3</v>
      </c>
      <c r="E87" s="45" t="str">
        <f t="shared" si="3"/>
        <v/>
      </c>
      <c r="F87" s="53" t="str">
        <f t="shared" si="4"/>
        <v/>
      </c>
    </row>
    <row r="88" spans="3:6" ht="12.75" customHeight="1" x14ac:dyDescent="0.25">
      <c r="C88" s="52">
        <f t="shared" si="5"/>
        <v>31655</v>
      </c>
      <c r="D88" s="46">
        <v>7.17</v>
      </c>
      <c r="E88" s="45" t="str">
        <f t="shared" si="3"/>
        <v/>
      </c>
      <c r="F88" s="53" t="str">
        <f t="shared" si="4"/>
        <v/>
      </c>
    </row>
    <row r="89" spans="3:6" ht="12.75" customHeight="1" x14ac:dyDescent="0.25">
      <c r="C89" s="52">
        <f t="shared" si="5"/>
        <v>31685</v>
      </c>
      <c r="D89" s="46">
        <v>7.45</v>
      </c>
      <c r="E89" s="45" t="str">
        <f t="shared" si="3"/>
        <v>1986-Q3</v>
      </c>
      <c r="F89" s="53">
        <f t="shared" si="4"/>
        <v>7.3066666666666658</v>
      </c>
    </row>
    <row r="90" spans="3:6" ht="12.75" customHeight="1" x14ac:dyDescent="0.25">
      <c r="C90" s="52">
        <f t="shared" si="5"/>
        <v>31716</v>
      </c>
      <c r="D90" s="46">
        <v>7.43</v>
      </c>
      <c r="E90" s="45" t="str">
        <f t="shared" si="3"/>
        <v/>
      </c>
      <c r="F90" s="53" t="str">
        <f t="shared" si="4"/>
        <v/>
      </c>
    </row>
    <row r="91" spans="3:6" ht="12.75" customHeight="1" x14ac:dyDescent="0.25">
      <c r="C91" s="52">
        <f t="shared" si="5"/>
        <v>31746</v>
      </c>
      <c r="D91" s="46">
        <v>7.25</v>
      </c>
      <c r="E91" s="45" t="str">
        <f t="shared" si="3"/>
        <v/>
      </c>
      <c r="F91" s="53" t="str">
        <f t="shared" si="4"/>
        <v/>
      </c>
    </row>
    <row r="92" spans="3:6" ht="12.75" customHeight="1" x14ac:dyDescent="0.25">
      <c r="C92" s="52">
        <f t="shared" si="5"/>
        <v>31777</v>
      </c>
      <c r="D92" s="46">
        <v>7.11</v>
      </c>
      <c r="E92" s="45" t="str">
        <f t="shared" si="3"/>
        <v>1986-Q4</v>
      </c>
      <c r="F92" s="53">
        <f t="shared" si="4"/>
        <v>7.2633333333333328</v>
      </c>
    </row>
    <row r="93" spans="3:6" ht="12.75" customHeight="1" x14ac:dyDescent="0.25">
      <c r="C93" s="52">
        <f t="shared" si="5"/>
        <v>31808</v>
      </c>
      <c r="D93" s="46">
        <v>7.08</v>
      </c>
      <c r="E93" s="45" t="str">
        <f t="shared" si="3"/>
        <v/>
      </c>
      <c r="F93" s="53" t="str">
        <f t="shared" si="4"/>
        <v/>
      </c>
    </row>
    <row r="94" spans="3:6" ht="12.75" customHeight="1" x14ac:dyDescent="0.25">
      <c r="C94" s="52">
        <f t="shared" si="5"/>
        <v>31836</v>
      </c>
      <c r="D94" s="46">
        <v>7.25</v>
      </c>
      <c r="E94" s="45" t="str">
        <f t="shared" si="3"/>
        <v/>
      </c>
      <c r="F94" s="53" t="str">
        <f t="shared" si="4"/>
        <v/>
      </c>
    </row>
    <row r="95" spans="3:6" ht="12.75" customHeight="1" x14ac:dyDescent="0.25">
      <c r="C95" s="52">
        <f t="shared" si="5"/>
        <v>31867</v>
      </c>
      <c r="D95" s="46">
        <v>7.25</v>
      </c>
      <c r="E95" s="45" t="str">
        <f t="shared" si="3"/>
        <v>1987-Q1</v>
      </c>
      <c r="F95" s="53">
        <f t="shared" si="4"/>
        <v>7.1933333333333325</v>
      </c>
    </row>
    <row r="96" spans="3:6" ht="12.75" customHeight="1" x14ac:dyDescent="0.25">
      <c r="C96" s="52">
        <f t="shared" si="5"/>
        <v>31897</v>
      </c>
      <c r="D96" s="46">
        <v>8.02</v>
      </c>
      <c r="E96" s="45" t="str">
        <f t="shared" si="3"/>
        <v/>
      </c>
      <c r="F96" s="53" t="str">
        <f t="shared" si="4"/>
        <v/>
      </c>
    </row>
    <row r="97" spans="3:6" ht="12.75" customHeight="1" x14ac:dyDescent="0.25">
      <c r="C97" s="52">
        <f t="shared" si="5"/>
        <v>31928</v>
      </c>
      <c r="D97" s="46">
        <v>8.61</v>
      </c>
      <c r="E97" s="45" t="str">
        <f t="shared" si="3"/>
        <v/>
      </c>
      <c r="F97" s="53" t="str">
        <f t="shared" si="4"/>
        <v/>
      </c>
    </row>
    <row r="98" spans="3:6" ht="12.75" customHeight="1" x14ac:dyDescent="0.25">
      <c r="C98" s="52">
        <f t="shared" si="5"/>
        <v>31958</v>
      </c>
      <c r="D98" s="46">
        <v>8.4</v>
      </c>
      <c r="E98" s="45" t="str">
        <f t="shared" si="3"/>
        <v>1987-Q2</v>
      </c>
      <c r="F98" s="53">
        <f t="shared" si="4"/>
        <v>8.3433333333333337</v>
      </c>
    </row>
    <row r="99" spans="3:6" ht="12.75" customHeight="1" x14ac:dyDescent="0.25">
      <c r="C99" s="52">
        <f t="shared" si="5"/>
        <v>31989</v>
      </c>
      <c r="D99" s="46">
        <v>8.4499999999999993</v>
      </c>
      <c r="E99" s="45" t="str">
        <f t="shared" si="3"/>
        <v/>
      </c>
      <c r="F99" s="53" t="str">
        <f t="shared" si="4"/>
        <v/>
      </c>
    </row>
    <row r="100" spans="3:6" ht="12.75" customHeight="1" x14ac:dyDescent="0.25">
      <c r="C100" s="52">
        <f t="shared" si="5"/>
        <v>32020</v>
      </c>
      <c r="D100" s="46">
        <v>8.76</v>
      </c>
      <c r="E100" s="45" t="str">
        <f t="shared" si="3"/>
        <v/>
      </c>
      <c r="F100" s="53" t="str">
        <f t="shared" si="4"/>
        <v/>
      </c>
    </row>
    <row r="101" spans="3:6" ht="12.75" customHeight="1" x14ac:dyDescent="0.25">
      <c r="C101" s="52">
        <f t="shared" si="5"/>
        <v>32050</v>
      </c>
      <c r="D101" s="46">
        <v>9.42</v>
      </c>
      <c r="E101" s="45" t="str">
        <f t="shared" si="3"/>
        <v>1987-Q3</v>
      </c>
      <c r="F101" s="53">
        <f t="shared" si="4"/>
        <v>8.8766666666666669</v>
      </c>
    </row>
    <row r="102" spans="3:6" ht="12.75" customHeight="1" x14ac:dyDescent="0.25">
      <c r="C102" s="52">
        <f t="shared" si="5"/>
        <v>32081</v>
      </c>
      <c r="D102" s="46">
        <v>9.52</v>
      </c>
      <c r="E102" s="45" t="str">
        <f t="shared" si="3"/>
        <v/>
      </c>
      <c r="F102" s="53" t="str">
        <f t="shared" si="4"/>
        <v/>
      </c>
    </row>
    <row r="103" spans="3:6" ht="12.75" customHeight="1" x14ac:dyDescent="0.25">
      <c r="C103" s="52">
        <f t="shared" si="5"/>
        <v>32111</v>
      </c>
      <c r="D103" s="46">
        <v>8.86</v>
      </c>
      <c r="E103" s="45" t="str">
        <f t="shared" si="3"/>
        <v/>
      </c>
      <c r="F103" s="53" t="str">
        <f t="shared" si="4"/>
        <v/>
      </c>
    </row>
    <row r="104" spans="3:6" ht="12.75" customHeight="1" x14ac:dyDescent="0.25">
      <c r="C104" s="52">
        <f t="shared" si="5"/>
        <v>32142</v>
      </c>
      <c r="D104" s="46">
        <v>8.99</v>
      </c>
      <c r="E104" s="45" t="str">
        <f t="shared" si="3"/>
        <v>1987-Q4</v>
      </c>
      <c r="F104" s="53">
        <f t="shared" si="4"/>
        <v>9.1233333333333331</v>
      </c>
    </row>
    <row r="105" spans="3:6" ht="12.75" customHeight="1" x14ac:dyDescent="0.25">
      <c r="C105" s="52">
        <f t="shared" si="5"/>
        <v>32173</v>
      </c>
      <c r="D105" s="46">
        <v>8.67</v>
      </c>
      <c r="E105" s="45" t="str">
        <f t="shared" si="3"/>
        <v/>
      </c>
      <c r="F105" s="53" t="str">
        <f t="shared" si="4"/>
        <v/>
      </c>
    </row>
    <row r="106" spans="3:6" ht="12.75" customHeight="1" x14ac:dyDescent="0.25">
      <c r="C106" s="52">
        <f t="shared" si="5"/>
        <v>32202</v>
      </c>
      <c r="D106" s="46">
        <v>8.2100000000000009</v>
      </c>
      <c r="E106" s="45" t="str">
        <f t="shared" si="3"/>
        <v/>
      </c>
      <c r="F106" s="53" t="str">
        <f t="shared" si="4"/>
        <v/>
      </c>
    </row>
    <row r="107" spans="3:6" ht="12.75" customHeight="1" x14ac:dyDescent="0.25">
      <c r="C107" s="52">
        <f t="shared" si="5"/>
        <v>32233</v>
      </c>
      <c r="D107" s="46">
        <v>8.3699999999999992</v>
      </c>
      <c r="E107" s="45" t="str">
        <f t="shared" si="3"/>
        <v>1988-Q1</v>
      </c>
      <c r="F107" s="53">
        <f t="shared" si="4"/>
        <v>8.4166666666666661</v>
      </c>
    </row>
    <row r="108" spans="3:6" ht="12.75" customHeight="1" x14ac:dyDescent="0.25">
      <c r="C108" s="52">
        <f t="shared" si="5"/>
        <v>32263</v>
      </c>
      <c r="D108" s="46">
        <v>8.7200000000000006</v>
      </c>
      <c r="E108" s="45" t="str">
        <f t="shared" si="3"/>
        <v/>
      </c>
      <c r="F108" s="53" t="str">
        <f t="shared" si="4"/>
        <v/>
      </c>
    </row>
    <row r="109" spans="3:6" ht="12.75" customHeight="1" x14ac:dyDescent="0.25">
      <c r="C109" s="52">
        <f t="shared" si="5"/>
        <v>32294</v>
      </c>
      <c r="D109" s="46">
        <v>9.09</v>
      </c>
      <c r="E109" s="45" t="str">
        <f t="shared" si="3"/>
        <v/>
      </c>
      <c r="F109" s="53" t="str">
        <f t="shared" si="4"/>
        <v/>
      </c>
    </row>
    <row r="110" spans="3:6" ht="12.75" customHeight="1" x14ac:dyDescent="0.25">
      <c r="C110" s="52">
        <f t="shared" si="5"/>
        <v>32324</v>
      </c>
      <c r="D110" s="46">
        <v>8.92</v>
      </c>
      <c r="E110" s="45" t="str">
        <f t="shared" si="3"/>
        <v>1988-Q2</v>
      </c>
      <c r="F110" s="53">
        <f t="shared" si="4"/>
        <v>8.9100000000000019</v>
      </c>
    </row>
    <row r="111" spans="3:6" ht="12.75" customHeight="1" x14ac:dyDescent="0.25">
      <c r="C111" s="52">
        <f t="shared" si="5"/>
        <v>32355</v>
      </c>
      <c r="D111" s="46">
        <v>9.06</v>
      </c>
      <c r="E111" s="45" t="str">
        <f t="shared" si="3"/>
        <v/>
      </c>
      <c r="F111" s="53" t="str">
        <f t="shared" si="4"/>
        <v/>
      </c>
    </row>
    <row r="112" spans="3:6" ht="12.75" customHeight="1" x14ac:dyDescent="0.25">
      <c r="C112" s="52">
        <f t="shared" si="5"/>
        <v>32386</v>
      </c>
      <c r="D112" s="46">
        <v>9.26</v>
      </c>
      <c r="E112" s="45" t="str">
        <f t="shared" si="3"/>
        <v/>
      </c>
      <c r="F112" s="53" t="str">
        <f t="shared" si="4"/>
        <v/>
      </c>
    </row>
    <row r="113" spans="3:6" ht="12.75" customHeight="1" x14ac:dyDescent="0.25">
      <c r="C113" s="52">
        <f t="shared" si="5"/>
        <v>32416</v>
      </c>
      <c r="D113" s="46">
        <v>8.98</v>
      </c>
      <c r="E113" s="45" t="str">
        <f t="shared" si="3"/>
        <v>1988-Q3</v>
      </c>
      <c r="F113" s="53">
        <f t="shared" si="4"/>
        <v>9.1</v>
      </c>
    </row>
    <row r="114" spans="3:6" ht="12.75" customHeight="1" x14ac:dyDescent="0.25">
      <c r="C114" s="52">
        <f t="shared" si="5"/>
        <v>32447</v>
      </c>
      <c r="D114" s="46">
        <v>8.8000000000000007</v>
      </c>
      <c r="E114" s="45" t="str">
        <f t="shared" si="3"/>
        <v/>
      </c>
      <c r="F114" s="53" t="str">
        <f t="shared" si="4"/>
        <v/>
      </c>
    </row>
    <row r="115" spans="3:6" ht="12.75" customHeight="1" x14ac:dyDescent="0.25">
      <c r="C115" s="52">
        <f t="shared" si="5"/>
        <v>32477</v>
      </c>
      <c r="D115" s="46">
        <v>8.9600000000000009</v>
      </c>
      <c r="E115" s="45" t="str">
        <f t="shared" si="3"/>
        <v/>
      </c>
      <c r="F115" s="53" t="str">
        <f t="shared" si="4"/>
        <v/>
      </c>
    </row>
    <row r="116" spans="3:6" ht="12.75" customHeight="1" x14ac:dyDescent="0.25">
      <c r="C116" s="52">
        <f t="shared" si="5"/>
        <v>32508</v>
      </c>
      <c r="D116" s="46">
        <v>9.11</v>
      </c>
      <c r="E116" s="45" t="str">
        <f t="shared" si="3"/>
        <v>1988-Q4</v>
      </c>
      <c r="F116" s="53">
        <f t="shared" si="4"/>
        <v>8.956666666666667</v>
      </c>
    </row>
    <row r="117" spans="3:6" ht="12.75" customHeight="1" x14ac:dyDescent="0.25">
      <c r="C117" s="52">
        <f t="shared" si="5"/>
        <v>32539</v>
      </c>
      <c r="D117" s="46">
        <v>9.09</v>
      </c>
      <c r="E117" s="45" t="str">
        <f t="shared" si="3"/>
        <v/>
      </c>
      <c r="F117" s="53" t="str">
        <f t="shared" si="4"/>
        <v/>
      </c>
    </row>
    <row r="118" spans="3:6" ht="12.75" customHeight="1" x14ac:dyDescent="0.25">
      <c r="C118" s="52">
        <f t="shared" si="5"/>
        <v>32567</v>
      </c>
      <c r="D118" s="46">
        <v>9.17</v>
      </c>
      <c r="E118" s="45" t="str">
        <f t="shared" si="3"/>
        <v/>
      </c>
      <c r="F118" s="53" t="str">
        <f t="shared" si="4"/>
        <v/>
      </c>
    </row>
    <row r="119" spans="3:6" ht="12.75" customHeight="1" x14ac:dyDescent="0.25">
      <c r="C119" s="52">
        <f t="shared" si="5"/>
        <v>32598</v>
      </c>
      <c r="D119" s="46">
        <v>9.36</v>
      </c>
      <c r="E119" s="45" t="str">
        <f t="shared" si="3"/>
        <v>1989-Q1</v>
      </c>
      <c r="F119" s="53">
        <f t="shared" si="4"/>
        <v>9.2066666666666652</v>
      </c>
    </row>
    <row r="120" spans="3:6" ht="12.75" customHeight="1" x14ac:dyDescent="0.25">
      <c r="C120" s="52">
        <f t="shared" si="5"/>
        <v>32628</v>
      </c>
      <c r="D120" s="46">
        <v>9.18</v>
      </c>
      <c r="E120" s="45" t="str">
        <f t="shared" si="3"/>
        <v/>
      </c>
      <c r="F120" s="53" t="str">
        <f t="shared" si="4"/>
        <v/>
      </c>
    </row>
    <row r="121" spans="3:6" ht="12.75" customHeight="1" x14ac:dyDescent="0.25">
      <c r="C121" s="52">
        <f t="shared" si="5"/>
        <v>32659</v>
      </c>
      <c r="D121" s="46">
        <v>8.86</v>
      </c>
      <c r="E121" s="45" t="str">
        <f t="shared" si="3"/>
        <v/>
      </c>
      <c r="F121" s="53" t="str">
        <f t="shared" si="4"/>
        <v/>
      </c>
    </row>
    <row r="122" spans="3:6" ht="12.75" customHeight="1" x14ac:dyDescent="0.25">
      <c r="C122" s="52">
        <f t="shared" si="5"/>
        <v>32689</v>
      </c>
      <c r="D122" s="46">
        <v>8.2799999999999994</v>
      </c>
      <c r="E122" s="45" t="str">
        <f t="shared" si="3"/>
        <v>1989-Q2</v>
      </c>
      <c r="F122" s="53">
        <f t="shared" si="4"/>
        <v>8.7733333333333334</v>
      </c>
    </row>
    <row r="123" spans="3:6" ht="12.75" customHeight="1" x14ac:dyDescent="0.25">
      <c r="C123" s="52">
        <f t="shared" si="5"/>
        <v>32720</v>
      </c>
      <c r="D123" s="46">
        <v>8.02</v>
      </c>
      <c r="E123" s="45" t="str">
        <f t="shared" si="3"/>
        <v/>
      </c>
      <c r="F123" s="53" t="str">
        <f t="shared" si="4"/>
        <v/>
      </c>
    </row>
    <row r="124" spans="3:6" ht="12.75" customHeight="1" x14ac:dyDescent="0.25">
      <c r="C124" s="52">
        <f t="shared" si="5"/>
        <v>32751</v>
      </c>
      <c r="D124" s="46">
        <v>8.11</v>
      </c>
      <c r="E124" s="45" t="str">
        <f t="shared" si="3"/>
        <v/>
      </c>
      <c r="F124" s="53" t="str">
        <f t="shared" si="4"/>
        <v/>
      </c>
    </row>
    <row r="125" spans="3:6" ht="12.75" customHeight="1" x14ac:dyDescent="0.25">
      <c r="C125" s="52">
        <f t="shared" si="5"/>
        <v>32781</v>
      </c>
      <c r="D125" s="46">
        <v>8.19</v>
      </c>
      <c r="E125" s="45" t="str">
        <f t="shared" si="3"/>
        <v>1989-Q3</v>
      </c>
      <c r="F125" s="53">
        <f t="shared" si="4"/>
        <v>8.1066666666666674</v>
      </c>
    </row>
    <row r="126" spans="3:6" ht="12.75" customHeight="1" x14ac:dyDescent="0.25">
      <c r="C126" s="52">
        <f t="shared" si="5"/>
        <v>32812</v>
      </c>
      <c r="D126" s="46">
        <v>8.01</v>
      </c>
      <c r="E126" s="45" t="str">
        <f t="shared" si="3"/>
        <v/>
      </c>
      <c r="F126" s="53" t="str">
        <f t="shared" si="4"/>
        <v/>
      </c>
    </row>
    <row r="127" spans="3:6" ht="12.75" customHeight="1" x14ac:dyDescent="0.25">
      <c r="C127" s="52">
        <f t="shared" si="5"/>
        <v>32842</v>
      </c>
      <c r="D127" s="46">
        <v>7.87</v>
      </c>
      <c r="E127" s="45" t="str">
        <f t="shared" si="3"/>
        <v/>
      </c>
      <c r="F127" s="53" t="str">
        <f t="shared" si="4"/>
        <v/>
      </c>
    </row>
    <row r="128" spans="3:6" ht="12.75" customHeight="1" x14ac:dyDescent="0.25">
      <c r="C128" s="52">
        <f t="shared" si="5"/>
        <v>32873</v>
      </c>
      <c r="D128" s="46">
        <v>7.84</v>
      </c>
      <c r="E128" s="45" t="str">
        <f t="shared" si="3"/>
        <v>1989-Q4</v>
      </c>
      <c r="F128" s="53">
        <f t="shared" si="4"/>
        <v>7.9066666666666663</v>
      </c>
    </row>
    <row r="129" spans="3:6" ht="12.75" customHeight="1" x14ac:dyDescent="0.25">
      <c r="C129" s="52">
        <f t="shared" si="5"/>
        <v>32904</v>
      </c>
      <c r="D129" s="46">
        <v>8.2100000000000009</v>
      </c>
      <c r="E129" s="45" t="str">
        <f t="shared" si="3"/>
        <v/>
      </c>
      <c r="F129" s="53" t="str">
        <f t="shared" si="4"/>
        <v/>
      </c>
    </row>
    <row r="130" spans="3:6" ht="12.75" customHeight="1" x14ac:dyDescent="0.25">
      <c r="C130" s="52">
        <f t="shared" si="5"/>
        <v>32932</v>
      </c>
      <c r="D130" s="46">
        <v>8.4700000000000006</v>
      </c>
      <c r="E130" s="45" t="str">
        <f t="shared" si="3"/>
        <v/>
      </c>
      <c r="F130" s="53" t="str">
        <f t="shared" si="4"/>
        <v/>
      </c>
    </row>
    <row r="131" spans="3:6" ht="12.75" customHeight="1" x14ac:dyDescent="0.25">
      <c r="C131" s="52">
        <f t="shared" si="5"/>
        <v>32963</v>
      </c>
      <c r="D131" s="46">
        <v>8.59</v>
      </c>
      <c r="E131" s="45" t="str">
        <f t="shared" si="3"/>
        <v>1990-Q1</v>
      </c>
      <c r="F131" s="53">
        <f t="shared" si="4"/>
        <v>8.4233333333333338</v>
      </c>
    </row>
    <row r="132" spans="3:6" ht="12.75" customHeight="1" x14ac:dyDescent="0.25">
      <c r="C132" s="52">
        <f t="shared" si="5"/>
        <v>32993</v>
      </c>
      <c r="D132" s="46">
        <v>8.7899999999999991</v>
      </c>
      <c r="E132" s="45" t="str">
        <f t="shared" si="3"/>
        <v/>
      </c>
      <c r="F132" s="53" t="str">
        <f t="shared" si="4"/>
        <v/>
      </c>
    </row>
    <row r="133" spans="3:6" ht="12.75" customHeight="1" x14ac:dyDescent="0.25">
      <c r="C133" s="52">
        <f t="shared" si="5"/>
        <v>33024</v>
      </c>
      <c r="D133" s="46">
        <v>8.76</v>
      </c>
      <c r="E133" s="45" t="str">
        <f t="shared" si="3"/>
        <v/>
      </c>
      <c r="F133" s="53" t="str">
        <f t="shared" si="4"/>
        <v/>
      </c>
    </row>
    <row r="134" spans="3:6" ht="12.75" customHeight="1" x14ac:dyDescent="0.25">
      <c r="C134" s="52">
        <f t="shared" si="5"/>
        <v>33054</v>
      </c>
      <c r="D134" s="46">
        <v>8.48</v>
      </c>
      <c r="E134" s="45" t="str">
        <f t="shared" si="3"/>
        <v>1990-Q2</v>
      </c>
      <c r="F134" s="53">
        <f t="shared" si="4"/>
        <v>8.6766666666666659</v>
      </c>
    </row>
    <row r="135" spans="3:6" ht="12.75" customHeight="1" x14ac:dyDescent="0.25">
      <c r="C135" s="52">
        <f t="shared" si="5"/>
        <v>33085</v>
      </c>
      <c r="D135" s="46">
        <v>8.4700000000000006</v>
      </c>
      <c r="E135" s="45" t="str">
        <f t="shared" si="3"/>
        <v/>
      </c>
      <c r="F135" s="53" t="str">
        <f t="shared" si="4"/>
        <v/>
      </c>
    </row>
    <row r="136" spans="3:6" ht="12.75" customHeight="1" x14ac:dyDescent="0.25">
      <c r="C136" s="52">
        <f t="shared" si="5"/>
        <v>33116</v>
      </c>
      <c r="D136" s="46">
        <v>8.75</v>
      </c>
      <c r="E136" s="45" t="str">
        <f t="shared" si="3"/>
        <v/>
      </c>
      <c r="F136" s="53" t="str">
        <f t="shared" si="4"/>
        <v/>
      </c>
    </row>
    <row r="137" spans="3:6" ht="12.75" customHeight="1" x14ac:dyDescent="0.25">
      <c r="C137" s="52">
        <f t="shared" si="5"/>
        <v>33146</v>
      </c>
      <c r="D137" s="46">
        <v>8.89</v>
      </c>
      <c r="E137" s="45" t="str">
        <f t="shared" ref="E137:E200" si="6">IF(OR(MONTH(C137)=3,MONTH(C137)=6,MONTH(C137)=9,MONTH(C137)=12),YEAR(C137)&amp;"-Q"&amp;IF(MONTH(C137)&lt;4,1,IF(MONTH(C137)&lt;7,2,IF(MONTH(C137)&lt;10,3,4))),"")</f>
        <v>1990-Q3</v>
      </c>
      <c r="F137" s="53">
        <f t="shared" ref="F137:F200" si="7">IF(LEN(E137)=0,"",(SUM(D135:D137)/3))</f>
        <v>8.7033333333333331</v>
      </c>
    </row>
    <row r="138" spans="3:6" ht="12.75" customHeight="1" x14ac:dyDescent="0.25">
      <c r="C138" s="52">
        <f t="shared" ref="C138:C201" si="8">EOMONTH((EOMONTH(C137,0)+1),0)</f>
        <v>33177</v>
      </c>
      <c r="D138" s="46">
        <v>8.7200000000000006</v>
      </c>
      <c r="E138" s="45" t="str">
        <f t="shared" si="6"/>
        <v/>
      </c>
      <c r="F138" s="53" t="str">
        <f t="shared" si="7"/>
        <v/>
      </c>
    </row>
    <row r="139" spans="3:6" ht="12.75" customHeight="1" x14ac:dyDescent="0.25">
      <c r="C139" s="52">
        <f t="shared" si="8"/>
        <v>33207</v>
      </c>
      <c r="D139" s="46">
        <v>8.39</v>
      </c>
      <c r="E139" s="45" t="str">
        <f t="shared" si="6"/>
        <v/>
      </c>
      <c r="F139" s="53" t="str">
        <f t="shared" si="7"/>
        <v/>
      </c>
    </row>
    <row r="140" spans="3:6" ht="12.75" customHeight="1" x14ac:dyDescent="0.25">
      <c r="C140" s="52">
        <f t="shared" si="8"/>
        <v>33238</v>
      </c>
      <c r="D140" s="46">
        <v>8.08</v>
      </c>
      <c r="E140" s="45" t="str">
        <f t="shared" si="6"/>
        <v>1990-Q4</v>
      </c>
      <c r="F140" s="53">
        <f t="shared" si="7"/>
        <v>8.3966666666666665</v>
      </c>
    </row>
    <row r="141" spans="3:6" ht="12.75" customHeight="1" x14ac:dyDescent="0.25">
      <c r="C141" s="52">
        <f t="shared" si="8"/>
        <v>33269</v>
      </c>
      <c r="D141" s="46">
        <v>8.09</v>
      </c>
      <c r="E141" s="45" t="str">
        <f t="shared" si="6"/>
        <v/>
      </c>
      <c r="F141" s="53" t="str">
        <f t="shared" si="7"/>
        <v/>
      </c>
    </row>
    <row r="142" spans="3:6" ht="12.75" customHeight="1" x14ac:dyDescent="0.25">
      <c r="C142" s="52">
        <f t="shared" si="8"/>
        <v>33297</v>
      </c>
      <c r="D142" s="46">
        <v>7.85</v>
      </c>
      <c r="E142" s="45" t="str">
        <f t="shared" si="6"/>
        <v/>
      </c>
      <c r="F142" s="53" t="str">
        <f t="shared" si="7"/>
        <v/>
      </c>
    </row>
    <row r="143" spans="3:6" ht="12.75" customHeight="1" x14ac:dyDescent="0.25">
      <c r="C143" s="52">
        <f t="shared" si="8"/>
        <v>33328</v>
      </c>
      <c r="D143" s="46">
        <v>8.11</v>
      </c>
      <c r="E143" s="45" t="str">
        <f t="shared" si="6"/>
        <v>1991-Q1</v>
      </c>
      <c r="F143" s="53">
        <f t="shared" si="7"/>
        <v>8.0166666666666657</v>
      </c>
    </row>
    <row r="144" spans="3:6" ht="12.75" customHeight="1" x14ac:dyDescent="0.25">
      <c r="C144" s="52">
        <f t="shared" si="8"/>
        <v>33358</v>
      </c>
      <c r="D144" s="46">
        <v>8.0399999999999991</v>
      </c>
      <c r="E144" s="45" t="str">
        <f t="shared" si="6"/>
        <v/>
      </c>
      <c r="F144" s="53" t="str">
        <f t="shared" si="7"/>
        <v/>
      </c>
    </row>
    <row r="145" spans="3:6" ht="12.75" customHeight="1" x14ac:dyDescent="0.25">
      <c r="C145" s="52">
        <f t="shared" si="8"/>
        <v>33389</v>
      </c>
      <c r="D145" s="46">
        <v>8.07</v>
      </c>
      <c r="E145" s="45" t="str">
        <f t="shared" si="6"/>
        <v/>
      </c>
      <c r="F145" s="53" t="str">
        <f t="shared" si="7"/>
        <v/>
      </c>
    </row>
    <row r="146" spans="3:6" ht="12.75" customHeight="1" x14ac:dyDescent="0.25">
      <c r="C146" s="52">
        <f t="shared" si="8"/>
        <v>33419</v>
      </c>
      <c r="D146" s="46">
        <v>8.2799999999999994</v>
      </c>
      <c r="E146" s="45" t="str">
        <f t="shared" si="6"/>
        <v>1991-Q2</v>
      </c>
      <c r="F146" s="53">
        <f t="shared" si="7"/>
        <v>8.1300000000000008</v>
      </c>
    </row>
    <row r="147" spans="3:6" ht="12.75" customHeight="1" x14ac:dyDescent="0.25">
      <c r="C147" s="52">
        <f t="shared" si="8"/>
        <v>33450</v>
      </c>
      <c r="D147" s="46">
        <v>8.27</v>
      </c>
      <c r="E147" s="45" t="str">
        <f t="shared" si="6"/>
        <v/>
      </c>
      <c r="F147" s="53" t="str">
        <f t="shared" si="7"/>
        <v/>
      </c>
    </row>
    <row r="148" spans="3:6" ht="12.75" customHeight="1" x14ac:dyDescent="0.25">
      <c r="C148" s="52">
        <f t="shared" si="8"/>
        <v>33481</v>
      </c>
      <c r="D148" s="46">
        <v>7.9</v>
      </c>
      <c r="E148" s="45" t="str">
        <f t="shared" si="6"/>
        <v/>
      </c>
      <c r="F148" s="53" t="str">
        <f t="shared" si="7"/>
        <v/>
      </c>
    </row>
    <row r="149" spans="3:6" ht="12.75" customHeight="1" x14ac:dyDescent="0.25">
      <c r="C149" s="52">
        <f t="shared" si="8"/>
        <v>33511</v>
      </c>
      <c r="D149" s="46">
        <v>7.65</v>
      </c>
      <c r="E149" s="45" t="str">
        <f t="shared" si="6"/>
        <v>1991-Q3</v>
      </c>
      <c r="F149" s="53">
        <f t="shared" si="7"/>
        <v>7.94</v>
      </c>
    </row>
    <row r="150" spans="3:6" ht="12.75" customHeight="1" x14ac:dyDescent="0.25">
      <c r="C150" s="52">
        <f t="shared" si="8"/>
        <v>33542</v>
      </c>
      <c r="D150" s="46">
        <v>7.53</v>
      </c>
      <c r="E150" s="45" t="str">
        <f t="shared" si="6"/>
        <v/>
      </c>
      <c r="F150" s="53" t="str">
        <f t="shared" si="7"/>
        <v/>
      </c>
    </row>
    <row r="151" spans="3:6" ht="12.75" customHeight="1" x14ac:dyDescent="0.25">
      <c r="C151" s="52">
        <f t="shared" si="8"/>
        <v>33572</v>
      </c>
      <c r="D151" s="46">
        <v>7.42</v>
      </c>
      <c r="E151" s="45" t="str">
        <f t="shared" si="6"/>
        <v/>
      </c>
      <c r="F151" s="53" t="str">
        <f t="shared" si="7"/>
        <v/>
      </c>
    </row>
    <row r="152" spans="3:6" ht="12.75" customHeight="1" x14ac:dyDescent="0.25">
      <c r="C152" s="52">
        <f t="shared" si="8"/>
        <v>33603</v>
      </c>
      <c r="D152" s="46">
        <v>7.09</v>
      </c>
      <c r="E152" s="45" t="str">
        <f t="shared" si="6"/>
        <v>1991-Q4</v>
      </c>
      <c r="F152" s="53">
        <f t="shared" si="7"/>
        <v>7.3466666666666667</v>
      </c>
    </row>
    <row r="153" spans="3:6" ht="12.75" customHeight="1" x14ac:dyDescent="0.25">
      <c r="C153" s="52">
        <f t="shared" si="8"/>
        <v>33634</v>
      </c>
      <c r="D153" s="46">
        <v>7.03</v>
      </c>
      <c r="E153" s="45" t="str">
        <f t="shared" si="6"/>
        <v/>
      </c>
      <c r="F153" s="53" t="str">
        <f t="shared" si="7"/>
        <v/>
      </c>
    </row>
    <row r="154" spans="3:6" ht="12.75" customHeight="1" x14ac:dyDescent="0.25">
      <c r="C154" s="52">
        <f t="shared" si="8"/>
        <v>33663</v>
      </c>
      <c r="D154" s="46">
        <v>7.34</v>
      </c>
      <c r="E154" s="45" t="str">
        <f t="shared" si="6"/>
        <v/>
      </c>
      <c r="F154" s="53" t="str">
        <f t="shared" si="7"/>
        <v/>
      </c>
    </row>
    <row r="155" spans="3:6" ht="12.75" customHeight="1" x14ac:dyDescent="0.25">
      <c r="C155" s="52">
        <f t="shared" si="8"/>
        <v>33694</v>
      </c>
      <c r="D155" s="46">
        <v>7.54</v>
      </c>
      <c r="E155" s="45" t="str">
        <f t="shared" si="6"/>
        <v>1992-Q1</v>
      </c>
      <c r="F155" s="53">
        <f t="shared" si="7"/>
        <v>7.3033333333333337</v>
      </c>
    </row>
    <row r="156" spans="3:6" ht="12.75" customHeight="1" x14ac:dyDescent="0.25">
      <c r="C156" s="52">
        <f t="shared" si="8"/>
        <v>33724</v>
      </c>
      <c r="D156" s="46">
        <v>7.48</v>
      </c>
      <c r="E156" s="45" t="str">
        <f t="shared" si="6"/>
        <v/>
      </c>
      <c r="F156" s="53" t="str">
        <f t="shared" si="7"/>
        <v/>
      </c>
    </row>
    <row r="157" spans="3:6" ht="12.75" customHeight="1" x14ac:dyDescent="0.25">
      <c r="C157" s="52">
        <f t="shared" si="8"/>
        <v>33755</v>
      </c>
      <c r="D157" s="46">
        <v>7.39</v>
      </c>
      <c r="E157" s="45" t="str">
        <f t="shared" si="6"/>
        <v/>
      </c>
      <c r="F157" s="53" t="str">
        <f t="shared" si="7"/>
        <v/>
      </c>
    </row>
    <row r="158" spans="3:6" ht="12.75" customHeight="1" x14ac:dyDescent="0.25">
      <c r="C158" s="52">
        <f t="shared" si="8"/>
        <v>33785</v>
      </c>
      <c r="D158" s="46">
        <v>7.26</v>
      </c>
      <c r="E158" s="45" t="str">
        <f t="shared" si="6"/>
        <v>1992-Q2</v>
      </c>
      <c r="F158" s="53">
        <f t="shared" si="7"/>
        <v>7.3766666666666678</v>
      </c>
    </row>
    <row r="159" spans="3:6" ht="12.75" customHeight="1" x14ac:dyDescent="0.25">
      <c r="C159" s="52">
        <f t="shared" si="8"/>
        <v>33816</v>
      </c>
      <c r="D159" s="46">
        <v>6.84</v>
      </c>
      <c r="E159" s="45" t="str">
        <f t="shared" si="6"/>
        <v/>
      </c>
      <c r="F159" s="53" t="str">
        <f t="shared" si="7"/>
        <v/>
      </c>
    </row>
    <row r="160" spans="3:6" ht="12.75" customHeight="1" x14ac:dyDescent="0.25">
      <c r="C160" s="52">
        <f t="shared" si="8"/>
        <v>33847</v>
      </c>
      <c r="D160" s="46">
        <v>6.59</v>
      </c>
      <c r="E160" s="45" t="str">
        <f t="shared" si="6"/>
        <v/>
      </c>
      <c r="F160" s="53" t="str">
        <f t="shared" si="7"/>
        <v/>
      </c>
    </row>
    <row r="161" spans="3:6" ht="12.75" customHeight="1" x14ac:dyDescent="0.25">
      <c r="C161" s="52">
        <f t="shared" si="8"/>
        <v>33877</v>
      </c>
      <c r="D161" s="46">
        <v>6.42</v>
      </c>
      <c r="E161" s="45" t="str">
        <f t="shared" si="6"/>
        <v>1992-Q3</v>
      </c>
      <c r="F161" s="53">
        <f t="shared" si="7"/>
        <v>6.6166666666666671</v>
      </c>
    </row>
    <row r="162" spans="3:6" ht="12.75" customHeight="1" x14ac:dyDescent="0.25">
      <c r="C162" s="52">
        <f t="shared" si="8"/>
        <v>33908</v>
      </c>
      <c r="D162" s="46">
        <v>6.59</v>
      </c>
      <c r="E162" s="45" t="str">
        <f t="shared" si="6"/>
        <v/>
      </c>
      <c r="F162" s="53" t="str">
        <f t="shared" si="7"/>
        <v/>
      </c>
    </row>
    <row r="163" spans="3:6" ht="12.75" customHeight="1" x14ac:dyDescent="0.25">
      <c r="C163" s="52">
        <f t="shared" si="8"/>
        <v>33938</v>
      </c>
      <c r="D163" s="46">
        <v>6.87</v>
      </c>
      <c r="E163" s="45" t="str">
        <f t="shared" si="6"/>
        <v/>
      </c>
      <c r="F163" s="53" t="str">
        <f t="shared" si="7"/>
        <v/>
      </c>
    </row>
    <row r="164" spans="3:6" ht="12.75" customHeight="1" x14ac:dyDescent="0.25">
      <c r="C164" s="52">
        <f t="shared" si="8"/>
        <v>33969</v>
      </c>
      <c r="D164" s="46">
        <v>6.77</v>
      </c>
      <c r="E164" s="45" t="str">
        <f t="shared" si="6"/>
        <v>1992-Q4</v>
      </c>
      <c r="F164" s="53">
        <f t="shared" si="7"/>
        <v>6.7433333333333332</v>
      </c>
    </row>
    <row r="165" spans="3:6" ht="12.75" customHeight="1" x14ac:dyDescent="0.25">
      <c r="C165" s="52">
        <f t="shared" si="8"/>
        <v>34000</v>
      </c>
      <c r="D165" s="46">
        <v>6.6</v>
      </c>
      <c r="E165" s="45" t="str">
        <f t="shared" si="6"/>
        <v/>
      </c>
      <c r="F165" s="53" t="str">
        <f t="shared" si="7"/>
        <v/>
      </c>
    </row>
    <row r="166" spans="3:6" ht="12.75" customHeight="1" x14ac:dyDescent="0.25">
      <c r="C166" s="52">
        <f t="shared" si="8"/>
        <v>34028</v>
      </c>
      <c r="D166" s="46">
        <v>6.26</v>
      </c>
      <c r="E166" s="45" t="str">
        <f t="shared" si="6"/>
        <v/>
      </c>
      <c r="F166" s="53" t="str">
        <f t="shared" si="7"/>
        <v/>
      </c>
    </row>
    <row r="167" spans="3:6" ht="12.75" customHeight="1" x14ac:dyDescent="0.25">
      <c r="C167" s="52">
        <f t="shared" si="8"/>
        <v>34059</v>
      </c>
      <c r="D167" s="46">
        <v>5.98</v>
      </c>
      <c r="E167" s="45" t="str">
        <f t="shared" si="6"/>
        <v>1993-Q1</v>
      </c>
      <c r="F167" s="53">
        <f t="shared" si="7"/>
        <v>6.28</v>
      </c>
    </row>
    <row r="168" spans="3:6" ht="12.75" customHeight="1" x14ac:dyDescent="0.25">
      <c r="C168" s="52">
        <f t="shared" si="8"/>
        <v>34089</v>
      </c>
      <c r="D168" s="46">
        <v>5.97</v>
      </c>
      <c r="E168" s="45" t="str">
        <f t="shared" si="6"/>
        <v/>
      </c>
      <c r="F168" s="53" t="str">
        <f t="shared" si="7"/>
        <v/>
      </c>
    </row>
    <row r="169" spans="3:6" ht="12.75" customHeight="1" x14ac:dyDescent="0.25">
      <c r="C169" s="52">
        <f t="shared" si="8"/>
        <v>34120</v>
      </c>
      <c r="D169" s="46">
        <v>6.04</v>
      </c>
      <c r="E169" s="45" t="str">
        <f t="shared" si="6"/>
        <v/>
      </c>
      <c r="F169" s="53" t="str">
        <f t="shared" si="7"/>
        <v/>
      </c>
    </row>
    <row r="170" spans="3:6" ht="12.75" customHeight="1" x14ac:dyDescent="0.25">
      <c r="C170" s="52">
        <f t="shared" si="8"/>
        <v>34150</v>
      </c>
      <c r="D170" s="46">
        <v>5.96</v>
      </c>
      <c r="E170" s="45" t="str">
        <f t="shared" si="6"/>
        <v>1993-Q2</v>
      </c>
      <c r="F170" s="53">
        <f t="shared" si="7"/>
        <v>5.9899999999999993</v>
      </c>
    </row>
    <row r="171" spans="3:6" ht="12.75" customHeight="1" x14ac:dyDescent="0.25">
      <c r="C171" s="52">
        <f t="shared" si="8"/>
        <v>34181</v>
      </c>
      <c r="D171" s="46">
        <v>5.81</v>
      </c>
      <c r="E171" s="45" t="str">
        <f t="shared" si="6"/>
        <v/>
      </c>
      <c r="F171" s="53" t="str">
        <f t="shared" si="7"/>
        <v/>
      </c>
    </row>
    <row r="172" spans="3:6" ht="12.75" customHeight="1" x14ac:dyDescent="0.25">
      <c r="C172" s="52">
        <f t="shared" si="8"/>
        <v>34212</v>
      </c>
      <c r="D172" s="46">
        <v>5.68</v>
      </c>
      <c r="E172" s="45" t="str">
        <f t="shared" si="6"/>
        <v/>
      </c>
      <c r="F172" s="53" t="str">
        <f t="shared" si="7"/>
        <v/>
      </c>
    </row>
    <row r="173" spans="3:6" ht="12.75" customHeight="1" x14ac:dyDescent="0.25">
      <c r="C173" s="52">
        <f t="shared" si="8"/>
        <v>34242</v>
      </c>
      <c r="D173" s="46">
        <v>5.36</v>
      </c>
      <c r="E173" s="45" t="str">
        <f t="shared" si="6"/>
        <v>1993-Q3</v>
      </c>
      <c r="F173" s="53">
        <f t="shared" si="7"/>
        <v>5.6166666666666663</v>
      </c>
    </row>
    <row r="174" spans="3:6" ht="12.75" customHeight="1" x14ac:dyDescent="0.25">
      <c r="C174" s="52">
        <f t="shared" si="8"/>
        <v>34273</v>
      </c>
      <c r="D174" s="46">
        <v>5.33</v>
      </c>
      <c r="E174" s="45" t="str">
        <f t="shared" si="6"/>
        <v/>
      </c>
      <c r="F174" s="53" t="str">
        <f t="shared" si="7"/>
        <v/>
      </c>
    </row>
    <row r="175" spans="3:6" ht="12.75" customHeight="1" x14ac:dyDescent="0.25">
      <c r="C175" s="52">
        <f t="shared" si="8"/>
        <v>34303</v>
      </c>
      <c r="D175" s="46">
        <v>5.72</v>
      </c>
      <c r="E175" s="45" t="str">
        <f t="shared" si="6"/>
        <v/>
      </c>
      <c r="F175" s="53" t="str">
        <f t="shared" si="7"/>
        <v/>
      </c>
    </row>
    <row r="176" spans="3:6" ht="12.75" customHeight="1" x14ac:dyDescent="0.25">
      <c r="C176" s="52">
        <f t="shared" si="8"/>
        <v>34334</v>
      </c>
      <c r="D176" s="46">
        <v>5.77</v>
      </c>
      <c r="E176" s="45" t="str">
        <f t="shared" si="6"/>
        <v>1993-Q4</v>
      </c>
      <c r="F176" s="53">
        <f t="shared" si="7"/>
        <v>5.6066666666666665</v>
      </c>
    </row>
    <row r="177" spans="3:6" ht="12.75" customHeight="1" x14ac:dyDescent="0.25">
      <c r="C177" s="52">
        <f t="shared" si="8"/>
        <v>34365</v>
      </c>
      <c r="D177" s="46">
        <v>5.75</v>
      </c>
      <c r="E177" s="45" t="str">
        <f t="shared" si="6"/>
        <v/>
      </c>
      <c r="F177" s="53" t="str">
        <f t="shared" si="7"/>
        <v/>
      </c>
    </row>
    <row r="178" spans="3:6" ht="12.75" customHeight="1" x14ac:dyDescent="0.25">
      <c r="C178" s="52">
        <f t="shared" si="8"/>
        <v>34393</v>
      </c>
      <c r="D178" s="46">
        <v>5.97</v>
      </c>
      <c r="E178" s="45" t="str">
        <f t="shared" si="6"/>
        <v/>
      </c>
      <c r="F178" s="53" t="str">
        <f t="shared" si="7"/>
        <v/>
      </c>
    </row>
    <row r="179" spans="3:6" ht="12.75" customHeight="1" x14ac:dyDescent="0.25">
      <c r="C179" s="52">
        <f t="shared" si="8"/>
        <v>34424</v>
      </c>
      <c r="D179" s="46">
        <v>6.48</v>
      </c>
      <c r="E179" s="45" t="str">
        <f t="shared" si="6"/>
        <v>1994-Q1</v>
      </c>
      <c r="F179" s="53">
        <f t="shared" si="7"/>
        <v>6.0666666666666664</v>
      </c>
    </row>
    <row r="180" spans="3:6" ht="12.75" customHeight="1" x14ac:dyDescent="0.25">
      <c r="C180" s="52">
        <f t="shared" si="8"/>
        <v>34454</v>
      </c>
      <c r="D180" s="46">
        <v>6.97</v>
      </c>
      <c r="E180" s="45" t="str">
        <f t="shared" si="6"/>
        <v/>
      </c>
      <c r="F180" s="53" t="str">
        <f t="shared" si="7"/>
        <v/>
      </c>
    </row>
    <row r="181" spans="3:6" ht="12.75" customHeight="1" x14ac:dyDescent="0.25">
      <c r="C181" s="52">
        <f t="shared" si="8"/>
        <v>34485</v>
      </c>
      <c r="D181" s="46">
        <v>7.18</v>
      </c>
      <c r="E181" s="45" t="str">
        <f t="shared" si="6"/>
        <v/>
      </c>
      <c r="F181" s="53" t="str">
        <f t="shared" si="7"/>
        <v/>
      </c>
    </row>
    <row r="182" spans="3:6" ht="12.75" customHeight="1" x14ac:dyDescent="0.25">
      <c r="C182" s="52">
        <f t="shared" si="8"/>
        <v>34515</v>
      </c>
      <c r="D182" s="46">
        <v>7.1</v>
      </c>
      <c r="E182" s="45" t="str">
        <f t="shared" si="6"/>
        <v>1994-Q2</v>
      </c>
      <c r="F182" s="53">
        <f t="shared" si="7"/>
        <v>7.083333333333333</v>
      </c>
    </row>
    <row r="183" spans="3:6" ht="12.75" customHeight="1" x14ac:dyDescent="0.25">
      <c r="C183" s="52">
        <f t="shared" si="8"/>
        <v>34546</v>
      </c>
      <c r="D183" s="46">
        <v>7.3</v>
      </c>
      <c r="E183" s="45" t="str">
        <f t="shared" si="6"/>
        <v/>
      </c>
      <c r="F183" s="53" t="str">
        <f t="shared" si="7"/>
        <v/>
      </c>
    </row>
    <row r="184" spans="3:6" ht="12.75" customHeight="1" x14ac:dyDescent="0.25">
      <c r="C184" s="52">
        <f t="shared" si="8"/>
        <v>34577</v>
      </c>
      <c r="D184" s="46">
        <v>7.24</v>
      </c>
      <c r="E184" s="45" t="str">
        <f t="shared" si="6"/>
        <v/>
      </c>
      <c r="F184" s="53" t="str">
        <f t="shared" si="7"/>
        <v/>
      </c>
    </row>
    <row r="185" spans="3:6" ht="12.75" customHeight="1" x14ac:dyDescent="0.25">
      <c r="C185" s="52">
        <f t="shared" si="8"/>
        <v>34607</v>
      </c>
      <c r="D185" s="46">
        <v>7.46</v>
      </c>
      <c r="E185" s="45" t="str">
        <f t="shared" si="6"/>
        <v>1994-Q3</v>
      </c>
      <c r="F185" s="53">
        <f t="shared" si="7"/>
        <v>7.333333333333333</v>
      </c>
    </row>
    <row r="186" spans="3:6" ht="12.75" customHeight="1" x14ac:dyDescent="0.25">
      <c r="C186" s="52">
        <f t="shared" si="8"/>
        <v>34638</v>
      </c>
      <c r="D186" s="46">
        <v>7.74</v>
      </c>
      <c r="E186" s="45" t="str">
        <f t="shared" si="6"/>
        <v/>
      </c>
      <c r="F186" s="53" t="str">
        <f t="shared" si="7"/>
        <v/>
      </c>
    </row>
    <row r="187" spans="3:6" ht="12.75" customHeight="1" x14ac:dyDescent="0.25">
      <c r="C187" s="52">
        <f t="shared" si="8"/>
        <v>34668</v>
      </c>
      <c r="D187" s="46">
        <v>7.96</v>
      </c>
      <c r="E187" s="45" t="str">
        <f t="shared" si="6"/>
        <v/>
      </c>
      <c r="F187" s="53" t="str">
        <f t="shared" si="7"/>
        <v/>
      </c>
    </row>
    <row r="188" spans="3:6" ht="12.75" customHeight="1" x14ac:dyDescent="0.25">
      <c r="C188" s="52">
        <f t="shared" si="8"/>
        <v>34699</v>
      </c>
      <c r="D188" s="46">
        <v>7.81</v>
      </c>
      <c r="E188" s="45" t="str">
        <f t="shared" si="6"/>
        <v>1994-Q4</v>
      </c>
      <c r="F188" s="53">
        <f t="shared" si="7"/>
        <v>7.836666666666666</v>
      </c>
    </row>
    <row r="189" spans="3:6" ht="12.75" customHeight="1" x14ac:dyDescent="0.25">
      <c r="C189" s="52">
        <f t="shared" si="8"/>
        <v>34730</v>
      </c>
      <c r="D189" s="46">
        <v>7.78</v>
      </c>
      <c r="E189" s="45" t="str">
        <f t="shared" si="6"/>
        <v/>
      </c>
      <c r="F189" s="53" t="str">
        <f t="shared" si="7"/>
        <v/>
      </c>
    </row>
    <row r="190" spans="3:6" ht="12.75" customHeight="1" x14ac:dyDescent="0.25">
      <c r="C190" s="52">
        <f t="shared" si="8"/>
        <v>34758</v>
      </c>
      <c r="D190" s="46">
        <v>7.47</v>
      </c>
      <c r="E190" s="45" t="str">
        <f t="shared" si="6"/>
        <v/>
      </c>
      <c r="F190" s="53" t="str">
        <f t="shared" si="7"/>
        <v/>
      </c>
    </row>
    <row r="191" spans="3:6" ht="12.75" customHeight="1" x14ac:dyDescent="0.25">
      <c r="C191" s="52">
        <f t="shared" si="8"/>
        <v>34789</v>
      </c>
      <c r="D191" s="46">
        <v>7.2</v>
      </c>
      <c r="E191" s="45" t="str">
        <f t="shared" si="6"/>
        <v>1995-Q1</v>
      </c>
      <c r="F191" s="53">
        <f t="shared" si="7"/>
        <v>7.4833333333333334</v>
      </c>
    </row>
    <row r="192" spans="3:6" ht="12.75" customHeight="1" x14ac:dyDescent="0.25">
      <c r="C192" s="52">
        <f t="shared" si="8"/>
        <v>34819</v>
      </c>
      <c r="D192" s="46">
        <v>7.06</v>
      </c>
      <c r="E192" s="45" t="str">
        <f t="shared" si="6"/>
        <v/>
      </c>
      <c r="F192" s="53" t="str">
        <f t="shared" si="7"/>
        <v/>
      </c>
    </row>
    <row r="193" spans="3:6" ht="12.75" customHeight="1" x14ac:dyDescent="0.25">
      <c r="C193" s="52">
        <f t="shared" si="8"/>
        <v>34850</v>
      </c>
      <c r="D193" s="46">
        <v>6.63</v>
      </c>
      <c r="E193" s="45" t="str">
        <f t="shared" si="6"/>
        <v/>
      </c>
      <c r="F193" s="53" t="str">
        <f t="shared" si="7"/>
        <v/>
      </c>
    </row>
    <row r="194" spans="3:6" ht="12.75" customHeight="1" x14ac:dyDescent="0.25">
      <c r="C194" s="52">
        <f t="shared" si="8"/>
        <v>34880</v>
      </c>
      <c r="D194" s="46">
        <v>6.17</v>
      </c>
      <c r="E194" s="45" t="str">
        <f t="shared" si="6"/>
        <v>1995-Q2</v>
      </c>
      <c r="F194" s="53">
        <f t="shared" si="7"/>
        <v>6.62</v>
      </c>
    </row>
    <row r="195" spans="3:6" ht="12.75" customHeight="1" x14ac:dyDescent="0.25">
      <c r="C195" s="52">
        <f t="shared" si="8"/>
        <v>34911</v>
      </c>
      <c r="D195" s="46">
        <v>6.28</v>
      </c>
      <c r="E195" s="45" t="str">
        <f t="shared" si="6"/>
        <v/>
      </c>
      <c r="F195" s="53" t="str">
        <f t="shared" si="7"/>
        <v/>
      </c>
    </row>
    <row r="196" spans="3:6" ht="12.75" customHeight="1" x14ac:dyDescent="0.25">
      <c r="C196" s="52">
        <f t="shared" si="8"/>
        <v>34942</v>
      </c>
      <c r="D196" s="46">
        <v>6.49</v>
      </c>
      <c r="E196" s="45" t="str">
        <f t="shared" si="6"/>
        <v/>
      </c>
      <c r="F196" s="53" t="str">
        <f t="shared" si="7"/>
        <v/>
      </c>
    </row>
    <row r="197" spans="3:6" ht="12.75" customHeight="1" x14ac:dyDescent="0.25">
      <c r="C197" s="52">
        <f t="shared" si="8"/>
        <v>34972</v>
      </c>
      <c r="D197" s="46">
        <v>6.2</v>
      </c>
      <c r="E197" s="45" t="str">
        <f t="shared" si="6"/>
        <v>1995-Q3</v>
      </c>
      <c r="F197" s="53">
        <f t="shared" si="7"/>
        <v>6.3233333333333333</v>
      </c>
    </row>
    <row r="198" spans="3:6" ht="12.75" customHeight="1" x14ac:dyDescent="0.25">
      <c r="C198" s="52">
        <f t="shared" si="8"/>
        <v>35003</v>
      </c>
      <c r="D198" s="46">
        <v>6.04</v>
      </c>
      <c r="E198" s="45" t="str">
        <f t="shared" si="6"/>
        <v/>
      </c>
      <c r="F198" s="53" t="str">
        <f t="shared" si="7"/>
        <v/>
      </c>
    </row>
    <row r="199" spans="3:6" ht="12.75" customHeight="1" x14ac:dyDescent="0.25">
      <c r="C199" s="52">
        <f t="shared" si="8"/>
        <v>35033</v>
      </c>
      <c r="D199" s="46">
        <v>5.93</v>
      </c>
      <c r="E199" s="45" t="str">
        <f t="shared" si="6"/>
        <v/>
      </c>
      <c r="F199" s="53" t="str">
        <f t="shared" si="7"/>
        <v/>
      </c>
    </row>
    <row r="200" spans="3:6" ht="12.75" customHeight="1" x14ac:dyDescent="0.25">
      <c r="C200" s="52">
        <f t="shared" si="8"/>
        <v>35064</v>
      </c>
      <c r="D200" s="46">
        <v>5.71</v>
      </c>
      <c r="E200" s="45" t="str">
        <f t="shared" si="6"/>
        <v>1995-Q4</v>
      </c>
      <c r="F200" s="53">
        <f t="shared" si="7"/>
        <v>5.8933333333333335</v>
      </c>
    </row>
    <row r="201" spans="3:6" ht="12.75" customHeight="1" x14ac:dyDescent="0.25">
      <c r="C201" s="52">
        <f t="shared" si="8"/>
        <v>35095</v>
      </c>
      <c r="D201" s="46">
        <v>5.65</v>
      </c>
      <c r="E201" s="45" t="str">
        <f t="shared" ref="E201:E264" si="9">IF(OR(MONTH(C201)=3,MONTH(C201)=6,MONTH(C201)=9,MONTH(C201)=12),YEAR(C201)&amp;"-Q"&amp;IF(MONTH(C201)&lt;4,1,IF(MONTH(C201)&lt;7,2,IF(MONTH(C201)&lt;10,3,4))),"")</f>
        <v/>
      </c>
      <c r="F201" s="53" t="str">
        <f t="shared" ref="F201:F264" si="10">IF(LEN(E201)=0,"",(SUM(D199:D201)/3))</f>
        <v/>
      </c>
    </row>
    <row r="202" spans="3:6" ht="12.75" customHeight="1" x14ac:dyDescent="0.25">
      <c r="C202" s="52">
        <f t="shared" ref="C202:C265" si="11">EOMONTH((EOMONTH(C201,0)+1),0)</f>
        <v>35124</v>
      </c>
      <c r="D202" s="46">
        <v>5.81</v>
      </c>
      <c r="E202" s="45" t="str">
        <f t="shared" si="9"/>
        <v/>
      </c>
      <c r="F202" s="53" t="str">
        <f t="shared" si="10"/>
        <v/>
      </c>
    </row>
    <row r="203" spans="3:6" ht="12.75" customHeight="1" x14ac:dyDescent="0.25">
      <c r="C203" s="52">
        <f t="shared" si="11"/>
        <v>35155</v>
      </c>
      <c r="D203" s="46">
        <v>6.27</v>
      </c>
      <c r="E203" s="45" t="str">
        <f t="shared" si="9"/>
        <v>1996-Q1</v>
      </c>
      <c r="F203" s="53">
        <f t="shared" si="10"/>
        <v>5.91</v>
      </c>
    </row>
    <row r="204" spans="3:6" ht="12.75" customHeight="1" x14ac:dyDescent="0.25">
      <c r="C204" s="52">
        <f t="shared" si="11"/>
        <v>35185</v>
      </c>
      <c r="D204" s="46">
        <v>6.51</v>
      </c>
      <c r="E204" s="45" t="str">
        <f t="shared" si="9"/>
        <v/>
      </c>
      <c r="F204" s="53" t="str">
        <f t="shared" si="10"/>
        <v/>
      </c>
    </row>
    <row r="205" spans="3:6" ht="12.75" customHeight="1" x14ac:dyDescent="0.25">
      <c r="C205" s="52">
        <f t="shared" si="11"/>
        <v>35216</v>
      </c>
      <c r="D205" s="46">
        <v>6.74</v>
      </c>
      <c r="E205" s="45" t="str">
        <f t="shared" si="9"/>
        <v/>
      </c>
      <c r="F205" s="53" t="str">
        <f t="shared" si="10"/>
        <v/>
      </c>
    </row>
    <row r="206" spans="3:6" ht="12.75" customHeight="1" x14ac:dyDescent="0.25">
      <c r="C206" s="52">
        <f t="shared" si="11"/>
        <v>35246</v>
      </c>
      <c r="D206" s="46">
        <v>6.91</v>
      </c>
      <c r="E206" s="45" t="str">
        <f t="shared" si="9"/>
        <v>1996-Q2</v>
      </c>
      <c r="F206" s="53">
        <f t="shared" si="10"/>
        <v>6.72</v>
      </c>
    </row>
    <row r="207" spans="3:6" ht="12.75" customHeight="1" x14ac:dyDescent="0.25">
      <c r="C207" s="52">
        <f t="shared" si="11"/>
        <v>35277</v>
      </c>
      <c r="D207" s="46">
        <v>6.87</v>
      </c>
      <c r="E207" s="45" t="str">
        <f t="shared" si="9"/>
        <v/>
      </c>
      <c r="F207" s="53" t="str">
        <f t="shared" si="10"/>
        <v/>
      </c>
    </row>
    <row r="208" spans="3:6" ht="12.75" customHeight="1" x14ac:dyDescent="0.25">
      <c r="C208" s="52">
        <f t="shared" si="11"/>
        <v>35308</v>
      </c>
      <c r="D208" s="46">
        <v>6.64</v>
      </c>
      <c r="E208" s="45" t="str">
        <f t="shared" si="9"/>
        <v/>
      </c>
      <c r="F208" s="53" t="str">
        <f t="shared" si="10"/>
        <v/>
      </c>
    </row>
    <row r="209" spans="3:6" ht="12.75" customHeight="1" x14ac:dyDescent="0.25">
      <c r="C209" s="52">
        <f t="shared" si="11"/>
        <v>35338</v>
      </c>
      <c r="D209" s="46">
        <v>6.83</v>
      </c>
      <c r="E209" s="45" t="str">
        <f t="shared" si="9"/>
        <v>1996-Q3</v>
      </c>
      <c r="F209" s="53">
        <f t="shared" si="10"/>
        <v>6.78</v>
      </c>
    </row>
    <row r="210" spans="3:6" ht="12.75" customHeight="1" x14ac:dyDescent="0.25">
      <c r="C210" s="52">
        <f t="shared" si="11"/>
        <v>35369</v>
      </c>
      <c r="D210" s="46">
        <v>6.53</v>
      </c>
      <c r="E210" s="45" t="str">
        <f t="shared" si="9"/>
        <v/>
      </c>
      <c r="F210" s="53" t="str">
        <f t="shared" si="10"/>
        <v/>
      </c>
    </row>
    <row r="211" spans="3:6" ht="12.75" customHeight="1" x14ac:dyDescent="0.25">
      <c r="C211" s="52">
        <f t="shared" si="11"/>
        <v>35399</v>
      </c>
      <c r="D211" s="46">
        <v>6.2</v>
      </c>
      <c r="E211" s="45" t="str">
        <f t="shared" si="9"/>
        <v/>
      </c>
      <c r="F211" s="53" t="str">
        <f t="shared" si="10"/>
        <v/>
      </c>
    </row>
    <row r="212" spans="3:6" ht="12.75" customHeight="1" x14ac:dyDescent="0.25">
      <c r="C212" s="52">
        <f t="shared" si="11"/>
        <v>35430</v>
      </c>
      <c r="D212" s="46">
        <v>6.3</v>
      </c>
      <c r="E212" s="45" t="str">
        <f t="shared" si="9"/>
        <v>1996-Q4</v>
      </c>
      <c r="F212" s="53">
        <f t="shared" si="10"/>
        <v>6.3433333333333337</v>
      </c>
    </row>
    <row r="213" spans="3:6" ht="12.75" customHeight="1" x14ac:dyDescent="0.25">
      <c r="C213" s="52">
        <f t="shared" si="11"/>
        <v>35461</v>
      </c>
      <c r="D213" s="46">
        <v>6.58</v>
      </c>
      <c r="E213" s="45" t="str">
        <f t="shared" si="9"/>
        <v/>
      </c>
      <c r="F213" s="53" t="str">
        <f t="shared" si="10"/>
        <v/>
      </c>
    </row>
    <row r="214" spans="3:6" ht="12.75" customHeight="1" x14ac:dyDescent="0.25">
      <c r="C214" s="52">
        <f t="shared" si="11"/>
        <v>35489</v>
      </c>
      <c r="D214" s="46">
        <v>6.42</v>
      </c>
      <c r="E214" s="45" t="str">
        <f t="shared" si="9"/>
        <v/>
      </c>
      <c r="F214" s="53" t="str">
        <f t="shared" si="10"/>
        <v/>
      </c>
    </row>
    <row r="215" spans="3:6" ht="12.75" customHeight="1" x14ac:dyDescent="0.25">
      <c r="C215" s="52">
        <f t="shared" si="11"/>
        <v>35520</v>
      </c>
      <c r="D215" s="46">
        <v>6.69</v>
      </c>
      <c r="E215" s="45" t="str">
        <f t="shared" si="9"/>
        <v>1997-Q1</v>
      </c>
      <c r="F215" s="53">
        <f t="shared" si="10"/>
        <v>6.5633333333333335</v>
      </c>
    </row>
    <row r="216" spans="3:6" ht="12.75" customHeight="1" x14ac:dyDescent="0.25">
      <c r="C216" s="52">
        <f t="shared" si="11"/>
        <v>35550</v>
      </c>
      <c r="D216" s="46">
        <v>6.89</v>
      </c>
      <c r="E216" s="45" t="str">
        <f t="shared" si="9"/>
        <v/>
      </c>
      <c r="F216" s="53" t="str">
        <f t="shared" si="10"/>
        <v/>
      </c>
    </row>
    <row r="217" spans="3:6" ht="12.75" customHeight="1" x14ac:dyDescent="0.25">
      <c r="C217" s="52">
        <f t="shared" si="11"/>
        <v>35581</v>
      </c>
      <c r="D217" s="46">
        <v>6.71</v>
      </c>
      <c r="E217" s="45" t="str">
        <f t="shared" si="9"/>
        <v/>
      </c>
      <c r="F217" s="53" t="str">
        <f t="shared" si="10"/>
        <v/>
      </c>
    </row>
    <row r="218" spans="3:6" ht="12.75" customHeight="1" x14ac:dyDescent="0.25">
      <c r="C218" s="52">
        <f t="shared" si="11"/>
        <v>35611</v>
      </c>
      <c r="D218" s="46">
        <v>6.49</v>
      </c>
      <c r="E218" s="45" t="str">
        <f t="shared" si="9"/>
        <v>1997-Q2</v>
      </c>
      <c r="F218" s="53">
        <f t="shared" si="10"/>
        <v>6.6966666666666663</v>
      </c>
    </row>
    <row r="219" spans="3:6" ht="12.75" customHeight="1" x14ac:dyDescent="0.25">
      <c r="C219" s="52">
        <f t="shared" si="11"/>
        <v>35642</v>
      </c>
      <c r="D219" s="46">
        <v>6.22</v>
      </c>
      <c r="E219" s="45" t="str">
        <f t="shared" si="9"/>
        <v/>
      </c>
      <c r="F219" s="53" t="str">
        <f t="shared" si="10"/>
        <v/>
      </c>
    </row>
    <row r="220" spans="3:6" ht="12.75" customHeight="1" x14ac:dyDescent="0.25">
      <c r="C220" s="52">
        <f t="shared" si="11"/>
        <v>35673</v>
      </c>
      <c r="D220" s="46">
        <v>6.3</v>
      </c>
      <c r="E220" s="45" t="str">
        <f t="shared" si="9"/>
        <v/>
      </c>
      <c r="F220" s="53" t="str">
        <f t="shared" si="10"/>
        <v/>
      </c>
    </row>
    <row r="221" spans="3:6" ht="12.75" customHeight="1" x14ac:dyDescent="0.25">
      <c r="C221" s="52">
        <f t="shared" si="11"/>
        <v>35703</v>
      </c>
      <c r="D221" s="46">
        <v>6.21</v>
      </c>
      <c r="E221" s="45" t="str">
        <f t="shared" si="9"/>
        <v>1997-Q3</v>
      </c>
      <c r="F221" s="53">
        <f t="shared" si="10"/>
        <v>6.2433333333333332</v>
      </c>
    </row>
    <row r="222" spans="3:6" ht="12.75" customHeight="1" x14ac:dyDescent="0.25">
      <c r="C222" s="52">
        <f t="shared" si="11"/>
        <v>35734</v>
      </c>
      <c r="D222" s="46">
        <v>6.03</v>
      </c>
      <c r="E222" s="45" t="str">
        <f t="shared" si="9"/>
        <v/>
      </c>
      <c r="F222" s="53" t="str">
        <f t="shared" si="10"/>
        <v/>
      </c>
    </row>
    <row r="223" spans="3:6" ht="12.75" customHeight="1" x14ac:dyDescent="0.25">
      <c r="C223" s="52">
        <f t="shared" si="11"/>
        <v>35764</v>
      </c>
      <c r="D223" s="46">
        <v>5.88</v>
      </c>
      <c r="E223" s="45" t="str">
        <f t="shared" si="9"/>
        <v/>
      </c>
      <c r="F223" s="53" t="str">
        <f t="shared" si="10"/>
        <v/>
      </c>
    </row>
    <row r="224" spans="3:6" ht="12.75" customHeight="1" x14ac:dyDescent="0.25">
      <c r="C224" s="52">
        <f t="shared" si="11"/>
        <v>35795</v>
      </c>
      <c r="D224" s="46">
        <v>5.81</v>
      </c>
      <c r="E224" s="45" t="str">
        <f t="shared" si="9"/>
        <v>1997-Q4</v>
      </c>
      <c r="F224" s="53">
        <f t="shared" si="10"/>
        <v>5.9066666666666663</v>
      </c>
    </row>
    <row r="225" spans="3:6" ht="12.75" customHeight="1" x14ac:dyDescent="0.25">
      <c r="C225" s="52">
        <f t="shared" si="11"/>
        <v>35826</v>
      </c>
      <c r="D225" s="46">
        <v>5.54</v>
      </c>
      <c r="E225" s="45" t="str">
        <f t="shared" si="9"/>
        <v/>
      </c>
      <c r="F225" s="53" t="str">
        <f t="shared" si="10"/>
        <v/>
      </c>
    </row>
    <row r="226" spans="3:6" ht="12.75" customHeight="1" x14ac:dyDescent="0.25">
      <c r="C226" s="52">
        <f t="shared" si="11"/>
        <v>35854</v>
      </c>
      <c r="D226" s="46">
        <v>5.57</v>
      </c>
      <c r="E226" s="45" t="str">
        <f t="shared" si="9"/>
        <v/>
      </c>
      <c r="F226" s="53" t="str">
        <f t="shared" si="10"/>
        <v/>
      </c>
    </row>
    <row r="227" spans="3:6" ht="12.75" customHeight="1" x14ac:dyDescent="0.25">
      <c r="C227" s="52">
        <f t="shared" si="11"/>
        <v>35885</v>
      </c>
      <c r="D227" s="46">
        <v>5.65</v>
      </c>
      <c r="E227" s="45" t="str">
        <f t="shared" si="9"/>
        <v>1998-Q1</v>
      </c>
      <c r="F227" s="53">
        <f t="shared" si="10"/>
        <v>5.586666666666666</v>
      </c>
    </row>
    <row r="228" spans="3:6" ht="12.75" customHeight="1" x14ac:dyDescent="0.25">
      <c r="C228" s="52">
        <f t="shared" si="11"/>
        <v>35915</v>
      </c>
      <c r="D228" s="46">
        <v>5.64</v>
      </c>
      <c r="E228" s="45" t="str">
        <f t="shared" si="9"/>
        <v/>
      </c>
      <c r="F228" s="53" t="str">
        <f t="shared" si="10"/>
        <v/>
      </c>
    </row>
    <row r="229" spans="3:6" ht="12.75" customHeight="1" x14ac:dyDescent="0.25">
      <c r="C229" s="52">
        <f t="shared" si="11"/>
        <v>35946</v>
      </c>
      <c r="D229" s="46">
        <v>5.65</v>
      </c>
      <c r="E229" s="45" t="str">
        <f t="shared" si="9"/>
        <v/>
      </c>
      <c r="F229" s="53" t="str">
        <f t="shared" si="10"/>
        <v/>
      </c>
    </row>
    <row r="230" spans="3:6" ht="12.75" customHeight="1" x14ac:dyDescent="0.25">
      <c r="C230" s="52">
        <f t="shared" si="11"/>
        <v>35976</v>
      </c>
      <c r="D230" s="46">
        <v>5.5</v>
      </c>
      <c r="E230" s="45" t="str">
        <f t="shared" si="9"/>
        <v>1998-Q2</v>
      </c>
      <c r="F230" s="53">
        <f t="shared" si="10"/>
        <v>5.5966666666666667</v>
      </c>
    </row>
    <row r="231" spans="3:6" ht="12.75" customHeight="1" x14ac:dyDescent="0.25">
      <c r="C231" s="52">
        <f t="shared" si="11"/>
        <v>36007</v>
      </c>
      <c r="D231" s="46">
        <v>5.46</v>
      </c>
      <c r="E231" s="45" t="str">
        <f t="shared" si="9"/>
        <v/>
      </c>
      <c r="F231" s="53" t="str">
        <f t="shared" si="10"/>
        <v/>
      </c>
    </row>
    <row r="232" spans="3:6" ht="12.75" customHeight="1" x14ac:dyDescent="0.25">
      <c r="C232" s="52">
        <f t="shared" si="11"/>
        <v>36038</v>
      </c>
      <c r="D232" s="46">
        <v>5.34</v>
      </c>
      <c r="E232" s="45" t="str">
        <f t="shared" si="9"/>
        <v/>
      </c>
      <c r="F232" s="53" t="str">
        <f t="shared" si="10"/>
        <v/>
      </c>
    </row>
    <row r="233" spans="3:6" ht="12.75" customHeight="1" x14ac:dyDescent="0.25">
      <c r="C233" s="52">
        <f t="shared" si="11"/>
        <v>36068</v>
      </c>
      <c r="D233" s="46">
        <v>4.8099999999999996</v>
      </c>
      <c r="E233" s="45" t="str">
        <f t="shared" si="9"/>
        <v>1998-Q3</v>
      </c>
      <c r="F233" s="53">
        <f t="shared" si="10"/>
        <v>5.2033333333333331</v>
      </c>
    </row>
    <row r="234" spans="3:6" ht="12.75" customHeight="1" x14ac:dyDescent="0.25">
      <c r="C234" s="52">
        <f t="shared" si="11"/>
        <v>36099</v>
      </c>
      <c r="D234" s="46">
        <v>4.53</v>
      </c>
      <c r="E234" s="45" t="str">
        <f t="shared" si="9"/>
        <v/>
      </c>
      <c r="F234" s="53" t="str">
        <f t="shared" si="10"/>
        <v/>
      </c>
    </row>
    <row r="235" spans="3:6" ht="12.75" customHeight="1" x14ac:dyDescent="0.25">
      <c r="C235" s="52">
        <f t="shared" si="11"/>
        <v>36129</v>
      </c>
      <c r="D235" s="46">
        <v>4.83</v>
      </c>
      <c r="E235" s="45" t="str">
        <f t="shared" si="9"/>
        <v/>
      </c>
      <c r="F235" s="53" t="str">
        <f t="shared" si="10"/>
        <v/>
      </c>
    </row>
    <row r="236" spans="3:6" ht="12.75" customHeight="1" x14ac:dyDescent="0.25">
      <c r="C236" s="52">
        <f t="shared" si="11"/>
        <v>36160</v>
      </c>
      <c r="D236" s="46">
        <v>4.6500000000000004</v>
      </c>
      <c r="E236" s="45" t="str">
        <f t="shared" si="9"/>
        <v>1998-Q4</v>
      </c>
      <c r="F236" s="53">
        <f t="shared" si="10"/>
        <v>4.67</v>
      </c>
    </row>
    <row r="237" spans="3:6" ht="12.75" customHeight="1" x14ac:dyDescent="0.25">
      <c r="C237" s="52">
        <f t="shared" si="11"/>
        <v>36191</v>
      </c>
      <c r="D237" s="46">
        <v>4.72</v>
      </c>
      <c r="E237" s="45" t="str">
        <f t="shared" si="9"/>
        <v/>
      </c>
      <c r="F237" s="53" t="str">
        <f t="shared" si="10"/>
        <v/>
      </c>
    </row>
    <row r="238" spans="3:6" ht="12.75" customHeight="1" x14ac:dyDescent="0.25">
      <c r="C238" s="52">
        <f t="shared" si="11"/>
        <v>36219</v>
      </c>
      <c r="D238" s="46">
        <v>5</v>
      </c>
      <c r="E238" s="45" t="str">
        <f t="shared" si="9"/>
        <v/>
      </c>
      <c r="F238" s="53" t="str">
        <f t="shared" si="10"/>
        <v/>
      </c>
    </row>
    <row r="239" spans="3:6" ht="12.75" customHeight="1" x14ac:dyDescent="0.25">
      <c r="C239" s="52">
        <f t="shared" si="11"/>
        <v>36250</v>
      </c>
      <c r="D239" s="46">
        <v>5.23</v>
      </c>
      <c r="E239" s="45" t="str">
        <f t="shared" si="9"/>
        <v>1999-Q1</v>
      </c>
      <c r="F239" s="53">
        <f t="shared" si="10"/>
        <v>4.9833333333333334</v>
      </c>
    </row>
    <row r="240" spans="3:6" ht="12.75" customHeight="1" x14ac:dyDescent="0.25">
      <c r="C240" s="52">
        <f t="shared" si="11"/>
        <v>36280</v>
      </c>
      <c r="D240" s="46">
        <v>5.18</v>
      </c>
      <c r="E240" s="45" t="str">
        <f t="shared" si="9"/>
        <v/>
      </c>
      <c r="F240" s="53" t="str">
        <f t="shared" si="10"/>
        <v/>
      </c>
    </row>
    <row r="241" spans="3:6" ht="12.75" customHeight="1" x14ac:dyDescent="0.25">
      <c r="C241" s="52">
        <f t="shared" si="11"/>
        <v>36311</v>
      </c>
      <c r="D241" s="46">
        <v>5.54</v>
      </c>
      <c r="E241" s="45" t="str">
        <f t="shared" si="9"/>
        <v/>
      </c>
      <c r="F241" s="53" t="str">
        <f t="shared" si="10"/>
        <v/>
      </c>
    </row>
    <row r="242" spans="3:6" ht="12.75" customHeight="1" x14ac:dyDescent="0.25">
      <c r="C242" s="52">
        <f t="shared" si="11"/>
        <v>36341</v>
      </c>
      <c r="D242" s="46">
        <v>5.9</v>
      </c>
      <c r="E242" s="45" t="str">
        <f t="shared" si="9"/>
        <v>1999-Q2</v>
      </c>
      <c r="F242" s="53">
        <f t="shared" si="10"/>
        <v>5.5399999999999991</v>
      </c>
    </row>
    <row r="243" spans="3:6" ht="12.75" customHeight="1" x14ac:dyDescent="0.25">
      <c r="C243" s="52">
        <f t="shared" si="11"/>
        <v>36372</v>
      </c>
      <c r="D243" s="46">
        <v>5.79</v>
      </c>
      <c r="E243" s="45" t="str">
        <f t="shared" si="9"/>
        <v/>
      </c>
      <c r="F243" s="53" t="str">
        <f t="shared" si="10"/>
        <v/>
      </c>
    </row>
    <row r="244" spans="3:6" ht="12.75" customHeight="1" x14ac:dyDescent="0.25">
      <c r="C244" s="52">
        <f t="shared" si="11"/>
        <v>36403</v>
      </c>
      <c r="D244" s="46">
        <v>5.94</v>
      </c>
      <c r="E244" s="45" t="str">
        <f t="shared" si="9"/>
        <v/>
      </c>
      <c r="F244" s="53" t="str">
        <f t="shared" si="10"/>
        <v/>
      </c>
    </row>
    <row r="245" spans="3:6" ht="12.75" customHeight="1" x14ac:dyDescent="0.25">
      <c r="C245" s="52">
        <f t="shared" si="11"/>
        <v>36433</v>
      </c>
      <c r="D245" s="46">
        <v>5.92</v>
      </c>
      <c r="E245" s="45" t="str">
        <f t="shared" si="9"/>
        <v>1999-Q3</v>
      </c>
      <c r="F245" s="53">
        <f t="shared" si="10"/>
        <v>5.8833333333333329</v>
      </c>
    </row>
    <row r="246" spans="3:6" ht="12.75" customHeight="1" x14ac:dyDescent="0.25">
      <c r="C246" s="52">
        <f t="shared" si="11"/>
        <v>36464</v>
      </c>
      <c r="D246" s="46">
        <v>6.11</v>
      </c>
      <c r="E246" s="45" t="str">
        <f t="shared" si="9"/>
        <v/>
      </c>
      <c r="F246" s="53" t="str">
        <f t="shared" si="10"/>
        <v/>
      </c>
    </row>
    <row r="247" spans="3:6" ht="12.75" customHeight="1" x14ac:dyDescent="0.25">
      <c r="C247" s="52">
        <f t="shared" si="11"/>
        <v>36494</v>
      </c>
      <c r="D247" s="46">
        <v>6.03</v>
      </c>
      <c r="E247" s="45" t="str">
        <f t="shared" si="9"/>
        <v/>
      </c>
      <c r="F247" s="53" t="str">
        <f t="shared" si="10"/>
        <v/>
      </c>
    </row>
    <row r="248" spans="3:6" ht="12.75" customHeight="1" x14ac:dyDescent="0.25">
      <c r="C248" s="52">
        <f t="shared" si="11"/>
        <v>36525</v>
      </c>
      <c r="D248" s="46">
        <v>6.28</v>
      </c>
      <c r="E248" s="45" t="str">
        <f t="shared" si="9"/>
        <v>1999-Q4</v>
      </c>
      <c r="F248" s="53">
        <f t="shared" si="10"/>
        <v>6.1400000000000006</v>
      </c>
    </row>
    <row r="249" spans="3:6" ht="12.75" customHeight="1" x14ac:dyDescent="0.25">
      <c r="C249" s="52">
        <f t="shared" si="11"/>
        <v>36556</v>
      </c>
      <c r="D249" s="46">
        <v>6.66</v>
      </c>
      <c r="E249" s="45" t="str">
        <f t="shared" si="9"/>
        <v/>
      </c>
      <c r="F249" s="53" t="str">
        <f t="shared" si="10"/>
        <v/>
      </c>
    </row>
    <row r="250" spans="3:6" ht="12.75" customHeight="1" x14ac:dyDescent="0.25">
      <c r="C250" s="52">
        <f t="shared" si="11"/>
        <v>36585</v>
      </c>
      <c r="D250" s="46">
        <v>6.52</v>
      </c>
      <c r="E250" s="45" t="str">
        <f t="shared" si="9"/>
        <v/>
      </c>
      <c r="F250" s="53" t="str">
        <f t="shared" si="10"/>
        <v/>
      </c>
    </row>
    <row r="251" spans="3:6" ht="12.75" customHeight="1" x14ac:dyDescent="0.25">
      <c r="C251" s="52">
        <f t="shared" si="11"/>
        <v>36616</v>
      </c>
      <c r="D251" s="46">
        <v>6.26</v>
      </c>
      <c r="E251" s="45" t="str">
        <f t="shared" si="9"/>
        <v>2000-Q1</v>
      </c>
      <c r="F251" s="53">
        <f t="shared" si="10"/>
        <v>6.4799999999999995</v>
      </c>
    </row>
    <row r="252" spans="3:6" ht="12.75" customHeight="1" x14ac:dyDescent="0.25">
      <c r="C252" s="52">
        <f t="shared" si="11"/>
        <v>36646</v>
      </c>
      <c r="D252" s="46">
        <v>5.99</v>
      </c>
      <c r="E252" s="45" t="str">
        <f t="shared" si="9"/>
        <v/>
      </c>
      <c r="F252" s="53" t="str">
        <f t="shared" si="10"/>
        <v/>
      </c>
    </row>
    <row r="253" spans="3:6" ht="12.75" customHeight="1" x14ac:dyDescent="0.25">
      <c r="C253" s="52">
        <f t="shared" si="11"/>
        <v>36677</v>
      </c>
      <c r="D253" s="46">
        <v>6.44</v>
      </c>
      <c r="E253" s="45" t="str">
        <f t="shared" si="9"/>
        <v/>
      </c>
      <c r="F253" s="53" t="str">
        <f t="shared" si="10"/>
        <v/>
      </c>
    </row>
    <row r="254" spans="3:6" ht="12.75" customHeight="1" x14ac:dyDescent="0.25">
      <c r="C254" s="52">
        <f t="shared" si="11"/>
        <v>36707</v>
      </c>
      <c r="D254" s="46">
        <v>6.1</v>
      </c>
      <c r="E254" s="45" t="str">
        <f t="shared" si="9"/>
        <v>2000-Q2</v>
      </c>
      <c r="F254" s="53">
        <f t="shared" si="10"/>
        <v>6.1766666666666667</v>
      </c>
    </row>
    <row r="255" spans="3:6" ht="12.75" customHeight="1" x14ac:dyDescent="0.25">
      <c r="C255" s="52">
        <f t="shared" si="11"/>
        <v>36738</v>
      </c>
      <c r="D255" s="46">
        <v>6.05</v>
      </c>
      <c r="E255" s="45" t="str">
        <f t="shared" si="9"/>
        <v/>
      </c>
      <c r="F255" s="53" t="str">
        <f t="shared" si="10"/>
        <v/>
      </c>
    </row>
    <row r="256" spans="3:6" ht="12.75" customHeight="1" x14ac:dyDescent="0.25">
      <c r="C256" s="52">
        <f t="shared" si="11"/>
        <v>36769</v>
      </c>
      <c r="D256" s="46">
        <v>5.83</v>
      </c>
      <c r="E256" s="45" t="str">
        <f t="shared" si="9"/>
        <v/>
      </c>
      <c r="F256" s="53" t="str">
        <f t="shared" si="10"/>
        <v/>
      </c>
    </row>
    <row r="257" spans="3:6" ht="12.75" customHeight="1" x14ac:dyDescent="0.25">
      <c r="C257" s="52">
        <f t="shared" si="11"/>
        <v>36799</v>
      </c>
      <c r="D257" s="46">
        <v>5.8</v>
      </c>
      <c r="E257" s="45" t="str">
        <f t="shared" si="9"/>
        <v>2000-Q3</v>
      </c>
      <c r="F257" s="53">
        <f t="shared" si="10"/>
        <v>5.8933333333333335</v>
      </c>
    </row>
    <row r="258" spans="3:6" ht="12.75" customHeight="1" x14ac:dyDescent="0.25">
      <c r="C258" s="52">
        <f t="shared" si="11"/>
        <v>36830</v>
      </c>
      <c r="D258" s="46">
        <v>5.74</v>
      </c>
      <c r="E258" s="45" t="str">
        <f t="shared" si="9"/>
        <v/>
      </c>
      <c r="F258" s="53" t="str">
        <f t="shared" si="10"/>
        <v/>
      </c>
    </row>
    <row r="259" spans="3:6" ht="12.75" customHeight="1" x14ac:dyDescent="0.25">
      <c r="C259" s="52">
        <f t="shared" si="11"/>
        <v>36860</v>
      </c>
      <c r="D259" s="46">
        <v>5.72</v>
      </c>
      <c r="E259" s="45" t="str">
        <f t="shared" si="9"/>
        <v/>
      </c>
      <c r="F259" s="53" t="str">
        <f t="shared" si="10"/>
        <v/>
      </c>
    </row>
    <row r="260" spans="3:6" ht="12.75" customHeight="1" x14ac:dyDescent="0.25">
      <c r="C260" s="52">
        <f t="shared" si="11"/>
        <v>36891</v>
      </c>
      <c r="D260" s="46">
        <v>5.24</v>
      </c>
      <c r="E260" s="45" t="str">
        <f t="shared" si="9"/>
        <v>2000-Q4</v>
      </c>
      <c r="F260" s="53">
        <f t="shared" si="10"/>
        <v>5.5666666666666673</v>
      </c>
    </row>
    <row r="261" spans="3:6" ht="12.75" customHeight="1" x14ac:dyDescent="0.25">
      <c r="C261" s="52">
        <f t="shared" si="11"/>
        <v>36922</v>
      </c>
      <c r="D261" s="46">
        <v>5.16</v>
      </c>
      <c r="E261" s="45" t="str">
        <f t="shared" si="9"/>
        <v/>
      </c>
      <c r="F261" s="53" t="str">
        <f t="shared" si="10"/>
        <v/>
      </c>
    </row>
    <row r="262" spans="3:6" ht="12.75" customHeight="1" x14ac:dyDescent="0.25">
      <c r="C262" s="52">
        <f t="shared" si="11"/>
        <v>36950</v>
      </c>
      <c r="D262" s="46">
        <v>5.0999999999999996</v>
      </c>
      <c r="E262" s="45" t="str">
        <f t="shared" si="9"/>
        <v/>
      </c>
      <c r="F262" s="53" t="str">
        <f t="shared" si="10"/>
        <v/>
      </c>
    </row>
    <row r="263" spans="3:6" ht="12.75" customHeight="1" x14ac:dyDescent="0.25">
      <c r="C263" s="52">
        <f t="shared" si="11"/>
        <v>36981</v>
      </c>
      <c r="D263" s="46">
        <v>4.8899999999999997</v>
      </c>
      <c r="E263" s="45" t="str">
        <f t="shared" si="9"/>
        <v>2001-Q1</v>
      </c>
      <c r="F263" s="53">
        <f t="shared" si="10"/>
        <v>5.05</v>
      </c>
    </row>
    <row r="264" spans="3:6" ht="12.75" customHeight="1" x14ac:dyDescent="0.25">
      <c r="C264" s="52">
        <f t="shared" si="11"/>
        <v>37011</v>
      </c>
      <c r="D264" s="46">
        <v>5.14</v>
      </c>
      <c r="E264" s="45" t="str">
        <f t="shared" si="9"/>
        <v/>
      </c>
      <c r="F264" s="53" t="str">
        <f t="shared" si="10"/>
        <v/>
      </c>
    </row>
    <row r="265" spans="3:6" ht="12.75" customHeight="1" x14ac:dyDescent="0.25">
      <c r="C265" s="52">
        <f t="shared" si="11"/>
        <v>37042</v>
      </c>
      <c r="D265" s="46">
        <v>5.39</v>
      </c>
      <c r="E265" s="45" t="str">
        <f t="shared" ref="E265:E328" si="12">IF(OR(MONTH(C265)=3,MONTH(C265)=6,MONTH(C265)=9,MONTH(C265)=12),YEAR(C265)&amp;"-Q"&amp;IF(MONTH(C265)&lt;4,1,IF(MONTH(C265)&lt;7,2,IF(MONTH(C265)&lt;10,3,4))),"")</f>
        <v/>
      </c>
      <c r="F265" s="53" t="str">
        <f t="shared" ref="F265:F328" si="13">IF(LEN(E265)=0,"",(SUM(D263:D265)/3))</f>
        <v/>
      </c>
    </row>
    <row r="266" spans="3:6" ht="12.75" customHeight="1" x14ac:dyDescent="0.25">
      <c r="C266" s="52">
        <f t="shared" ref="C266:C329" si="14">EOMONTH((EOMONTH(C265,0)+1),0)</f>
        <v>37072</v>
      </c>
      <c r="D266" s="46">
        <v>5.28</v>
      </c>
      <c r="E266" s="45" t="str">
        <f t="shared" si="12"/>
        <v>2001-Q2</v>
      </c>
      <c r="F266" s="53">
        <f t="shared" si="13"/>
        <v>5.27</v>
      </c>
    </row>
    <row r="267" spans="3:6" ht="12.75" customHeight="1" x14ac:dyDescent="0.25">
      <c r="C267" s="52">
        <f t="shared" si="14"/>
        <v>37103</v>
      </c>
      <c r="D267" s="46">
        <v>5.24</v>
      </c>
      <c r="E267" s="45" t="str">
        <f t="shared" si="12"/>
        <v/>
      </c>
      <c r="F267" s="53" t="str">
        <f t="shared" si="13"/>
        <v/>
      </c>
    </row>
    <row r="268" spans="3:6" ht="12.75" customHeight="1" x14ac:dyDescent="0.25">
      <c r="C268" s="52">
        <f t="shared" si="14"/>
        <v>37134</v>
      </c>
      <c r="D268" s="46">
        <v>4.97</v>
      </c>
      <c r="E268" s="45" t="str">
        <f t="shared" si="12"/>
        <v/>
      </c>
      <c r="F268" s="53" t="str">
        <f t="shared" si="13"/>
        <v/>
      </c>
    </row>
    <row r="269" spans="3:6" ht="12.75" customHeight="1" x14ac:dyDescent="0.25">
      <c r="C269" s="52">
        <f t="shared" si="14"/>
        <v>37164</v>
      </c>
      <c r="D269" s="46">
        <v>4.7300000000000004</v>
      </c>
      <c r="E269" s="45" t="str">
        <f t="shared" si="12"/>
        <v>2001-Q3</v>
      </c>
      <c r="F269" s="53">
        <f t="shared" si="13"/>
        <v>4.9800000000000004</v>
      </c>
    </row>
    <row r="270" spans="3:6" ht="12.75" customHeight="1" x14ac:dyDescent="0.25">
      <c r="C270" s="52">
        <f t="shared" si="14"/>
        <v>37195</v>
      </c>
      <c r="D270" s="46">
        <v>4.57</v>
      </c>
      <c r="E270" s="45" t="str">
        <f t="shared" si="12"/>
        <v/>
      </c>
      <c r="F270" s="53" t="str">
        <f t="shared" si="13"/>
        <v/>
      </c>
    </row>
    <row r="271" spans="3:6" ht="12.75" customHeight="1" x14ac:dyDescent="0.25">
      <c r="C271" s="52">
        <f t="shared" si="14"/>
        <v>37225</v>
      </c>
      <c r="D271" s="46">
        <v>4.6500000000000004</v>
      </c>
      <c r="E271" s="45" t="str">
        <f t="shared" si="12"/>
        <v/>
      </c>
      <c r="F271" s="53" t="str">
        <f t="shared" si="13"/>
        <v/>
      </c>
    </row>
    <row r="272" spans="3:6" ht="12.75" customHeight="1" x14ac:dyDescent="0.25">
      <c r="C272" s="52">
        <f t="shared" si="14"/>
        <v>37256</v>
      </c>
      <c r="D272" s="46">
        <v>5.09</v>
      </c>
      <c r="E272" s="45" t="str">
        <f t="shared" si="12"/>
        <v>2001-Q4</v>
      </c>
      <c r="F272" s="53">
        <f t="shared" si="13"/>
        <v>4.7700000000000005</v>
      </c>
    </row>
    <row r="273" spans="3:6" ht="12.75" customHeight="1" x14ac:dyDescent="0.25">
      <c r="C273" s="52">
        <f t="shared" si="14"/>
        <v>37287</v>
      </c>
      <c r="D273" s="46">
        <v>5.04</v>
      </c>
      <c r="E273" s="45" t="str">
        <f t="shared" si="12"/>
        <v/>
      </c>
      <c r="F273" s="53" t="str">
        <f t="shared" si="13"/>
        <v/>
      </c>
    </row>
    <row r="274" spans="3:6" ht="12.75" customHeight="1" x14ac:dyDescent="0.25">
      <c r="C274" s="52">
        <f t="shared" si="14"/>
        <v>37315</v>
      </c>
      <c r="D274" s="46">
        <v>4.91</v>
      </c>
      <c r="E274" s="45" t="str">
        <f t="shared" si="12"/>
        <v/>
      </c>
      <c r="F274" s="53" t="str">
        <f t="shared" si="13"/>
        <v/>
      </c>
    </row>
    <row r="275" spans="3:6" ht="12.75" customHeight="1" x14ac:dyDescent="0.25">
      <c r="C275" s="52">
        <f t="shared" si="14"/>
        <v>37346</v>
      </c>
      <c r="D275" s="46">
        <v>5.28</v>
      </c>
      <c r="E275" s="45" t="str">
        <f t="shared" si="12"/>
        <v>2002-Q1</v>
      </c>
      <c r="F275" s="53">
        <f t="shared" si="13"/>
        <v>5.0766666666666671</v>
      </c>
    </row>
    <row r="276" spans="3:6" ht="12.75" customHeight="1" x14ac:dyDescent="0.25">
      <c r="C276" s="52">
        <f t="shared" si="14"/>
        <v>37376</v>
      </c>
      <c r="D276" s="46">
        <v>5.21</v>
      </c>
      <c r="E276" s="45" t="str">
        <f t="shared" si="12"/>
        <v/>
      </c>
      <c r="F276" s="53" t="str">
        <f t="shared" si="13"/>
        <v/>
      </c>
    </row>
    <row r="277" spans="3:6" ht="12.75" customHeight="1" x14ac:dyDescent="0.25">
      <c r="C277" s="52">
        <f t="shared" si="14"/>
        <v>37407</v>
      </c>
      <c r="D277" s="46">
        <v>5.16</v>
      </c>
      <c r="E277" s="45" t="str">
        <f t="shared" si="12"/>
        <v/>
      </c>
      <c r="F277" s="53" t="str">
        <f t="shared" si="13"/>
        <v/>
      </c>
    </row>
    <row r="278" spans="3:6" ht="12.75" customHeight="1" x14ac:dyDescent="0.25">
      <c r="C278" s="52">
        <f t="shared" si="14"/>
        <v>37437</v>
      </c>
      <c r="D278" s="46">
        <v>4.93</v>
      </c>
      <c r="E278" s="45" t="str">
        <f t="shared" si="12"/>
        <v>2002-Q2</v>
      </c>
      <c r="F278" s="53">
        <f t="shared" si="13"/>
        <v>5.1000000000000005</v>
      </c>
    </row>
    <row r="279" spans="3:6" ht="12.75" customHeight="1" x14ac:dyDescent="0.25">
      <c r="C279" s="52">
        <f t="shared" si="14"/>
        <v>37468</v>
      </c>
      <c r="D279" s="46">
        <v>4.6500000000000004</v>
      </c>
      <c r="E279" s="45" t="str">
        <f t="shared" si="12"/>
        <v/>
      </c>
      <c r="F279" s="53" t="str">
        <f t="shared" si="13"/>
        <v/>
      </c>
    </row>
    <row r="280" spans="3:6" ht="12.75" customHeight="1" x14ac:dyDescent="0.25">
      <c r="C280" s="52">
        <f t="shared" si="14"/>
        <v>37499</v>
      </c>
      <c r="D280" s="46">
        <v>4.26</v>
      </c>
      <c r="E280" s="45" t="str">
        <f t="shared" si="12"/>
        <v/>
      </c>
      <c r="F280" s="53" t="str">
        <f t="shared" si="13"/>
        <v/>
      </c>
    </row>
    <row r="281" spans="3:6" ht="12.75" customHeight="1" x14ac:dyDescent="0.25">
      <c r="C281" s="52">
        <f t="shared" si="14"/>
        <v>37529</v>
      </c>
      <c r="D281" s="46">
        <v>3.87</v>
      </c>
      <c r="E281" s="45" t="str">
        <f t="shared" si="12"/>
        <v>2002-Q3</v>
      </c>
      <c r="F281" s="53">
        <f t="shared" si="13"/>
        <v>4.2600000000000007</v>
      </c>
    </row>
    <row r="282" spans="3:6" ht="12.75" customHeight="1" x14ac:dyDescent="0.25">
      <c r="C282" s="52">
        <f t="shared" si="14"/>
        <v>37560</v>
      </c>
      <c r="D282" s="46">
        <v>3.94</v>
      </c>
      <c r="E282" s="45" t="str">
        <f t="shared" si="12"/>
        <v/>
      </c>
      <c r="F282" s="53" t="str">
        <f t="shared" si="13"/>
        <v/>
      </c>
    </row>
    <row r="283" spans="3:6" ht="12.75" customHeight="1" x14ac:dyDescent="0.25">
      <c r="C283" s="52">
        <f t="shared" si="14"/>
        <v>37590</v>
      </c>
      <c r="D283" s="46">
        <v>4.05</v>
      </c>
      <c r="E283" s="45" t="str">
        <f t="shared" si="12"/>
        <v/>
      </c>
      <c r="F283" s="53" t="str">
        <f t="shared" si="13"/>
        <v/>
      </c>
    </row>
    <row r="284" spans="3:6" ht="12.75" customHeight="1" x14ac:dyDescent="0.25">
      <c r="C284" s="52">
        <f t="shared" si="14"/>
        <v>37621</v>
      </c>
      <c r="D284" s="46">
        <v>4.03</v>
      </c>
      <c r="E284" s="45" t="str">
        <f t="shared" si="12"/>
        <v>2002-Q4</v>
      </c>
      <c r="F284" s="53">
        <f t="shared" si="13"/>
        <v>4.0066666666666668</v>
      </c>
    </row>
    <row r="285" spans="3:6" ht="12.75" customHeight="1" x14ac:dyDescent="0.25">
      <c r="C285" s="52">
        <f t="shared" si="14"/>
        <v>37652</v>
      </c>
      <c r="D285" s="46">
        <v>4.05</v>
      </c>
      <c r="E285" s="45" t="str">
        <f t="shared" si="12"/>
        <v/>
      </c>
      <c r="F285" s="53" t="str">
        <f t="shared" si="13"/>
        <v/>
      </c>
    </row>
    <row r="286" spans="3:6" ht="12.75" customHeight="1" x14ac:dyDescent="0.25">
      <c r="C286" s="52">
        <f t="shared" si="14"/>
        <v>37680</v>
      </c>
      <c r="D286" s="46">
        <v>3.9</v>
      </c>
      <c r="E286" s="45" t="str">
        <f t="shared" si="12"/>
        <v/>
      </c>
      <c r="F286" s="53" t="str">
        <f t="shared" si="13"/>
        <v/>
      </c>
    </row>
    <row r="287" spans="3:6" ht="12.75" customHeight="1" x14ac:dyDescent="0.25">
      <c r="C287" s="52">
        <f t="shared" si="14"/>
        <v>37711</v>
      </c>
      <c r="D287" s="46">
        <v>3.81</v>
      </c>
      <c r="E287" s="45" t="str">
        <f t="shared" si="12"/>
        <v>2003-Q1</v>
      </c>
      <c r="F287" s="53">
        <f t="shared" si="13"/>
        <v>3.92</v>
      </c>
    </row>
    <row r="288" spans="3:6" ht="12.75" customHeight="1" x14ac:dyDescent="0.25">
      <c r="C288" s="52">
        <f t="shared" si="14"/>
        <v>37741</v>
      </c>
      <c r="D288" s="46">
        <v>3.96</v>
      </c>
      <c r="E288" s="45" t="str">
        <f t="shared" si="12"/>
        <v/>
      </c>
      <c r="F288" s="53" t="str">
        <f t="shared" si="13"/>
        <v/>
      </c>
    </row>
    <row r="289" spans="3:6" ht="12.75" customHeight="1" x14ac:dyDescent="0.25">
      <c r="C289" s="52">
        <f t="shared" si="14"/>
        <v>37772</v>
      </c>
      <c r="D289" s="46">
        <v>3.57</v>
      </c>
      <c r="E289" s="45" t="str">
        <f t="shared" si="12"/>
        <v/>
      </c>
      <c r="F289" s="53" t="str">
        <f t="shared" si="13"/>
        <v/>
      </c>
    </row>
    <row r="290" spans="3:6" ht="12.75" customHeight="1" x14ac:dyDescent="0.25">
      <c r="C290" s="52">
        <f t="shared" si="14"/>
        <v>37802</v>
      </c>
      <c r="D290" s="46">
        <v>3.33</v>
      </c>
      <c r="E290" s="45" t="str">
        <f t="shared" si="12"/>
        <v>2003-Q2</v>
      </c>
      <c r="F290" s="53">
        <f t="shared" si="13"/>
        <v>3.6199999999999997</v>
      </c>
    </row>
    <row r="291" spans="3:6" ht="12.75" customHeight="1" x14ac:dyDescent="0.25">
      <c r="C291" s="52">
        <f t="shared" si="14"/>
        <v>37833</v>
      </c>
      <c r="D291" s="46">
        <v>3.98</v>
      </c>
      <c r="E291" s="45" t="str">
        <f t="shared" si="12"/>
        <v/>
      </c>
      <c r="F291" s="53" t="str">
        <f t="shared" si="13"/>
        <v/>
      </c>
    </row>
    <row r="292" spans="3:6" ht="12.75" customHeight="1" x14ac:dyDescent="0.25">
      <c r="C292" s="52">
        <f t="shared" si="14"/>
        <v>37864</v>
      </c>
      <c r="D292" s="46">
        <v>4.45</v>
      </c>
      <c r="E292" s="45" t="str">
        <f t="shared" si="12"/>
        <v/>
      </c>
      <c r="F292" s="53" t="str">
        <f t="shared" si="13"/>
        <v/>
      </c>
    </row>
    <row r="293" spans="3:6" ht="12.75" customHeight="1" x14ac:dyDescent="0.25">
      <c r="C293" s="52">
        <f t="shared" si="14"/>
        <v>37894</v>
      </c>
      <c r="D293" s="46">
        <v>4.2699999999999996</v>
      </c>
      <c r="E293" s="45" t="str">
        <f t="shared" si="12"/>
        <v>2003-Q3</v>
      </c>
      <c r="F293" s="53">
        <f t="shared" si="13"/>
        <v>4.2333333333333334</v>
      </c>
    </row>
    <row r="294" spans="3:6" ht="12.75" customHeight="1" x14ac:dyDescent="0.25">
      <c r="C294" s="52">
        <f t="shared" si="14"/>
        <v>37925</v>
      </c>
      <c r="D294" s="46">
        <v>4.29</v>
      </c>
      <c r="E294" s="45" t="str">
        <f t="shared" si="12"/>
        <v/>
      </c>
      <c r="F294" s="53" t="str">
        <f t="shared" si="13"/>
        <v/>
      </c>
    </row>
    <row r="295" spans="3:6" ht="12.75" customHeight="1" x14ac:dyDescent="0.25">
      <c r="C295" s="52">
        <f t="shared" si="14"/>
        <v>37955</v>
      </c>
      <c r="D295" s="46">
        <v>4.3</v>
      </c>
      <c r="E295" s="45" t="str">
        <f t="shared" si="12"/>
        <v/>
      </c>
      <c r="F295" s="53" t="str">
        <f t="shared" si="13"/>
        <v/>
      </c>
    </row>
    <row r="296" spans="3:6" ht="12.75" customHeight="1" x14ac:dyDescent="0.25">
      <c r="C296" s="52">
        <f t="shared" si="14"/>
        <v>37986</v>
      </c>
      <c r="D296" s="46">
        <v>4.2699999999999996</v>
      </c>
      <c r="E296" s="45" t="str">
        <f t="shared" si="12"/>
        <v>2003-Q4</v>
      </c>
      <c r="F296" s="53">
        <f t="shared" si="13"/>
        <v>4.2866666666666662</v>
      </c>
    </row>
    <row r="297" spans="3:6" ht="12.75" customHeight="1" x14ac:dyDescent="0.25">
      <c r="C297" s="52">
        <f t="shared" si="14"/>
        <v>38017</v>
      </c>
      <c r="D297" s="46">
        <v>4.1500000000000004</v>
      </c>
      <c r="E297" s="45" t="str">
        <f t="shared" si="12"/>
        <v/>
      </c>
      <c r="F297" s="53" t="str">
        <f t="shared" si="13"/>
        <v/>
      </c>
    </row>
    <row r="298" spans="3:6" ht="12.75" customHeight="1" x14ac:dyDescent="0.25">
      <c r="C298" s="52">
        <f t="shared" si="14"/>
        <v>38046</v>
      </c>
      <c r="D298" s="46">
        <v>4.08</v>
      </c>
      <c r="E298" s="45" t="str">
        <f t="shared" si="12"/>
        <v/>
      </c>
      <c r="F298" s="53" t="str">
        <f t="shared" si="13"/>
        <v/>
      </c>
    </row>
    <row r="299" spans="3:6" ht="12.75" customHeight="1" x14ac:dyDescent="0.25">
      <c r="C299" s="52">
        <f t="shared" si="14"/>
        <v>38077</v>
      </c>
      <c r="D299" s="46">
        <v>3.83</v>
      </c>
      <c r="E299" s="45" t="str">
        <f t="shared" si="12"/>
        <v>2004-Q1</v>
      </c>
      <c r="F299" s="53">
        <f t="shared" si="13"/>
        <v>4.0200000000000005</v>
      </c>
    </row>
    <row r="300" spans="3:6" ht="12.75" customHeight="1" x14ac:dyDescent="0.25">
      <c r="C300" s="52">
        <f t="shared" si="14"/>
        <v>38107</v>
      </c>
      <c r="D300" s="46">
        <v>4.3499999999999996</v>
      </c>
      <c r="E300" s="45" t="str">
        <f t="shared" si="12"/>
        <v/>
      </c>
      <c r="F300" s="53" t="str">
        <f t="shared" si="13"/>
        <v/>
      </c>
    </row>
    <row r="301" spans="3:6" ht="12.75" customHeight="1" x14ac:dyDescent="0.25">
      <c r="C301" s="52">
        <f t="shared" si="14"/>
        <v>38138</v>
      </c>
      <c r="D301" s="46">
        <v>4.72</v>
      </c>
      <c r="E301" s="45" t="str">
        <f t="shared" si="12"/>
        <v/>
      </c>
      <c r="F301" s="53" t="str">
        <f t="shared" si="13"/>
        <v/>
      </c>
    </row>
    <row r="302" spans="3:6" ht="12.75" customHeight="1" x14ac:dyDescent="0.25">
      <c r="C302" s="52">
        <f t="shared" si="14"/>
        <v>38168</v>
      </c>
      <c r="D302" s="46">
        <v>4.7300000000000004</v>
      </c>
      <c r="E302" s="45" t="str">
        <f t="shared" si="12"/>
        <v>2004-Q2</v>
      </c>
      <c r="F302" s="53">
        <f t="shared" si="13"/>
        <v>4.6000000000000005</v>
      </c>
    </row>
    <row r="303" spans="3:6" ht="12.75" customHeight="1" x14ac:dyDescent="0.25">
      <c r="C303" s="52">
        <f t="shared" si="14"/>
        <v>38199</v>
      </c>
      <c r="D303" s="46">
        <v>4.5</v>
      </c>
      <c r="E303" s="45" t="str">
        <f t="shared" si="12"/>
        <v/>
      </c>
      <c r="F303" s="53" t="str">
        <f t="shared" si="13"/>
        <v/>
      </c>
    </row>
    <row r="304" spans="3:6" ht="12.75" customHeight="1" x14ac:dyDescent="0.25">
      <c r="C304" s="52">
        <f t="shared" si="14"/>
        <v>38230</v>
      </c>
      <c r="D304" s="46">
        <v>4.28</v>
      </c>
      <c r="E304" s="45" t="str">
        <f t="shared" si="12"/>
        <v/>
      </c>
      <c r="F304" s="53" t="str">
        <f t="shared" si="13"/>
        <v/>
      </c>
    </row>
    <row r="305" spans="3:6" ht="12.75" customHeight="1" x14ac:dyDescent="0.25">
      <c r="C305" s="52">
        <f t="shared" si="14"/>
        <v>38260</v>
      </c>
      <c r="D305" s="46">
        <v>4.13</v>
      </c>
      <c r="E305" s="45" t="str">
        <f t="shared" si="12"/>
        <v>2004-Q3</v>
      </c>
      <c r="F305" s="53">
        <f t="shared" si="13"/>
        <v>4.3033333333333337</v>
      </c>
    </row>
    <row r="306" spans="3:6" ht="12.75" customHeight="1" x14ac:dyDescent="0.25">
      <c r="C306" s="52">
        <f t="shared" si="14"/>
        <v>38291</v>
      </c>
      <c r="D306" s="46">
        <v>4.0999999999999996</v>
      </c>
      <c r="E306" s="45" t="str">
        <f t="shared" si="12"/>
        <v/>
      </c>
      <c r="F306" s="53" t="str">
        <f t="shared" si="13"/>
        <v/>
      </c>
    </row>
    <row r="307" spans="3:6" ht="12.75" customHeight="1" x14ac:dyDescent="0.25">
      <c r="C307" s="52">
        <f t="shared" si="14"/>
        <v>38321</v>
      </c>
      <c r="D307" s="46">
        <v>4.1900000000000004</v>
      </c>
      <c r="E307" s="45" t="str">
        <f t="shared" si="12"/>
        <v/>
      </c>
      <c r="F307" s="53" t="str">
        <f t="shared" si="13"/>
        <v/>
      </c>
    </row>
    <row r="308" spans="3:6" ht="12.75" customHeight="1" x14ac:dyDescent="0.25">
      <c r="C308" s="52">
        <f t="shared" si="14"/>
        <v>38352</v>
      </c>
      <c r="D308" s="46">
        <v>4.2300000000000004</v>
      </c>
      <c r="E308" s="45" t="str">
        <f t="shared" si="12"/>
        <v>2004-Q4</v>
      </c>
      <c r="F308" s="53">
        <f t="shared" si="13"/>
        <v>4.1733333333333329</v>
      </c>
    </row>
    <row r="309" spans="3:6" ht="12.75" customHeight="1" x14ac:dyDescent="0.25">
      <c r="C309" s="52">
        <f t="shared" si="14"/>
        <v>38383</v>
      </c>
      <c r="D309" s="46">
        <v>4.22</v>
      </c>
      <c r="E309" s="45" t="str">
        <f t="shared" si="12"/>
        <v/>
      </c>
      <c r="F309" s="53" t="str">
        <f t="shared" si="13"/>
        <v/>
      </c>
    </row>
    <row r="310" spans="3:6" ht="12.75" customHeight="1" x14ac:dyDescent="0.25">
      <c r="C310" s="52">
        <f t="shared" si="14"/>
        <v>38411</v>
      </c>
      <c r="D310" s="46">
        <v>4.17</v>
      </c>
      <c r="E310" s="45" t="str">
        <f t="shared" si="12"/>
        <v/>
      </c>
      <c r="F310" s="53" t="str">
        <f t="shared" si="13"/>
        <v/>
      </c>
    </row>
    <row r="311" spans="3:6" ht="12.75" customHeight="1" x14ac:dyDescent="0.25">
      <c r="C311" s="52">
        <f t="shared" si="14"/>
        <v>38442</v>
      </c>
      <c r="D311" s="46">
        <v>4.5</v>
      </c>
      <c r="E311" s="45" t="str">
        <f t="shared" si="12"/>
        <v>2005-Q1</v>
      </c>
      <c r="F311" s="53">
        <f t="shared" si="13"/>
        <v>4.2966666666666669</v>
      </c>
    </row>
    <row r="312" spans="3:6" ht="12.75" customHeight="1" x14ac:dyDescent="0.25">
      <c r="C312" s="52">
        <f t="shared" si="14"/>
        <v>38472</v>
      </c>
      <c r="D312" s="46">
        <v>4.34</v>
      </c>
      <c r="E312" s="45" t="str">
        <f t="shared" si="12"/>
        <v/>
      </c>
      <c r="F312" s="53" t="str">
        <f t="shared" si="13"/>
        <v/>
      </c>
    </row>
    <row r="313" spans="3:6" ht="12.75" customHeight="1" x14ac:dyDescent="0.25">
      <c r="C313" s="52">
        <f t="shared" si="14"/>
        <v>38503</v>
      </c>
      <c r="D313" s="46">
        <v>4.1399999999999997</v>
      </c>
      <c r="E313" s="45" t="str">
        <f t="shared" si="12"/>
        <v/>
      </c>
      <c r="F313" s="53" t="str">
        <f t="shared" si="13"/>
        <v/>
      </c>
    </row>
    <row r="314" spans="3:6" ht="12.75" customHeight="1" x14ac:dyDescent="0.25">
      <c r="C314" s="52">
        <f t="shared" si="14"/>
        <v>38533</v>
      </c>
      <c r="D314" s="46">
        <v>4</v>
      </c>
      <c r="E314" s="45" t="str">
        <f t="shared" si="12"/>
        <v>2005-Q2</v>
      </c>
      <c r="F314" s="53">
        <f t="shared" si="13"/>
        <v>4.16</v>
      </c>
    </row>
    <row r="315" spans="3:6" ht="12.75" customHeight="1" x14ac:dyDescent="0.25">
      <c r="C315" s="52">
        <f t="shared" si="14"/>
        <v>38564</v>
      </c>
      <c r="D315" s="46">
        <v>4.18</v>
      </c>
      <c r="E315" s="45" t="str">
        <f t="shared" si="12"/>
        <v/>
      </c>
      <c r="F315" s="53" t="str">
        <f t="shared" si="13"/>
        <v/>
      </c>
    </row>
    <row r="316" spans="3:6" ht="12.75" customHeight="1" x14ac:dyDescent="0.25">
      <c r="C316" s="52">
        <f t="shared" si="14"/>
        <v>38595</v>
      </c>
      <c r="D316" s="46">
        <v>4.26</v>
      </c>
      <c r="E316" s="45" t="str">
        <f t="shared" si="12"/>
        <v/>
      </c>
      <c r="F316" s="53" t="str">
        <f t="shared" si="13"/>
        <v/>
      </c>
    </row>
    <row r="317" spans="3:6" ht="12.75" customHeight="1" x14ac:dyDescent="0.25">
      <c r="C317" s="52">
        <f t="shared" si="14"/>
        <v>38625</v>
      </c>
      <c r="D317" s="46">
        <v>4.2</v>
      </c>
      <c r="E317" s="45" t="str">
        <f t="shared" si="12"/>
        <v>2005-Q3</v>
      </c>
      <c r="F317" s="53">
        <f t="shared" si="13"/>
        <v>4.2133333333333338</v>
      </c>
    </row>
    <row r="318" spans="3:6" ht="12.75" customHeight="1" x14ac:dyDescent="0.25">
      <c r="C318" s="52">
        <f t="shared" si="14"/>
        <v>38656</v>
      </c>
      <c r="D318" s="46">
        <v>4.46</v>
      </c>
      <c r="E318" s="45" t="str">
        <f t="shared" si="12"/>
        <v/>
      </c>
      <c r="F318" s="53" t="str">
        <f t="shared" si="13"/>
        <v/>
      </c>
    </row>
    <row r="319" spans="3:6" ht="12.75" customHeight="1" x14ac:dyDescent="0.25">
      <c r="C319" s="52">
        <f t="shared" si="14"/>
        <v>38686</v>
      </c>
      <c r="D319" s="46">
        <v>4.54</v>
      </c>
      <c r="E319" s="45" t="str">
        <f t="shared" si="12"/>
        <v/>
      </c>
      <c r="F319" s="53" t="str">
        <f t="shared" si="13"/>
        <v/>
      </c>
    </row>
    <row r="320" spans="3:6" ht="12.75" customHeight="1" x14ac:dyDescent="0.25">
      <c r="C320" s="52">
        <f t="shared" si="14"/>
        <v>38717</v>
      </c>
      <c r="D320" s="46">
        <v>4.47</v>
      </c>
      <c r="E320" s="45" t="str">
        <f t="shared" si="12"/>
        <v>2005-Q4</v>
      </c>
      <c r="F320" s="53">
        <f t="shared" si="13"/>
        <v>4.4899999999999993</v>
      </c>
    </row>
    <row r="321" spans="3:6" ht="12.75" customHeight="1" x14ac:dyDescent="0.25">
      <c r="C321" s="52">
        <f t="shared" si="14"/>
        <v>38748</v>
      </c>
      <c r="D321" s="46">
        <v>4.42</v>
      </c>
      <c r="E321" s="45" t="str">
        <f t="shared" si="12"/>
        <v/>
      </c>
      <c r="F321" s="53" t="str">
        <f t="shared" si="13"/>
        <v/>
      </c>
    </row>
    <row r="322" spans="3:6" ht="12.75" customHeight="1" x14ac:dyDescent="0.25">
      <c r="C322" s="52">
        <f t="shared" si="14"/>
        <v>38776</v>
      </c>
      <c r="D322" s="46">
        <v>4.57</v>
      </c>
      <c r="E322" s="45" t="str">
        <f t="shared" si="12"/>
        <v/>
      </c>
      <c r="F322" s="53" t="str">
        <f t="shared" si="13"/>
        <v/>
      </c>
    </row>
    <row r="323" spans="3:6" ht="12.75" customHeight="1" x14ac:dyDescent="0.25">
      <c r="C323" s="52">
        <f t="shared" si="14"/>
        <v>38807</v>
      </c>
      <c r="D323" s="46">
        <v>4.72</v>
      </c>
      <c r="E323" s="45" t="str">
        <f t="shared" si="12"/>
        <v>2006-Q1</v>
      </c>
      <c r="F323" s="53">
        <f t="shared" si="13"/>
        <v>4.57</v>
      </c>
    </row>
    <row r="324" spans="3:6" ht="12.75" customHeight="1" x14ac:dyDescent="0.25">
      <c r="C324" s="52">
        <f t="shared" si="14"/>
        <v>38837</v>
      </c>
      <c r="D324" s="46">
        <v>4.99</v>
      </c>
      <c r="E324" s="45" t="str">
        <f t="shared" si="12"/>
        <v/>
      </c>
      <c r="F324" s="53" t="str">
        <f t="shared" si="13"/>
        <v/>
      </c>
    </row>
    <row r="325" spans="3:6" ht="12.75" customHeight="1" x14ac:dyDescent="0.25">
      <c r="C325" s="52">
        <f t="shared" si="14"/>
        <v>38868</v>
      </c>
      <c r="D325" s="46">
        <v>5.1100000000000003</v>
      </c>
      <c r="E325" s="45" t="str">
        <f t="shared" si="12"/>
        <v/>
      </c>
      <c r="F325" s="53" t="str">
        <f t="shared" si="13"/>
        <v/>
      </c>
    </row>
    <row r="326" spans="3:6" ht="12.75" customHeight="1" x14ac:dyDescent="0.25">
      <c r="C326" s="52">
        <f t="shared" si="14"/>
        <v>38898</v>
      </c>
      <c r="D326" s="46">
        <v>5.1100000000000003</v>
      </c>
      <c r="E326" s="45" t="str">
        <f t="shared" si="12"/>
        <v>2006-Q2</v>
      </c>
      <c r="F326" s="53">
        <f t="shared" si="13"/>
        <v>5.07</v>
      </c>
    </row>
    <row r="327" spans="3:6" ht="12.75" customHeight="1" x14ac:dyDescent="0.25">
      <c r="C327" s="52">
        <f t="shared" si="14"/>
        <v>38929</v>
      </c>
      <c r="D327" s="46">
        <v>5.09</v>
      </c>
      <c r="E327" s="45" t="str">
        <f t="shared" si="12"/>
        <v/>
      </c>
      <c r="F327" s="53" t="str">
        <f t="shared" si="13"/>
        <v/>
      </c>
    </row>
    <row r="328" spans="3:6" ht="12.75" customHeight="1" x14ac:dyDescent="0.25">
      <c r="C328" s="52">
        <f t="shared" si="14"/>
        <v>38960</v>
      </c>
      <c r="D328" s="46">
        <v>4.88</v>
      </c>
      <c r="E328" s="45" t="str">
        <f t="shared" si="12"/>
        <v/>
      </c>
      <c r="F328" s="53" t="str">
        <f t="shared" si="13"/>
        <v/>
      </c>
    </row>
    <row r="329" spans="3:6" ht="12.75" customHeight="1" x14ac:dyDescent="0.25">
      <c r="C329" s="52">
        <f t="shared" si="14"/>
        <v>38990</v>
      </c>
      <c r="D329" s="46">
        <v>4.72</v>
      </c>
      <c r="E329" s="45" t="str">
        <f t="shared" ref="E329:E392" si="15">IF(OR(MONTH(C329)=3,MONTH(C329)=6,MONTH(C329)=9,MONTH(C329)=12),YEAR(C329)&amp;"-Q"&amp;IF(MONTH(C329)&lt;4,1,IF(MONTH(C329)&lt;7,2,IF(MONTH(C329)&lt;10,3,4))),"")</f>
        <v>2006-Q3</v>
      </c>
      <c r="F329" s="53">
        <f t="shared" ref="F329:F392" si="16">IF(LEN(E329)=0,"",(SUM(D327:D329)/3))</f>
        <v>4.8966666666666656</v>
      </c>
    </row>
    <row r="330" spans="3:6" ht="12.75" customHeight="1" x14ac:dyDescent="0.25">
      <c r="C330" s="52">
        <f t="shared" ref="C330:C393" si="17">EOMONTH((EOMONTH(C329,0)+1),0)</f>
        <v>39021</v>
      </c>
      <c r="D330" s="46">
        <v>4.7300000000000004</v>
      </c>
      <c r="E330" s="45" t="str">
        <f t="shared" si="15"/>
        <v/>
      </c>
      <c r="F330" s="53" t="str">
        <f t="shared" si="16"/>
        <v/>
      </c>
    </row>
    <row r="331" spans="3:6" ht="12.75" customHeight="1" x14ac:dyDescent="0.25">
      <c r="C331" s="52">
        <f t="shared" si="17"/>
        <v>39051</v>
      </c>
      <c r="D331" s="46">
        <v>4.5999999999999996</v>
      </c>
      <c r="E331" s="45" t="str">
        <f t="shared" si="15"/>
        <v/>
      </c>
      <c r="F331" s="53" t="str">
        <f t="shared" si="16"/>
        <v/>
      </c>
    </row>
    <row r="332" spans="3:6" ht="12.75" customHeight="1" x14ac:dyDescent="0.25">
      <c r="C332" s="52">
        <f t="shared" si="17"/>
        <v>39082</v>
      </c>
      <c r="D332" s="46">
        <v>4.5599999999999996</v>
      </c>
      <c r="E332" s="45" t="str">
        <f t="shared" si="15"/>
        <v>2006-Q4</v>
      </c>
      <c r="F332" s="53">
        <f t="shared" si="16"/>
        <v>4.63</v>
      </c>
    </row>
    <row r="333" spans="3:6" ht="12.75" customHeight="1" x14ac:dyDescent="0.25">
      <c r="C333" s="52">
        <f t="shared" si="17"/>
        <v>39113</v>
      </c>
      <c r="D333" s="46">
        <v>4.76</v>
      </c>
      <c r="E333" s="45" t="str">
        <f t="shared" si="15"/>
        <v/>
      </c>
      <c r="F333" s="53" t="str">
        <f t="shared" si="16"/>
        <v/>
      </c>
    </row>
    <row r="334" spans="3:6" ht="12.75" customHeight="1" x14ac:dyDescent="0.25">
      <c r="C334" s="52">
        <f t="shared" si="17"/>
        <v>39141</v>
      </c>
      <c r="D334" s="46">
        <v>4.72</v>
      </c>
      <c r="E334" s="45" t="str">
        <f t="shared" si="15"/>
        <v/>
      </c>
      <c r="F334" s="53" t="str">
        <f t="shared" si="16"/>
        <v/>
      </c>
    </row>
    <row r="335" spans="3:6" ht="12.75" customHeight="1" x14ac:dyDescent="0.25">
      <c r="C335" s="52">
        <f t="shared" si="17"/>
        <v>39172</v>
      </c>
      <c r="D335" s="46">
        <v>4.5599999999999996</v>
      </c>
      <c r="E335" s="45" t="str">
        <f t="shared" si="15"/>
        <v>2007-Q1</v>
      </c>
      <c r="F335" s="53">
        <f t="shared" si="16"/>
        <v>4.68</v>
      </c>
    </row>
    <row r="336" spans="3:6" ht="12.75" customHeight="1" x14ac:dyDescent="0.25">
      <c r="C336" s="52">
        <f t="shared" si="17"/>
        <v>39202</v>
      </c>
      <c r="D336" s="46">
        <v>4.6900000000000004</v>
      </c>
      <c r="E336" s="45" t="str">
        <f t="shared" si="15"/>
        <v/>
      </c>
      <c r="F336" s="53" t="str">
        <f t="shared" si="16"/>
        <v/>
      </c>
    </row>
    <row r="337" spans="3:6" ht="12.75" customHeight="1" x14ac:dyDescent="0.25">
      <c r="C337" s="52">
        <f t="shared" si="17"/>
        <v>39233</v>
      </c>
      <c r="D337" s="46">
        <v>4.75</v>
      </c>
      <c r="E337" s="45" t="str">
        <f t="shared" si="15"/>
        <v/>
      </c>
      <c r="F337" s="53" t="str">
        <f t="shared" si="16"/>
        <v/>
      </c>
    </row>
    <row r="338" spans="3:6" ht="12.75" customHeight="1" x14ac:dyDescent="0.25">
      <c r="C338" s="52">
        <f t="shared" si="17"/>
        <v>39263</v>
      </c>
      <c r="D338" s="46">
        <v>5.0999999999999996</v>
      </c>
      <c r="E338" s="45" t="str">
        <f t="shared" si="15"/>
        <v>2007-Q2</v>
      </c>
      <c r="F338" s="53">
        <f t="shared" si="16"/>
        <v>4.8466666666666667</v>
      </c>
    </row>
    <row r="339" spans="3:6" ht="12.75" customHeight="1" x14ac:dyDescent="0.25">
      <c r="C339" s="52">
        <f t="shared" si="17"/>
        <v>39294</v>
      </c>
      <c r="D339" s="46">
        <v>5</v>
      </c>
      <c r="E339" s="45" t="str">
        <f t="shared" si="15"/>
        <v/>
      </c>
      <c r="F339" s="53" t="str">
        <f t="shared" si="16"/>
        <v/>
      </c>
    </row>
    <row r="340" spans="3:6" ht="12.75" customHeight="1" x14ac:dyDescent="0.25">
      <c r="C340" s="52">
        <f t="shared" si="17"/>
        <v>39325</v>
      </c>
      <c r="D340" s="46">
        <v>4.67</v>
      </c>
      <c r="E340" s="45" t="str">
        <f t="shared" si="15"/>
        <v/>
      </c>
      <c r="F340" s="53" t="str">
        <f t="shared" si="16"/>
        <v/>
      </c>
    </row>
    <row r="341" spans="3:6" ht="12.75" customHeight="1" x14ac:dyDescent="0.25">
      <c r="C341" s="52">
        <f t="shared" si="17"/>
        <v>39355</v>
      </c>
      <c r="D341" s="46">
        <v>4.5199999999999996</v>
      </c>
      <c r="E341" s="45" t="str">
        <f t="shared" si="15"/>
        <v>2007-Q3</v>
      </c>
      <c r="F341" s="53">
        <f t="shared" si="16"/>
        <v>4.7299999999999995</v>
      </c>
    </row>
    <row r="342" spans="3:6" ht="12.75" customHeight="1" x14ac:dyDescent="0.25">
      <c r="C342" s="52">
        <f t="shared" si="17"/>
        <v>39386</v>
      </c>
      <c r="D342" s="46">
        <v>4.53</v>
      </c>
      <c r="E342" s="45" t="str">
        <f t="shared" si="15"/>
        <v/>
      </c>
      <c r="F342" s="53" t="str">
        <f t="shared" si="16"/>
        <v/>
      </c>
    </row>
    <row r="343" spans="3:6" ht="12.75" customHeight="1" x14ac:dyDescent="0.25">
      <c r="C343" s="52">
        <f t="shared" si="17"/>
        <v>39416</v>
      </c>
      <c r="D343" s="46">
        <v>4.1500000000000004</v>
      </c>
      <c r="E343" s="45" t="str">
        <f t="shared" si="15"/>
        <v/>
      </c>
      <c r="F343" s="53" t="str">
        <f t="shared" si="16"/>
        <v/>
      </c>
    </row>
    <row r="344" spans="3:6" ht="12.75" customHeight="1" x14ac:dyDescent="0.25">
      <c r="C344" s="52">
        <f t="shared" si="17"/>
        <v>39447</v>
      </c>
      <c r="D344" s="46">
        <v>4.0999999999999996</v>
      </c>
      <c r="E344" s="45" t="str">
        <f t="shared" si="15"/>
        <v>2007-Q4</v>
      </c>
      <c r="F344" s="53">
        <f t="shared" si="16"/>
        <v>4.26</v>
      </c>
    </row>
    <row r="345" spans="3:6" ht="12.75" customHeight="1" x14ac:dyDescent="0.25">
      <c r="C345" s="52">
        <f t="shared" si="17"/>
        <v>39478</v>
      </c>
      <c r="D345" s="46">
        <v>3.74</v>
      </c>
      <c r="E345" s="45" t="str">
        <f t="shared" si="15"/>
        <v/>
      </c>
      <c r="F345" s="53" t="str">
        <f t="shared" si="16"/>
        <v/>
      </c>
    </row>
    <row r="346" spans="3:6" ht="12.75" customHeight="1" x14ac:dyDescent="0.25">
      <c r="C346" s="52">
        <f t="shared" si="17"/>
        <v>39507</v>
      </c>
      <c r="D346" s="46">
        <v>3.74</v>
      </c>
      <c r="E346" s="45" t="str">
        <f t="shared" si="15"/>
        <v/>
      </c>
      <c r="F346" s="53" t="str">
        <f t="shared" si="16"/>
        <v/>
      </c>
    </row>
    <row r="347" spans="3:6" ht="12.75" customHeight="1" x14ac:dyDescent="0.25">
      <c r="C347" s="52">
        <f t="shared" si="17"/>
        <v>39538</v>
      </c>
      <c r="D347" s="46">
        <v>3.51</v>
      </c>
      <c r="E347" s="45" t="str">
        <f t="shared" si="15"/>
        <v>2008-Q1</v>
      </c>
      <c r="F347" s="53">
        <f t="shared" si="16"/>
        <v>3.6633333333333336</v>
      </c>
    </row>
    <row r="348" spans="3:6" ht="12.75" customHeight="1" x14ac:dyDescent="0.25">
      <c r="C348" s="52">
        <f t="shared" si="17"/>
        <v>39568</v>
      </c>
      <c r="D348" s="46">
        <v>3.68</v>
      </c>
      <c r="E348" s="45" t="str">
        <f t="shared" si="15"/>
        <v/>
      </c>
      <c r="F348" s="53" t="str">
        <f t="shared" si="16"/>
        <v/>
      </c>
    </row>
    <row r="349" spans="3:6" ht="12.75" customHeight="1" x14ac:dyDescent="0.25">
      <c r="C349" s="52">
        <f t="shared" si="17"/>
        <v>39599</v>
      </c>
      <c r="D349" s="46">
        <v>3.88</v>
      </c>
      <c r="E349" s="45" t="str">
        <f t="shared" si="15"/>
        <v/>
      </c>
      <c r="F349" s="53" t="str">
        <f t="shared" si="16"/>
        <v/>
      </c>
    </row>
    <row r="350" spans="3:6" ht="12.75" customHeight="1" x14ac:dyDescent="0.25">
      <c r="C350" s="52">
        <f t="shared" si="17"/>
        <v>39629</v>
      </c>
      <c r="D350" s="46">
        <v>4.0999999999999996</v>
      </c>
      <c r="E350" s="45" t="str">
        <f t="shared" si="15"/>
        <v>2008-Q2</v>
      </c>
      <c r="F350" s="53">
        <f t="shared" si="16"/>
        <v>3.8866666666666667</v>
      </c>
    </row>
    <row r="351" spans="3:6" ht="12.75" customHeight="1" x14ac:dyDescent="0.25">
      <c r="C351" s="52">
        <f t="shared" si="17"/>
        <v>39660</v>
      </c>
      <c r="D351" s="46">
        <v>4.01</v>
      </c>
      <c r="E351" s="45" t="str">
        <f t="shared" si="15"/>
        <v/>
      </c>
      <c r="F351" s="53" t="str">
        <f t="shared" si="16"/>
        <v/>
      </c>
    </row>
    <row r="352" spans="3:6" ht="12.75" customHeight="1" x14ac:dyDescent="0.25">
      <c r="C352" s="52">
        <f t="shared" si="17"/>
        <v>39691</v>
      </c>
      <c r="D352" s="46">
        <v>3.89</v>
      </c>
      <c r="E352" s="45" t="str">
        <f t="shared" si="15"/>
        <v/>
      </c>
      <c r="F352" s="53" t="str">
        <f t="shared" si="16"/>
        <v/>
      </c>
    </row>
    <row r="353" spans="3:6" ht="12.75" customHeight="1" x14ac:dyDescent="0.25">
      <c r="C353" s="52">
        <f t="shared" si="17"/>
        <v>39721</v>
      </c>
      <c r="D353" s="46">
        <v>3.69</v>
      </c>
      <c r="E353" s="45" t="str">
        <f t="shared" si="15"/>
        <v>2008-Q3</v>
      </c>
      <c r="F353" s="53">
        <f t="shared" si="16"/>
        <v>3.8633333333333333</v>
      </c>
    </row>
    <row r="354" spans="3:6" ht="12.75" customHeight="1" x14ac:dyDescent="0.25">
      <c r="C354" s="52">
        <f t="shared" si="17"/>
        <v>39752</v>
      </c>
      <c r="D354" s="46">
        <v>3.81</v>
      </c>
      <c r="E354" s="45" t="str">
        <f t="shared" si="15"/>
        <v/>
      </c>
      <c r="F354" s="53" t="str">
        <f t="shared" si="16"/>
        <v/>
      </c>
    </row>
    <row r="355" spans="3:6" ht="12.75" customHeight="1" x14ac:dyDescent="0.25">
      <c r="C355" s="52">
        <f t="shared" si="17"/>
        <v>39782</v>
      </c>
      <c r="D355" s="46">
        <v>3.53</v>
      </c>
      <c r="E355" s="45" t="str">
        <f t="shared" si="15"/>
        <v/>
      </c>
      <c r="F355" s="53" t="str">
        <f t="shared" si="16"/>
        <v/>
      </c>
    </row>
    <row r="356" spans="3:6" ht="12.75" customHeight="1" x14ac:dyDescent="0.25">
      <c r="C356" s="52">
        <f t="shared" si="17"/>
        <v>39813</v>
      </c>
      <c r="D356" s="46">
        <v>2.42</v>
      </c>
      <c r="E356" s="45" t="str">
        <f t="shared" si="15"/>
        <v>2008-Q4</v>
      </c>
      <c r="F356" s="53">
        <f t="shared" si="16"/>
        <v>3.2533333333333334</v>
      </c>
    </row>
    <row r="357" spans="3:6" ht="12.75" customHeight="1" x14ac:dyDescent="0.25">
      <c r="C357" s="52">
        <f t="shared" si="17"/>
        <v>39844</v>
      </c>
      <c r="D357" s="46">
        <v>2.52</v>
      </c>
      <c r="E357" s="45" t="str">
        <f t="shared" si="15"/>
        <v/>
      </c>
      <c r="F357" s="53" t="str">
        <f t="shared" si="16"/>
        <v/>
      </c>
    </row>
    <row r="358" spans="3:6" ht="12.75" customHeight="1" x14ac:dyDescent="0.25">
      <c r="C358" s="52">
        <f t="shared" si="17"/>
        <v>39872</v>
      </c>
      <c r="D358" s="46">
        <v>2.87</v>
      </c>
      <c r="E358" s="45" t="str">
        <f t="shared" si="15"/>
        <v/>
      </c>
      <c r="F358" s="53" t="str">
        <f t="shared" si="16"/>
        <v/>
      </c>
    </row>
    <row r="359" spans="3:6" ht="12.75" customHeight="1" x14ac:dyDescent="0.25">
      <c r="C359" s="52">
        <f t="shared" si="17"/>
        <v>39903</v>
      </c>
      <c r="D359" s="46">
        <v>2.82</v>
      </c>
      <c r="E359" s="45" t="str">
        <f t="shared" si="15"/>
        <v>2009-Q1</v>
      </c>
      <c r="F359" s="53">
        <f t="shared" si="16"/>
        <v>2.7366666666666668</v>
      </c>
    </row>
    <row r="360" spans="3:6" ht="12.75" customHeight="1" x14ac:dyDescent="0.25">
      <c r="C360" s="52">
        <f t="shared" si="17"/>
        <v>39933</v>
      </c>
      <c r="D360" s="46">
        <v>2.93</v>
      </c>
      <c r="E360" s="45" t="str">
        <f t="shared" si="15"/>
        <v/>
      </c>
      <c r="F360" s="53" t="str">
        <f t="shared" si="16"/>
        <v/>
      </c>
    </row>
    <row r="361" spans="3:6" ht="12.75" customHeight="1" x14ac:dyDescent="0.25">
      <c r="C361" s="52">
        <f t="shared" si="17"/>
        <v>39964</v>
      </c>
      <c r="D361" s="46">
        <v>3.29</v>
      </c>
      <c r="E361" s="45" t="str">
        <f t="shared" si="15"/>
        <v/>
      </c>
      <c r="F361" s="53" t="str">
        <f t="shared" si="16"/>
        <v/>
      </c>
    </row>
    <row r="362" spans="3:6" ht="12.75" customHeight="1" x14ac:dyDescent="0.25">
      <c r="C362" s="52">
        <f t="shared" si="17"/>
        <v>39994</v>
      </c>
      <c r="D362" s="46">
        <v>3.72</v>
      </c>
      <c r="E362" s="45" t="str">
        <f t="shared" si="15"/>
        <v>2009-Q2</v>
      </c>
      <c r="F362" s="53">
        <f t="shared" si="16"/>
        <v>3.3133333333333339</v>
      </c>
    </row>
    <row r="363" spans="3:6" ht="12.75" customHeight="1" x14ac:dyDescent="0.25">
      <c r="C363" s="52">
        <f t="shared" si="17"/>
        <v>40025</v>
      </c>
      <c r="D363" s="46">
        <v>3.56</v>
      </c>
      <c r="E363" s="45" t="str">
        <f t="shared" si="15"/>
        <v/>
      </c>
      <c r="F363" s="53" t="str">
        <f t="shared" si="16"/>
        <v/>
      </c>
    </row>
    <row r="364" spans="3:6" ht="12.75" customHeight="1" x14ac:dyDescent="0.25">
      <c r="C364" s="52">
        <f t="shared" si="17"/>
        <v>40056</v>
      </c>
      <c r="D364" s="46">
        <v>3.59</v>
      </c>
      <c r="E364" s="45" t="str">
        <f t="shared" si="15"/>
        <v/>
      </c>
      <c r="F364" s="53" t="str">
        <f t="shared" si="16"/>
        <v/>
      </c>
    </row>
    <row r="365" spans="3:6" ht="12.75" customHeight="1" x14ac:dyDescent="0.25">
      <c r="C365" s="52">
        <f t="shared" si="17"/>
        <v>40086</v>
      </c>
      <c r="D365" s="46">
        <v>3.4</v>
      </c>
      <c r="E365" s="45" t="str">
        <f t="shared" si="15"/>
        <v>2009-Q3</v>
      </c>
      <c r="F365" s="53">
        <f t="shared" si="16"/>
        <v>3.5166666666666671</v>
      </c>
    </row>
    <row r="366" spans="3:6" ht="12.75" customHeight="1" x14ac:dyDescent="0.25">
      <c r="C366" s="52">
        <f t="shared" si="17"/>
        <v>40117</v>
      </c>
      <c r="D366" s="46">
        <v>3.39</v>
      </c>
      <c r="E366" s="45" t="str">
        <f t="shared" si="15"/>
        <v/>
      </c>
      <c r="F366" s="53" t="str">
        <f t="shared" si="16"/>
        <v/>
      </c>
    </row>
    <row r="367" spans="3:6" ht="12.75" customHeight="1" x14ac:dyDescent="0.25">
      <c r="C367" s="52">
        <f t="shared" si="17"/>
        <v>40147</v>
      </c>
      <c r="D367" s="46">
        <v>3.4</v>
      </c>
      <c r="E367" s="45" t="str">
        <f t="shared" si="15"/>
        <v/>
      </c>
      <c r="F367" s="53" t="str">
        <f t="shared" si="16"/>
        <v/>
      </c>
    </row>
    <row r="368" spans="3:6" ht="12.75" customHeight="1" x14ac:dyDescent="0.25">
      <c r="C368" s="52">
        <f t="shared" si="17"/>
        <v>40178</v>
      </c>
      <c r="D368" s="46">
        <v>3.59</v>
      </c>
      <c r="E368" s="45" t="str">
        <f t="shared" si="15"/>
        <v>2009-Q4</v>
      </c>
      <c r="F368" s="53">
        <f t="shared" si="16"/>
        <v>3.4599999999999995</v>
      </c>
    </row>
    <row r="369" spans="3:6" ht="12.75" customHeight="1" x14ac:dyDescent="0.25">
      <c r="C369" s="52">
        <f t="shared" si="17"/>
        <v>40209</v>
      </c>
      <c r="D369" s="46">
        <v>3.73</v>
      </c>
      <c r="E369" s="45" t="str">
        <f t="shared" si="15"/>
        <v/>
      </c>
      <c r="F369" s="53" t="str">
        <f t="shared" si="16"/>
        <v/>
      </c>
    </row>
    <row r="370" spans="3:6" ht="12.75" customHeight="1" x14ac:dyDescent="0.25">
      <c r="C370" s="52">
        <f t="shared" si="17"/>
        <v>40237</v>
      </c>
      <c r="D370" s="46">
        <v>3.69</v>
      </c>
      <c r="E370" s="45" t="str">
        <f t="shared" si="15"/>
        <v/>
      </c>
      <c r="F370" s="53" t="str">
        <f t="shared" si="16"/>
        <v/>
      </c>
    </row>
    <row r="371" spans="3:6" ht="12.75" customHeight="1" x14ac:dyDescent="0.25">
      <c r="C371" s="52">
        <f t="shared" si="17"/>
        <v>40268</v>
      </c>
      <c r="D371" s="46">
        <v>3.73</v>
      </c>
      <c r="E371" s="45" t="str">
        <f t="shared" si="15"/>
        <v>2010-Q1</v>
      </c>
      <c r="F371" s="53">
        <f t="shared" si="16"/>
        <v>3.7166666666666668</v>
      </c>
    </row>
    <row r="372" spans="3:6" ht="12.75" customHeight="1" x14ac:dyDescent="0.25">
      <c r="C372" s="52">
        <f t="shared" si="17"/>
        <v>40298</v>
      </c>
      <c r="D372" s="46">
        <v>3.85</v>
      </c>
      <c r="E372" s="45" t="str">
        <f t="shared" si="15"/>
        <v/>
      </c>
      <c r="F372" s="53" t="str">
        <f t="shared" si="16"/>
        <v/>
      </c>
    </row>
    <row r="373" spans="3:6" ht="12.75" customHeight="1" x14ac:dyDescent="0.25">
      <c r="C373" s="52">
        <f t="shared" si="17"/>
        <v>40329</v>
      </c>
      <c r="D373" s="46">
        <v>3.42</v>
      </c>
      <c r="E373" s="45" t="str">
        <f t="shared" si="15"/>
        <v/>
      </c>
      <c r="F373" s="53" t="str">
        <f t="shared" si="16"/>
        <v/>
      </c>
    </row>
    <row r="374" spans="3:6" ht="12.75" customHeight="1" x14ac:dyDescent="0.25">
      <c r="C374" s="52">
        <f t="shared" si="17"/>
        <v>40359</v>
      </c>
      <c r="D374" s="46">
        <v>3.2</v>
      </c>
      <c r="E374" s="45" t="str">
        <f t="shared" si="15"/>
        <v>2010-Q2</v>
      </c>
      <c r="F374" s="53">
        <f t="shared" si="16"/>
        <v>3.4899999999999998</v>
      </c>
    </row>
    <row r="375" spans="3:6" ht="12.75" customHeight="1" x14ac:dyDescent="0.25">
      <c r="C375" s="52">
        <f t="shared" si="17"/>
        <v>40390</v>
      </c>
      <c r="D375" s="46">
        <v>3.01</v>
      </c>
      <c r="E375" s="45" t="str">
        <f t="shared" si="15"/>
        <v/>
      </c>
      <c r="F375" s="53" t="str">
        <f t="shared" si="16"/>
        <v/>
      </c>
    </row>
    <row r="376" spans="3:6" ht="12.75" customHeight="1" x14ac:dyDescent="0.25">
      <c r="C376" s="52">
        <f t="shared" si="17"/>
        <v>40421</v>
      </c>
      <c r="D376" s="46">
        <v>2.7</v>
      </c>
      <c r="E376" s="45" t="str">
        <f t="shared" si="15"/>
        <v/>
      </c>
      <c r="F376" s="53" t="str">
        <f t="shared" si="16"/>
        <v/>
      </c>
    </row>
    <row r="377" spans="3:6" ht="12.75" customHeight="1" x14ac:dyDescent="0.25">
      <c r="C377" s="52">
        <f t="shared" si="17"/>
        <v>40451</v>
      </c>
      <c r="D377" s="46">
        <v>2.65</v>
      </c>
      <c r="E377" s="45" t="str">
        <f t="shared" si="15"/>
        <v>2010-Q3</v>
      </c>
      <c r="F377" s="53">
        <f t="shared" si="16"/>
        <v>2.7866666666666666</v>
      </c>
    </row>
    <row r="378" spans="3:6" ht="12.75" customHeight="1" x14ac:dyDescent="0.25">
      <c r="C378" s="52">
        <f t="shared" si="17"/>
        <v>40482</v>
      </c>
      <c r="D378" s="46">
        <v>2.54</v>
      </c>
      <c r="E378" s="45" t="str">
        <f t="shared" si="15"/>
        <v/>
      </c>
      <c r="F378" s="53" t="str">
        <f t="shared" si="16"/>
        <v/>
      </c>
    </row>
    <row r="379" spans="3:6" ht="12.75" customHeight="1" x14ac:dyDescent="0.25">
      <c r="C379" s="52">
        <f t="shared" si="17"/>
        <v>40512</v>
      </c>
      <c r="D379" s="46">
        <v>2.76</v>
      </c>
      <c r="E379" s="45" t="str">
        <f t="shared" si="15"/>
        <v/>
      </c>
      <c r="F379" s="53" t="str">
        <f t="shared" si="16"/>
        <v/>
      </c>
    </row>
    <row r="380" spans="3:6" ht="12.75" customHeight="1" x14ac:dyDescent="0.25">
      <c r="C380" s="52">
        <f t="shared" si="17"/>
        <v>40543</v>
      </c>
      <c r="D380" s="46">
        <v>3.29</v>
      </c>
      <c r="E380" s="45" t="str">
        <f t="shared" si="15"/>
        <v>2010-Q4</v>
      </c>
      <c r="F380" s="53">
        <f t="shared" si="16"/>
        <v>2.8633333333333333</v>
      </c>
    </row>
    <row r="381" spans="3:6" ht="12.75" customHeight="1" x14ac:dyDescent="0.25">
      <c r="C381" s="52">
        <f t="shared" si="17"/>
        <v>40574</v>
      </c>
      <c r="D381" s="46">
        <v>3.39</v>
      </c>
      <c r="E381" s="45" t="str">
        <f t="shared" si="15"/>
        <v/>
      </c>
      <c r="F381" s="53" t="str">
        <f t="shared" si="16"/>
        <v/>
      </c>
    </row>
    <row r="382" spans="3:6" ht="12.75" customHeight="1" x14ac:dyDescent="0.25">
      <c r="C382" s="52">
        <f t="shared" si="17"/>
        <v>40602</v>
      </c>
      <c r="D382" s="46">
        <v>3.58</v>
      </c>
      <c r="E382" s="45" t="str">
        <f t="shared" si="15"/>
        <v/>
      </c>
      <c r="F382" s="53" t="str">
        <f t="shared" si="16"/>
        <v/>
      </c>
    </row>
    <row r="383" spans="3:6" ht="12.75" customHeight="1" x14ac:dyDescent="0.25">
      <c r="C383" s="52">
        <f t="shared" si="17"/>
        <v>40633</v>
      </c>
      <c r="D383" s="46">
        <v>3.41</v>
      </c>
      <c r="E383" s="45" t="str">
        <f t="shared" si="15"/>
        <v>2011-Q1</v>
      </c>
      <c r="F383" s="53">
        <f t="shared" si="16"/>
        <v>3.4600000000000004</v>
      </c>
    </row>
    <row r="384" spans="3:6" ht="12.75" customHeight="1" x14ac:dyDescent="0.25">
      <c r="C384" s="52">
        <f t="shared" si="17"/>
        <v>40663</v>
      </c>
      <c r="D384" s="46">
        <v>3.46</v>
      </c>
      <c r="E384" s="45" t="str">
        <f t="shared" si="15"/>
        <v/>
      </c>
      <c r="F384" s="53" t="str">
        <f t="shared" si="16"/>
        <v/>
      </c>
    </row>
    <row r="385" spans="3:6" ht="12.75" customHeight="1" x14ac:dyDescent="0.25">
      <c r="C385" s="52">
        <f t="shared" si="17"/>
        <v>40694</v>
      </c>
      <c r="D385" s="46">
        <v>3.17</v>
      </c>
      <c r="E385" s="45" t="str">
        <f t="shared" si="15"/>
        <v/>
      </c>
      <c r="F385" s="53" t="str">
        <f t="shared" si="16"/>
        <v/>
      </c>
    </row>
    <row r="386" spans="3:6" ht="12.75" customHeight="1" x14ac:dyDescent="0.25">
      <c r="C386" s="52">
        <f t="shared" si="17"/>
        <v>40724</v>
      </c>
      <c r="D386" s="46">
        <v>3</v>
      </c>
      <c r="E386" s="45" t="str">
        <f t="shared" si="15"/>
        <v>2011-Q2</v>
      </c>
      <c r="F386" s="53">
        <f t="shared" si="16"/>
        <v>3.2099999999999995</v>
      </c>
    </row>
    <row r="387" spans="3:6" ht="12.75" customHeight="1" x14ac:dyDescent="0.25">
      <c r="C387" s="52">
        <f t="shared" si="17"/>
        <v>40755</v>
      </c>
      <c r="D387" s="46">
        <v>3</v>
      </c>
      <c r="E387" s="45" t="str">
        <f t="shared" si="15"/>
        <v/>
      </c>
      <c r="F387" s="53" t="str">
        <f t="shared" si="16"/>
        <v/>
      </c>
    </row>
    <row r="388" spans="3:6" ht="12.75" customHeight="1" x14ac:dyDescent="0.25">
      <c r="C388" s="52">
        <f t="shared" si="17"/>
        <v>40786</v>
      </c>
      <c r="D388" s="46">
        <v>2.2999999999999998</v>
      </c>
      <c r="E388" s="45" t="str">
        <f t="shared" si="15"/>
        <v/>
      </c>
      <c r="F388" s="53" t="str">
        <f t="shared" si="16"/>
        <v/>
      </c>
    </row>
    <row r="389" spans="3:6" ht="12.75" customHeight="1" x14ac:dyDescent="0.25">
      <c r="C389" s="52">
        <f t="shared" si="17"/>
        <v>40816</v>
      </c>
      <c r="D389" s="46">
        <v>1.98</v>
      </c>
      <c r="E389" s="45" t="str">
        <f t="shared" si="15"/>
        <v>2011-Q3</v>
      </c>
      <c r="F389" s="53">
        <f t="shared" si="16"/>
        <v>2.4266666666666663</v>
      </c>
    </row>
    <row r="390" spans="3:6" ht="12.75" customHeight="1" x14ac:dyDescent="0.25">
      <c r="C390" s="52">
        <f t="shared" si="17"/>
        <v>40847</v>
      </c>
      <c r="D390" s="46">
        <v>2.15</v>
      </c>
      <c r="E390" s="45" t="str">
        <f t="shared" si="15"/>
        <v/>
      </c>
      <c r="F390" s="53" t="str">
        <f t="shared" si="16"/>
        <v/>
      </c>
    </row>
    <row r="391" spans="3:6" ht="12.75" customHeight="1" x14ac:dyDescent="0.25">
      <c r="C391" s="52">
        <f t="shared" si="17"/>
        <v>40877</v>
      </c>
      <c r="D391" s="46">
        <v>2.0099999999999998</v>
      </c>
      <c r="E391" s="45" t="str">
        <f t="shared" si="15"/>
        <v/>
      </c>
      <c r="F391" s="53" t="str">
        <f t="shared" si="16"/>
        <v/>
      </c>
    </row>
    <row r="392" spans="3:6" ht="12.75" customHeight="1" x14ac:dyDescent="0.25">
      <c r="C392" s="52">
        <f t="shared" si="17"/>
        <v>40908</v>
      </c>
      <c r="D392" s="46">
        <v>1.98</v>
      </c>
      <c r="E392" s="45" t="str">
        <f t="shared" si="15"/>
        <v>2011-Q4</v>
      </c>
      <c r="F392" s="53">
        <f t="shared" si="16"/>
        <v>2.0466666666666669</v>
      </c>
    </row>
    <row r="393" spans="3:6" ht="12.75" customHeight="1" x14ac:dyDescent="0.25">
      <c r="C393" s="52">
        <f t="shared" si="17"/>
        <v>40939</v>
      </c>
      <c r="D393" s="46">
        <v>1.97</v>
      </c>
      <c r="E393" s="45" t="str">
        <f t="shared" ref="E393:E456" si="18">IF(OR(MONTH(C393)=3,MONTH(C393)=6,MONTH(C393)=9,MONTH(C393)=12),YEAR(C393)&amp;"-Q"&amp;IF(MONTH(C393)&lt;4,1,IF(MONTH(C393)&lt;7,2,IF(MONTH(C393)&lt;10,3,4))),"")</f>
        <v/>
      </c>
      <c r="F393" s="53" t="str">
        <f t="shared" ref="F393:F456" si="19">IF(LEN(E393)=0,"",(SUM(D391:D393)/3))</f>
        <v/>
      </c>
    </row>
    <row r="394" spans="3:6" ht="12.75" customHeight="1" x14ac:dyDescent="0.25">
      <c r="C394" s="52">
        <f t="shared" ref="C394:C457" si="20">EOMONTH((EOMONTH(C393,0)+1),0)</f>
        <v>40968</v>
      </c>
      <c r="D394" s="46">
        <v>1.97</v>
      </c>
      <c r="E394" s="45" t="str">
        <f t="shared" si="18"/>
        <v/>
      </c>
      <c r="F394" s="53" t="str">
        <f t="shared" si="19"/>
        <v/>
      </c>
    </row>
    <row r="395" spans="3:6" ht="12.75" customHeight="1" x14ac:dyDescent="0.25">
      <c r="C395" s="52">
        <f t="shared" si="20"/>
        <v>40999</v>
      </c>
      <c r="D395" s="46">
        <v>2.17</v>
      </c>
      <c r="E395" s="45" t="str">
        <f t="shared" si="18"/>
        <v>2012-Q1</v>
      </c>
      <c r="F395" s="53">
        <f t="shared" si="19"/>
        <v>2.0366666666666666</v>
      </c>
    </row>
    <row r="396" spans="3:6" ht="12.75" customHeight="1" x14ac:dyDescent="0.25">
      <c r="C396" s="52">
        <f t="shared" si="20"/>
        <v>41029</v>
      </c>
      <c r="D396" s="46">
        <v>2.0499999999999998</v>
      </c>
      <c r="E396" s="45" t="str">
        <f t="shared" si="18"/>
        <v/>
      </c>
      <c r="F396" s="53" t="str">
        <f t="shared" si="19"/>
        <v/>
      </c>
    </row>
    <row r="397" spans="3:6" ht="12.75" customHeight="1" x14ac:dyDescent="0.25">
      <c r="C397" s="52">
        <f t="shared" si="20"/>
        <v>41060</v>
      </c>
      <c r="D397" s="46">
        <v>1.8</v>
      </c>
      <c r="E397" s="45" t="str">
        <f t="shared" si="18"/>
        <v/>
      </c>
      <c r="F397" s="53" t="str">
        <f t="shared" si="19"/>
        <v/>
      </c>
    </row>
    <row r="398" spans="3:6" ht="12.75" customHeight="1" x14ac:dyDescent="0.25">
      <c r="C398" s="52">
        <f t="shared" si="20"/>
        <v>41090</v>
      </c>
      <c r="D398" s="46">
        <v>1.62</v>
      </c>
      <c r="E398" s="45" t="str">
        <f t="shared" si="18"/>
        <v>2012-Q2</v>
      </c>
      <c r="F398" s="53">
        <f t="shared" si="19"/>
        <v>1.8233333333333333</v>
      </c>
    </row>
    <row r="399" spans="3:6" ht="12.75" customHeight="1" x14ac:dyDescent="0.25">
      <c r="C399" s="52">
        <f t="shared" si="20"/>
        <v>41121</v>
      </c>
      <c r="D399" s="46">
        <v>1.53</v>
      </c>
      <c r="E399" s="45" t="str">
        <f t="shared" si="18"/>
        <v/>
      </c>
      <c r="F399" s="53" t="str">
        <f t="shared" si="19"/>
        <v/>
      </c>
    </row>
    <row r="400" spans="3:6" ht="12.75" customHeight="1" x14ac:dyDescent="0.25">
      <c r="C400" s="52">
        <f t="shared" si="20"/>
        <v>41152</v>
      </c>
      <c r="D400" s="46">
        <v>1.68</v>
      </c>
      <c r="E400" s="45" t="str">
        <f t="shared" si="18"/>
        <v/>
      </c>
      <c r="F400" s="53" t="str">
        <f t="shared" si="19"/>
        <v/>
      </c>
    </row>
    <row r="401" spans="3:6" ht="12.75" customHeight="1" x14ac:dyDescent="0.25">
      <c r="C401" s="52">
        <f t="shared" si="20"/>
        <v>41182</v>
      </c>
      <c r="D401" s="46">
        <v>1.72</v>
      </c>
      <c r="E401" s="45" t="str">
        <f t="shared" si="18"/>
        <v>2012-Q3</v>
      </c>
      <c r="F401" s="53">
        <f t="shared" si="19"/>
        <v>1.6433333333333333</v>
      </c>
    </row>
    <row r="402" spans="3:6" ht="12.75" customHeight="1" x14ac:dyDescent="0.25">
      <c r="C402" s="52">
        <f t="shared" si="20"/>
        <v>41213</v>
      </c>
      <c r="D402" s="46">
        <v>1.75</v>
      </c>
      <c r="E402" s="45" t="str">
        <f t="shared" si="18"/>
        <v/>
      </c>
      <c r="F402" s="53" t="str">
        <f t="shared" si="19"/>
        <v/>
      </c>
    </row>
    <row r="403" spans="3:6" ht="12.75" customHeight="1" x14ac:dyDescent="0.25">
      <c r="C403" s="52">
        <f t="shared" si="20"/>
        <v>41243</v>
      </c>
      <c r="D403" s="46">
        <v>1.65</v>
      </c>
      <c r="E403" s="45" t="str">
        <f t="shared" si="18"/>
        <v/>
      </c>
      <c r="F403" s="53" t="str">
        <f t="shared" si="19"/>
        <v/>
      </c>
    </row>
    <row r="404" spans="3:6" ht="12.75" customHeight="1" x14ac:dyDescent="0.25">
      <c r="C404" s="52">
        <f t="shared" si="20"/>
        <v>41274</v>
      </c>
      <c r="D404" s="46">
        <v>1.72</v>
      </c>
      <c r="E404" s="45" t="str">
        <f t="shared" si="18"/>
        <v>2012-Q4</v>
      </c>
      <c r="F404" s="53">
        <f t="shared" si="19"/>
        <v>1.7066666666666668</v>
      </c>
    </row>
    <row r="405" spans="3:6" ht="12.75" customHeight="1" x14ac:dyDescent="0.25">
      <c r="C405" s="52">
        <f t="shared" si="20"/>
        <v>41305</v>
      </c>
      <c r="D405" s="46">
        <v>1.91</v>
      </c>
      <c r="E405" s="45" t="str">
        <f t="shared" si="18"/>
        <v/>
      </c>
      <c r="F405" s="53" t="str">
        <f t="shared" si="19"/>
        <v/>
      </c>
    </row>
    <row r="406" spans="3:6" ht="12.75" customHeight="1" x14ac:dyDescent="0.25">
      <c r="C406" s="52">
        <f t="shared" si="20"/>
        <v>41333</v>
      </c>
      <c r="D406" s="46">
        <v>1.98</v>
      </c>
      <c r="E406" s="45" t="str">
        <f t="shared" si="18"/>
        <v/>
      </c>
      <c r="F406" s="53" t="str">
        <f t="shared" si="19"/>
        <v/>
      </c>
    </row>
    <row r="407" spans="3:6" ht="12.75" customHeight="1" x14ac:dyDescent="0.25">
      <c r="C407" s="52">
        <f t="shared" si="20"/>
        <v>41364</v>
      </c>
      <c r="D407" s="46">
        <v>1.96</v>
      </c>
      <c r="E407" s="45" t="str">
        <f t="shared" si="18"/>
        <v>2013-Q1</v>
      </c>
      <c r="F407" s="53">
        <f t="shared" si="19"/>
        <v>1.95</v>
      </c>
    </row>
    <row r="408" spans="3:6" ht="12.75" customHeight="1" x14ac:dyDescent="0.25">
      <c r="C408" s="52">
        <f t="shared" si="20"/>
        <v>41394</v>
      </c>
      <c r="D408" s="46">
        <v>1.76</v>
      </c>
      <c r="E408" s="45" t="str">
        <f t="shared" si="18"/>
        <v/>
      </c>
      <c r="F408" s="53" t="str">
        <f t="shared" si="19"/>
        <v/>
      </c>
    </row>
    <row r="409" spans="3:6" ht="12.75" customHeight="1" x14ac:dyDescent="0.25">
      <c r="C409" s="52">
        <f t="shared" si="20"/>
        <v>41425</v>
      </c>
      <c r="D409" s="46">
        <v>1.93</v>
      </c>
      <c r="E409" s="45" t="str">
        <f t="shared" si="18"/>
        <v/>
      </c>
      <c r="F409" s="53" t="str">
        <f t="shared" si="19"/>
        <v/>
      </c>
    </row>
    <row r="410" spans="3:6" ht="12.75" customHeight="1" x14ac:dyDescent="0.25">
      <c r="C410" s="52">
        <f t="shared" si="20"/>
        <v>41455</v>
      </c>
      <c r="D410" s="46">
        <v>2.2999999999999998</v>
      </c>
      <c r="E410" s="45" t="str">
        <f t="shared" si="18"/>
        <v>2013-Q2</v>
      </c>
      <c r="F410" s="53">
        <f t="shared" si="19"/>
        <v>1.9966666666666668</v>
      </c>
    </row>
    <row r="411" spans="3:6" ht="12.75" customHeight="1" x14ac:dyDescent="0.25">
      <c r="C411" s="52">
        <f t="shared" si="20"/>
        <v>41486</v>
      </c>
      <c r="D411" s="46">
        <v>2.58</v>
      </c>
      <c r="E411" s="45" t="str">
        <f t="shared" si="18"/>
        <v/>
      </c>
      <c r="F411" s="53" t="str">
        <f t="shared" si="19"/>
        <v/>
      </c>
    </row>
    <row r="412" spans="3:6" ht="12.75" customHeight="1" x14ac:dyDescent="0.25">
      <c r="C412" s="52">
        <f t="shared" si="20"/>
        <v>41517</v>
      </c>
      <c r="D412" s="46">
        <v>2.74</v>
      </c>
      <c r="E412" s="45" t="str">
        <f t="shared" si="18"/>
        <v/>
      </c>
      <c r="F412" s="53" t="str">
        <f t="shared" si="19"/>
        <v/>
      </c>
    </row>
    <row r="413" spans="3:6" ht="12.75" customHeight="1" x14ac:dyDescent="0.25">
      <c r="C413" s="52">
        <f t="shared" si="20"/>
        <v>41547</v>
      </c>
      <c r="D413" s="46">
        <v>2.81</v>
      </c>
      <c r="E413" s="45" t="str">
        <f t="shared" si="18"/>
        <v>2013-Q3</v>
      </c>
      <c r="F413" s="53">
        <f t="shared" si="19"/>
        <v>2.7100000000000004</v>
      </c>
    </row>
    <row r="414" spans="3:6" ht="12.75" customHeight="1" x14ac:dyDescent="0.25">
      <c r="C414" s="52">
        <f t="shared" si="20"/>
        <v>41578</v>
      </c>
      <c r="D414" s="46">
        <v>2.62</v>
      </c>
      <c r="E414" s="45" t="str">
        <f t="shared" si="18"/>
        <v/>
      </c>
      <c r="F414" s="53" t="str">
        <f t="shared" si="19"/>
        <v/>
      </c>
    </row>
    <row r="415" spans="3:6" ht="12.75" customHeight="1" x14ac:dyDescent="0.25">
      <c r="C415" s="52">
        <f t="shared" si="20"/>
        <v>41608</v>
      </c>
      <c r="D415" s="46">
        <v>2.72</v>
      </c>
      <c r="E415" s="45" t="str">
        <f t="shared" si="18"/>
        <v/>
      </c>
      <c r="F415" s="53" t="str">
        <f t="shared" si="19"/>
        <v/>
      </c>
    </row>
    <row r="416" spans="3:6" ht="12.75" customHeight="1" x14ac:dyDescent="0.25">
      <c r="C416" s="52">
        <f t="shared" si="20"/>
        <v>41639</v>
      </c>
      <c r="D416" s="46">
        <v>2.9</v>
      </c>
      <c r="E416" s="45" t="str">
        <f t="shared" si="18"/>
        <v>2013-Q4</v>
      </c>
      <c r="F416" s="53">
        <f t="shared" si="19"/>
        <v>2.7466666666666666</v>
      </c>
    </row>
    <row r="417" spans="3:6" ht="12.75" customHeight="1" x14ac:dyDescent="0.25">
      <c r="C417" s="52">
        <f t="shared" si="20"/>
        <v>41670</v>
      </c>
      <c r="D417" s="46">
        <v>2.86</v>
      </c>
      <c r="E417" s="45" t="str">
        <f t="shared" si="18"/>
        <v/>
      </c>
      <c r="F417" s="53" t="str">
        <f t="shared" si="19"/>
        <v/>
      </c>
    </row>
    <row r="418" spans="3:6" ht="12.75" customHeight="1" x14ac:dyDescent="0.25">
      <c r="C418" s="52">
        <f t="shared" si="20"/>
        <v>41698</v>
      </c>
      <c r="D418" s="46">
        <v>2.71</v>
      </c>
      <c r="E418" s="45" t="str">
        <f t="shared" si="18"/>
        <v/>
      </c>
      <c r="F418" s="53" t="str">
        <f t="shared" si="19"/>
        <v/>
      </c>
    </row>
    <row r="419" spans="3:6" ht="12.75" customHeight="1" x14ac:dyDescent="0.25">
      <c r="C419" s="52">
        <f t="shared" si="20"/>
        <v>41729</v>
      </c>
      <c r="D419" s="46">
        <v>2.72</v>
      </c>
      <c r="E419" s="45" t="str">
        <f t="shared" si="18"/>
        <v>2014-Q1</v>
      </c>
      <c r="F419" s="53">
        <f t="shared" si="19"/>
        <v>2.7633333333333336</v>
      </c>
    </row>
    <row r="420" spans="3:6" ht="12.75" customHeight="1" x14ac:dyDescent="0.25">
      <c r="C420" s="52">
        <f t="shared" si="20"/>
        <v>41759</v>
      </c>
      <c r="D420" s="46">
        <v>2.71</v>
      </c>
      <c r="E420" s="45" t="str">
        <f t="shared" si="18"/>
        <v/>
      </c>
      <c r="F420" s="53" t="str">
        <f t="shared" si="19"/>
        <v/>
      </c>
    </row>
    <row r="421" spans="3:6" ht="12.75" customHeight="1" x14ac:dyDescent="0.25">
      <c r="C421" s="52">
        <f t="shared" si="20"/>
        <v>41790</v>
      </c>
      <c r="D421" s="46">
        <v>2.56</v>
      </c>
      <c r="E421" s="45" t="str">
        <f t="shared" si="18"/>
        <v/>
      </c>
      <c r="F421" s="53" t="str">
        <f t="shared" si="19"/>
        <v/>
      </c>
    </row>
    <row r="422" spans="3:6" ht="12.75" customHeight="1" x14ac:dyDescent="0.25">
      <c r="C422" s="52">
        <f t="shared" si="20"/>
        <v>41820</v>
      </c>
      <c r="D422" s="46">
        <v>2.6</v>
      </c>
      <c r="E422" s="45" t="str">
        <f t="shared" si="18"/>
        <v>2014-Q2</v>
      </c>
      <c r="F422" s="53">
        <f t="shared" si="19"/>
        <v>2.6233333333333331</v>
      </c>
    </row>
    <row r="423" spans="3:6" ht="12.75" customHeight="1" x14ac:dyDescent="0.25">
      <c r="C423" s="52">
        <f t="shared" si="20"/>
        <v>41851</v>
      </c>
      <c r="D423" s="46">
        <v>2.54</v>
      </c>
      <c r="E423" s="45" t="str">
        <f t="shared" si="18"/>
        <v/>
      </c>
      <c r="F423" s="53" t="str">
        <f t="shared" si="19"/>
        <v/>
      </c>
    </row>
    <row r="424" spans="3:6" ht="12.75" customHeight="1" x14ac:dyDescent="0.25">
      <c r="C424" s="52">
        <f t="shared" si="20"/>
        <v>41882</v>
      </c>
      <c r="D424" s="46">
        <v>2.42</v>
      </c>
      <c r="E424" s="45" t="str">
        <f t="shared" si="18"/>
        <v/>
      </c>
      <c r="F424" s="53" t="str">
        <f t="shared" si="19"/>
        <v/>
      </c>
    </row>
    <row r="425" spans="3:6" ht="12.75" customHeight="1" x14ac:dyDescent="0.25">
      <c r="C425" s="52">
        <f t="shared" si="20"/>
        <v>41912</v>
      </c>
      <c r="D425" s="46">
        <v>2.5299999999999998</v>
      </c>
      <c r="E425" s="45" t="str">
        <f t="shared" si="18"/>
        <v>2014-Q3</v>
      </c>
      <c r="F425" s="53">
        <f t="shared" si="19"/>
        <v>2.4966666666666666</v>
      </c>
    </row>
    <row r="426" spans="3:6" ht="12.75" customHeight="1" x14ac:dyDescent="0.25">
      <c r="C426" s="52">
        <f t="shared" si="20"/>
        <v>41943</v>
      </c>
      <c r="D426" s="46">
        <v>2.2999999999999998</v>
      </c>
      <c r="E426" s="45" t="str">
        <f t="shared" si="18"/>
        <v/>
      </c>
      <c r="F426" s="53" t="str">
        <f t="shared" si="19"/>
        <v/>
      </c>
    </row>
    <row r="427" spans="3:6" ht="12.75" customHeight="1" x14ac:dyDescent="0.25">
      <c r="C427" s="52">
        <f t="shared" si="20"/>
        <v>41973</v>
      </c>
      <c r="D427" s="46">
        <v>2.33</v>
      </c>
      <c r="E427" s="45" t="str">
        <f t="shared" si="18"/>
        <v/>
      </c>
      <c r="F427" s="53" t="str">
        <f t="shared" si="19"/>
        <v/>
      </c>
    </row>
    <row r="428" spans="3:6" ht="12.75" customHeight="1" x14ac:dyDescent="0.25">
      <c r="C428" s="52">
        <f t="shared" si="20"/>
        <v>42004</v>
      </c>
      <c r="D428" s="46">
        <v>2.21</v>
      </c>
      <c r="E428" s="45" t="str">
        <f t="shared" si="18"/>
        <v>2014-Q4</v>
      </c>
      <c r="F428" s="53">
        <f t="shared" si="19"/>
        <v>2.2799999999999998</v>
      </c>
    </row>
    <row r="429" spans="3:6" ht="12.75" customHeight="1" x14ac:dyDescent="0.25">
      <c r="C429" s="52">
        <f t="shared" si="20"/>
        <v>42035</v>
      </c>
      <c r="D429" s="46">
        <v>1.88</v>
      </c>
      <c r="E429" s="45" t="str">
        <f t="shared" si="18"/>
        <v/>
      </c>
      <c r="F429" s="53" t="str">
        <f t="shared" si="19"/>
        <v/>
      </c>
    </row>
    <row r="430" spans="3:6" ht="12.75" customHeight="1" x14ac:dyDescent="0.25">
      <c r="C430" s="52">
        <f t="shared" si="20"/>
        <v>42063</v>
      </c>
      <c r="D430" s="46">
        <v>1.98</v>
      </c>
      <c r="E430" s="45" t="str">
        <f t="shared" si="18"/>
        <v/>
      </c>
      <c r="F430" s="53" t="str">
        <f t="shared" si="19"/>
        <v/>
      </c>
    </row>
    <row r="431" spans="3:6" ht="12.75" customHeight="1" x14ac:dyDescent="0.25">
      <c r="C431" s="52">
        <f t="shared" si="20"/>
        <v>42094</v>
      </c>
      <c r="D431" s="46">
        <v>2.04</v>
      </c>
      <c r="E431" s="45" t="str">
        <f t="shared" si="18"/>
        <v>2015-Q1</v>
      </c>
      <c r="F431" s="53">
        <f t="shared" si="19"/>
        <v>1.9666666666666668</v>
      </c>
    </row>
    <row r="432" spans="3:6" ht="12.75" customHeight="1" x14ac:dyDescent="0.25">
      <c r="C432" s="52">
        <f t="shared" si="20"/>
        <v>42124</v>
      </c>
      <c r="D432" s="46">
        <v>1.94</v>
      </c>
      <c r="E432" s="45" t="str">
        <f t="shared" si="18"/>
        <v/>
      </c>
      <c r="F432" s="53" t="str">
        <f t="shared" si="19"/>
        <v/>
      </c>
    </row>
    <row r="433" spans="3:6" ht="12.75" customHeight="1" x14ac:dyDescent="0.25">
      <c r="C433" s="52">
        <f t="shared" si="20"/>
        <v>42155</v>
      </c>
      <c r="D433" s="46">
        <v>2.2000000000000002</v>
      </c>
      <c r="E433" s="45" t="str">
        <f t="shared" si="18"/>
        <v/>
      </c>
      <c r="F433" s="53" t="str">
        <f t="shared" si="19"/>
        <v/>
      </c>
    </row>
    <row r="434" spans="3:6" ht="12.75" customHeight="1" x14ac:dyDescent="0.25">
      <c r="C434" s="52">
        <f t="shared" si="20"/>
        <v>42185</v>
      </c>
      <c r="D434" s="46">
        <v>2.36</v>
      </c>
      <c r="E434" s="45" t="str">
        <f t="shared" si="18"/>
        <v>2015-Q2</v>
      </c>
      <c r="F434" s="53">
        <f t="shared" si="19"/>
        <v>2.1666666666666665</v>
      </c>
    </row>
    <row r="435" spans="3:6" ht="12.75" customHeight="1" x14ac:dyDescent="0.25">
      <c r="C435" s="52">
        <f t="shared" si="20"/>
        <v>42216</v>
      </c>
      <c r="D435" s="46">
        <v>2.3199999999999998</v>
      </c>
      <c r="E435" s="45" t="str">
        <f t="shared" si="18"/>
        <v/>
      </c>
      <c r="F435" s="53" t="str">
        <f t="shared" si="19"/>
        <v/>
      </c>
    </row>
    <row r="436" spans="3:6" ht="12.75" customHeight="1" x14ac:dyDescent="0.25">
      <c r="C436" s="52">
        <f t="shared" si="20"/>
        <v>42247</v>
      </c>
      <c r="D436" s="46">
        <v>2.17</v>
      </c>
      <c r="E436" s="45" t="str">
        <f t="shared" si="18"/>
        <v/>
      </c>
      <c r="F436" s="53" t="str">
        <f t="shared" si="19"/>
        <v/>
      </c>
    </row>
    <row r="437" spans="3:6" ht="12.75" customHeight="1" x14ac:dyDescent="0.25">
      <c r="C437" s="52">
        <f t="shared" si="20"/>
        <v>42277</v>
      </c>
      <c r="D437" s="46">
        <v>2.17</v>
      </c>
      <c r="E437" s="45" t="str">
        <f t="shared" si="18"/>
        <v>2015-Q3</v>
      </c>
      <c r="F437" s="53">
        <f t="shared" si="19"/>
        <v>2.2200000000000002</v>
      </c>
    </row>
    <row r="438" spans="3:6" ht="12.75" customHeight="1" x14ac:dyDescent="0.25">
      <c r="C438" s="52">
        <f t="shared" si="20"/>
        <v>42308</v>
      </c>
      <c r="D438" s="46">
        <v>2.0699999999999998</v>
      </c>
      <c r="E438" s="45" t="str">
        <f t="shared" si="18"/>
        <v/>
      </c>
      <c r="F438" s="53" t="str">
        <f t="shared" si="19"/>
        <v/>
      </c>
    </row>
    <row r="439" spans="3:6" ht="12.75" customHeight="1" x14ac:dyDescent="0.25">
      <c r="C439" s="52">
        <f t="shared" si="20"/>
        <v>42338</v>
      </c>
      <c r="D439" s="46">
        <v>2.2599999999999998</v>
      </c>
      <c r="E439" s="45" t="str">
        <f t="shared" si="18"/>
        <v/>
      </c>
      <c r="F439" s="53" t="str">
        <f t="shared" si="19"/>
        <v/>
      </c>
    </row>
    <row r="440" spans="3:6" ht="12.75" customHeight="1" x14ac:dyDescent="0.25">
      <c r="C440" s="52">
        <f t="shared" si="20"/>
        <v>42369</v>
      </c>
      <c r="D440" s="46">
        <v>2.2400000000000002</v>
      </c>
      <c r="E440" s="45" t="str">
        <f t="shared" si="18"/>
        <v>2015-Q4</v>
      </c>
      <c r="F440" s="53">
        <f t="shared" si="19"/>
        <v>2.19</v>
      </c>
    </row>
    <row r="441" spans="3:6" ht="12.75" customHeight="1" x14ac:dyDescent="0.25">
      <c r="C441" s="52">
        <f t="shared" si="20"/>
        <v>42400</v>
      </c>
      <c r="D441" s="46">
        <v>2.09</v>
      </c>
      <c r="E441" s="45" t="str">
        <f t="shared" si="18"/>
        <v/>
      </c>
      <c r="F441" s="53" t="str">
        <f t="shared" si="19"/>
        <v/>
      </c>
    </row>
    <row r="442" spans="3:6" ht="12.75" customHeight="1" x14ac:dyDescent="0.25">
      <c r="C442" s="52">
        <f t="shared" si="20"/>
        <v>42429</v>
      </c>
      <c r="D442" s="46">
        <v>1.78</v>
      </c>
      <c r="E442" s="45" t="str">
        <f t="shared" si="18"/>
        <v/>
      </c>
      <c r="F442" s="53" t="str">
        <f t="shared" si="19"/>
        <v/>
      </c>
    </row>
    <row r="443" spans="3:6" ht="12.75" customHeight="1" x14ac:dyDescent="0.25">
      <c r="C443" s="52">
        <f t="shared" si="20"/>
        <v>42460</v>
      </c>
      <c r="D443" s="46">
        <v>1.89</v>
      </c>
      <c r="E443" s="45" t="str">
        <f t="shared" si="18"/>
        <v>2016-Q1</v>
      </c>
      <c r="F443" s="53">
        <f t="shared" si="19"/>
        <v>1.92</v>
      </c>
    </row>
    <row r="444" spans="3:6" ht="12.75" customHeight="1" x14ac:dyDescent="0.25">
      <c r="C444" s="52">
        <f t="shared" si="20"/>
        <v>42490</v>
      </c>
      <c r="D444" s="46">
        <v>1.81</v>
      </c>
      <c r="E444" s="45" t="str">
        <f t="shared" si="18"/>
        <v/>
      </c>
      <c r="F444" s="53" t="str">
        <f t="shared" si="19"/>
        <v/>
      </c>
    </row>
    <row r="445" spans="3:6" ht="12.75" customHeight="1" x14ac:dyDescent="0.25">
      <c r="C445" s="52">
        <f t="shared" si="20"/>
        <v>42521</v>
      </c>
      <c r="D445" s="46">
        <v>1.81</v>
      </c>
      <c r="E445" s="45" t="str">
        <f t="shared" si="18"/>
        <v/>
      </c>
      <c r="F445" s="53" t="str">
        <f t="shared" si="19"/>
        <v/>
      </c>
    </row>
    <row r="446" spans="3:6" ht="12.75" customHeight="1" x14ac:dyDescent="0.25">
      <c r="C446" s="52">
        <f t="shared" si="20"/>
        <v>42551</v>
      </c>
      <c r="D446" s="46">
        <v>1.64</v>
      </c>
      <c r="E446" s="45" t="str">
        <f t="shared" si="18"/>
        <v>2016-Q2</v>
      </c>
      <c r="F446" s="53">
        <f t="shared" si="19"/>
        <v>1.7533333333333332</v>
      </c>
    </row>
    <row r="447" spans="3:6" ht="12.75" customHeight="1" x14ac:dyDescent="0.25">
      <c r="C447" s="52">
        <f t="shared" si="20"/>
        <v>42582</v>
      </c>
      <c r="D447" s="46">
        <v>1.5</v>
      </c>
      <c r="E447" s="45" t="str">
        <f t="shared" si="18"/>
        <v/>
      </c>
      <c r="F447" s="53" t="str">
        <f t="shared" si="19"/>
        <v/>
      </c>
    </row>
    <row r="448" spans="3:6" ht="12.75" customHeight="1" x14ac:dyDescent="0.25">
      <c r="C448" s="52">
        <f t="shared" si="20"/>
        <v>42613</v>
      </c>
      <c r="D448" s="46">
        <v>1.56</v>
      </c>
      <c r="E448" s="45" t="str">
        <f t="shared" si="18"/>
        <v/>
      </c>
      <c r="F448" s="53" t="str">
        <f t="shared" si="19"/>
        <v/>
      </c>
    </row>
    <row r="449" spans="3:6" ht="12.75" customHeight="1" x14ac:dyDescent="0.25">
      <c r="C449" s="52">
        <f t="shared" si="20"/>
        <v>42643</v>
      </c>
      <c r="D449" s="46">
        <v>1.63</v>
      </c>
      <c r="E449" s="45" t="str">
        <f t="shared" si="18"/>
        <v>2016-Q3</v>
      </c>
      <c r="F449" s="53">
        <f t="shared" si="19"/>
        <v>1.5633333333333332</v>
      </c>
    </row>
    <row r="450" spans="3:6" ht="12.75" customHeight="1" x14ac:dyDescent="0.25">
      <c r="C450" s="52">
        <f t="shared" si="20"/>
        <v>42674</v>
      </c>
      <c r="D450" s="46">
        <v>1.76</v>
      </c>
      <c r="E450" s="45" t="str">
        <f t="shared" si="18"/>
        <v/>
      </c>
      <c r="F450" s="53" t="str">
        <f t="shared" si="19"/>
        <v/>
      </c>
    </row>
    <row r="451" spans="3:6" ht="12.75" customHeight="1" x14ac:dyDescent="0.25">
      <c r="C451" s="52">
        <f t="shared" si="20"/>
        <v>42704</v>
      </c>
      <c r="D451" s="46">
        <v>2.14</v>
      </c>
      <c r="E451" s="45" t="str">
        <f t="shared" si="18"/>
        <v/>
      </c>
      <c r="F451" s="53" t="str">
        <f t="shared" si="19"/>
        <v/>
      </c>
    </row>
    <row r="452" spans="3:6" ht="12.75" customHeight="1" x14ac:dyDescent="0.25">
      <c r="C452" s="52">
        <f t="shared" si="20"/>
        <v>42735</v>
      </c>
      <c r="D452" s="46">
        <v>2.4900000000000002</v>
      </c>
      <c r="E452" s="45" t="str">
        <f t="shared" si="18"/>
        <v>2016-Q4</v>
      </c>
      <c r="F452" s="53">
        <f t="shared" si="19"/>
        <v>2.1300000000000003</v>
      </c>
    </row>
    <row r="453" spans="3:6" ht="12.75" customHeight="1" x14ac:dyDescent="0.25">
      <c r="C453" s="52">
        <f t="shared" si="20"/>
        <v>42766</v>
      </c>
      <c r="D453" s="46">
        <v>2.4300000000000002</v>
      </c>
      <c r="E453" s="45" t="str">
        <f t="shared" si="18"/>
        <v/>
      </c>
      <c r="F453" s="53" t="str">
        <f t="shared" si="19"/>
        <v/>
      </c>
    </row>
    <row r="454" spans="3:6" ht="12.75" customHeight="1" x14ac:dyDescent="0.25">
      <c r="C454" s="52">
        <f t="shared" si="20"/>
        <v>42794</v>
      </c>
      <c r="D454" s="46">
        <v>2.42</v>
      </c>
      <c r="E454" s="45" t="str">
        <f t="shared" si="18"/>
        <v/>
      </c>
      <c r="F454" s="53" t="str">
        <f t="shared" si="19"/>
        <v/>
      </c>
    </row>
    <row r="455" spans="3:6" ht="12.75" customHeight="1" x14ac:dyDescent="0.25">
      <c r="C455" s="52">
        <f t="shared" si="20"/>
        <v>42825</v>
      </c>
      <c r="D455" s="46">
        <v>2.48</v>
      </c>
      <c r="E455" s="45" t="str">
        <f t="shared" si="18"/>
        <v>2017-Q1</v>
      </c>
      <c r="F455" s="53">
        <f t="shared" si="19"/>
        <v>2.4433333333333334</v>
      </c>
    </row>
    <row r="456" spans="3:6" ht="12.75" customHeight="1" x14ac:dyDescent="0.25">
      <c r="C456" s="52">
        <f t="shared" si="20"/>
        <v>42855</v>
      </c>
      <c r="D456" s="46">
        <v>2.2999999999999998</v>
      </c>
      <c r="E456" s="45" t="str">
        <f t="shared" si="18"/>
        <v/>
      </c>
      <c r="F456" s="53" t="str">
        <f t="shared" si="19"/>
        <v/>
      </c>
    </row>
    <row r="457" spans="3:6" ht="12.75" customHeight="1" x14ac:dyDescent="0.25">
      <c r="C457" s="52">
        <f t="shared" si="20"/>
        <v>42886</v>
      </c>
      <c r="D457" s="46">
        <v>2.2999999999999998</v>
      </c>
      <c r="E457" s="45" t="str">
        <f t="shared" ref="E457:E520" si="21">IF(OR(MONTH(C457)=3,MONTH(C457)=6,MONTH(C457)=9,MONTH(C457)=12),YEAR(C457)&amp;"-Q"&amp;IF(MONTH(C457)&lt;4,1,IF(MONTH(C457)&lt;7,2,IF(MONTH(C457)&lt;10,3,4))),"")</f>
        <v/>
      </c>
      <c r="F457" s="53" t="str">
        <f t="shared" ref="F457:F520" si="22">IF(LEN(E457)=0,"",(SUM(D455:D457)/3))</f>
        <v/>
      </c>
    </row>
    <row r="458" spans="3:6" ht="12.75" customHeight="1" x14ac:dyDescent="0.25">
      <c r="C458" s="52">
        <f t="shared" ref="C458:C521" si="23">EOMONTH((EOMONTH(C457,0)+1),0)</f>
        <v>42916</v>
      </c>
      <c r="D458" s="46">
        <v>2.19</v>
      </c>
      <c r="E458" s="45" t="str">
        <f t="shared" si="21"/>
        <v>2017-Q2</v>
      </c>
      <c r="F458" s="53">
        <f t="shared" si="22"/>
        <v>2.2633333333333332</v>
      </c>
    </row>
    <row r="459" spans="3:6" ht="12.75" customHeight="1" x14ac:dyDescent="0.25">
      <c r="C459" s="52">
        <f t="shared" si="23"/>
        <v>42947</v>
      </c>
      <c r="D459" s="46">
        <v>2.3199999999999998</v>
      </c>
      <c r="E459" s="45" t="str">
        <f t="shared" si="21"/>
        <v/>
      </c>
      <c r="F459" s="53" t="str">
        <f t="shared" si="22"/>
        <v/>
      </c>
    </row>
    <row r="460" spans="3:6" ht="12.75" customHeight="1" x14ac:dyDescent="0.25">
      <c r="C460" s="52">
        <f t="shared" si="23"/>
        <v>42978</v>
      </c>
      <c r="D460" s="46">
        <v>2.21</v>
      </c>
      <c r="E460" s="45" t="str">
        <f t="shared" si="21"/>
        <v/>
      </c>
      <c r="F460" s="53" t="str">
        <f t="shared" si="22"/>
        <v/>
      </c>
    </row>
    <row r="461" spans="3:6" ht="12.75" customHeight="1" x14ac:dyDescent="0.25">
      <c r="C461" s="52">
        <f t="shared" si="23"/>
        <v>43008</v>
      </c>
      <c r="D461" s="46">
        <v>2.2000000000000002</v>
      </c>
      <c r="E461" s="45" t="str">
        <f t="shared" si="21"/>
        <v>2017-Q3</v>
      </c>
      <c r="F461" s="53">
        <f t="shared" si="22"/>
        <v>2.2433333333333332</v>
      </c>
    </row>
    <row r="462" spans="3:6" ht="12.75" customHeight="1" x14ac:dyDescent="0.25">
      <c r="C462" s="52">
        <f t="shared" si="23"/>
        <v>43039</v>
      </c>
      <c r="D462" s="46">
        <v>2.36</v>
      </c>
      <c r="E462" s="45" t="str">
        <f t="shared" si="21"/>
        <v/>
      </c>
      <c r="F462" s="53" t="str">
        <f t="shared" si="22"/>
        <v/>
      </c>
    </row>
    <row r="463" spans="3:6" ht="12.75" customHeight="1" x14ac:dyDescent="0.25">
      <c r="C463" s="52">
        <f t="shared" si="23"/>
        <v>43069</v>
      </c>
      <c r="D463" s="46">
        <v>2.35</v>
      </c>
      <c r="E463" s="45" t="str">
        <f t="shared" si="21"/>
        <v/>
      </c>
      <c r="F463" s="53" t="str">
        <f t="shared" si="22"/>
        <v/>
      </c>
    </row>
    <row r="464" spans="3:6" ht="12.75" customHeight="1" x14ac:dyDescent="0.25">
      <c r="C464" s="52">
        <f t="shared" si="23"/>
        <v>43100</v>
      </c>
      <c r="D464" s="46">
        <v>2.4</v>
      </c>
      <c r="E464" s="45" t="str">
        <f t="shared" si="21"/>
        <v>2017-Q4</v>
      </c>
      <c r="F464" s="53">
        <f t="shared" si="22"/>
        <v>2.3699999999999997</v>
      </c>
    </row>
    <row r="465" spans="3:6" ht="12.75" customHeight="1" x14ac:dyDescent="0.25">
      <c r="C465" s="52">
        <f t="shared" si="23"/>
        <v>43131</v>
      </c>
      <c r="D465" s="46">
        <v>2.58</v>
      </c>
      <c r="E465" s="45" t="str">
        <f t="shared" si="21"/>
        <v/>
      </c>
      <c r="F465" s="53" t="str">
        <f t="shared" si="22"/>
        <v/>
      </c>
    </row>
    <row r="466" spans="3:6" ht="12.75" customHeight="1" x14ac:dyDescent="0.25">
      <c r="C466" s="52">
        <f t="shared" si="23"/>
        <v>43159</v>
      </c>
      <c r="D466" s="46">
        <v>2.86</v>
      </c>
      <c r="E466" s="45" t="str">
        <f t="shared" si="21"/>
        <v/>
      </c>
      <c r="F466" s="53" t="str">
        <f t="shared" si="22"/>
        <v/>
      </c>
    </row>
    <row r="467" spans="3:6" ht="12.75" customHeight="1" x14ac:dyDescent="0.25">
      <c r="C467" s="52">
        <f t="shared" si="23"/>
        <v>43190</v>
      </c>
      <c r="D467" s="46">
        <v>2.84</v>
      </c>
      <c r="E467" s="45" t="str">
        <f t="shared" si="21"/>
        <v>2018-Q1</v>
      </c>
      <c r="F467" s="53">
        <f t="shared" si="22"/>
        <v>2.76</v>
      </c>
    </row>
    <row r="468" spans="3:6" ht="12.75" customHeight="1" x14ac:dyDescent="0.25">
      <c r="C468" s="52">
        <f t="shared" si="23"/>
        <v>43220</v>
      </c>
      <c r="D468" s="46">
        <v>2.87</v>
      </c>
      <c r="E468" s="45" t="str">
        <f t="shared" si="21"/>
        <v/>
      </c>
      <c r="F468" s="53" t="str">
        <f t="shared" si="22"/>
        <v/>
      </c>
    </row>
    <row r="469" spans="3:6" ht="12.75" customHeight="1" x14ac:dyDescent="0.25">
      <c r="C469" s="52">
        <f t="shared" si="23"/>
        <v>43251</v>
      </c>
      <c r="D469" s="46">
        <v>2.98</v>
      </c>
      <c r="E469" s="45" t="str">
        <f t="shared" si="21"/>
        <v/>
      </c>
      <c r="F469" s="53" t="str">
        <f t="shared" si="22"/>
        <v/>
      </c>
    </row>
    <row r="470" spans="3:6" ht="12.75" customHeight="1" x14ac:dyDescent="0.25">
      <c r="C470" s="52">
        <f t="shared" si="23"/>
        <v>43281</v>
      </c>
      <c r="D470" s="46">
        <v>2.91</v>
      </c>
      <c r="E470" s="45" t="str">
        <f t="shared" si="21"/>
        <v>2018-Q2</v>
      </c>
      <c r="F470" s="53">
        <f t="shared" si="22"/>
        <v>2.92</v>
      </c>
    </row>
    <row r="471" spans="3:6" ht="12.75" customHeight="1" x14ac:dyDescent="0.25">
      <c r="C471" s="52">
        <f t="shared" si="23"/>
        <v>43312</v>
      </c>
      <c r="D471" s="46">
        <v>2.89</v>
      </c>
      <c r="E471" s="45" t="str">
        <f t="shared" si="21"/>
        <v/>
      </c>
      <c r="F471" s="53" t="str">
        <f t="shared" si="22"/>
        <v/>
      </c>
    </row>
    <row r="472" spans="3:6" ht="12.75" customHeight="1" x14ac:dyDescent="0.25">
      <c r="C472" s="52">
        <f t="shared" si="23"/>
        <v>43343</v>
      </c>
      <c r="D472" s="46">
        <v>2.89</v>
      </c>
      <c r="E472" s="45" t="str">
        <f t="shared" si="21"/>
        <v/>
      </c>
      <c r="F472" s="53" t="str">
        <f t="shared" si="22"/>
        <v/>
      </c>
    </row>
    <row r="473" spans="3:6" ht="12.75" customHeight="1" x14ac:dyDescent="0.25">
      <c r="C473" s="52">
        <f t="shared" si="23"/>
        <v>43373</v>
      </c>
      <c r="D473" s="46">
        <v>3</v>
      </c>
      <c r="E473" s="45" t="str">
        <f t="shared" si="21"/>
        <v>2018-Q3</v>
      </c>
      <c r="F473" s="53">
        <f t="shared" si="22"/>
        <v>2.9266666666666672</v>
      </c>
    </row>
    <row r="474" spans="3:6" ht="12.75" customHeight="1" x14ac:dyDescent="0.25">
      <c r="C474" s="52">
        <f t="shared" si="23"/>
        <v>43404</v>
      </c>
      <c r="D474" s="46">
        <v>3.15</v>
      </c>
      <c r="E474" s="45" t="str">
        <f t="shared" si="21"/>
        <v/>
      </c>
      <c r="F474" s="53" t="str">
        <f t="shared" si="22"/>
        <v/>
      </c>
    </row>
    <row r="475" spans="3:6" ht="12.75" customHeight="1" x14ac:dyDescent="0.25">
      <c r="C475" s="52">
        <f t="shared" si="23"/>
        <v>43434</v>
      </c>
      <c r="D475" s="46">
        <v>3.12</v>
      </c>
      <c r="E475" s="45" t="str">
        <f t="shared" si="21"/>
        <v/>
      </c>
      <c r="F475" s="53" t="str">
        <f t="shared" si="22"/>
        <v/>
      </c>
    </row>
    <row r="476" spans="3:6" ht="12.75" customHeight="1" x14ac:dyDescent="0.25">
      <c r="C476" s="52">
        <f t="shared" si="23"/>
        <v>43465</v>
      </c>
      <c r="D476" s="46">
        <v>2.83</v>
      </c>
      <c r="E476" s="45" t="str">
        <f t="shared" si="21"/>
        <v>2018-Q4</v>
      </c>
      <c r="F476" s="53">
        <f t="shared" si="22"/>
        <v>3.0333333333333332</v>
      </c>
    </row>
    <row r="477" spans="3:6" ht="12.75" customHeight="1" x14ac:dyDescent="0.25">
      <c r="C477" s="52">
        <f t="shared" si="23"/>
        <v>43496</v>
      </c>
      <c r="D477" s="46">
        <v>2.71</v>
      </c>
      <c r="E477" s="45" t="str">
        <f t="shared" si="21"/>
        <v/>
      </c>
      <c r="F477" s="53" t="str">
        <f t="shared" si="22"/>
        <v/>
      </c>
    </row>
    <row r="478" spans="3:6" ht="12.75" customHeight="1" x14ac:dyDescent="0.25">
      <c r="C478" s="52">
        <f t="shared" si="23"/>
        <v>43524</v>
      </c>
      <c r="D478" s="46">
        <v>2.68</v>
      </c>
      <c r="E478" s="45" t="str">
        <f t="shared" si="21"/>
        <v/>
      </c>
      <c r="F478" s="53" t="str">
        <f t="shared" si="22"/>
        <v/>
      </c>
    </row>
    <row r="479" spans="3:6" ht="12.75" customHeight="1" x14ac:dyDescent="0.25">
      <c r="C479" s="52">
        <f t="shared" si="23"/>
        <v>43555</v>
      </c>
      <c r="D479" s="46">
        <v>2.57</v>
      </c>
      <c r="E479" s="45" t="str">
        <f t="shared" si="21"/>
        <v>2019-Q1</v>
      </c>
      <c r="F479" s="53">
        <f t="shared" si="22"/>
        <v>2.6533333333333338</v>
      </c>
    </row>
    <row r="480" spans="3:6" ht="12.75" customHeight="1" x14ac:dyDescent="0.25">
      <c r="C480" s="52">
        <f t="shared" si="23"/>
        <v>43585</v>
      </c>
      <c r="D480" s="46">
        <v>2.5299999999999998</v>
      </c>
      <c r="E480" s="45" t="str">
        <f t="shared" si="21"/>
        <v/>
      </c>
      <c r="F480" s="53" t="str">
        <f t="shared" si="22"/>
        <v/>
      </c>
    </row>
    <row r="481" spans="3:6" ht="12.75" customHeight="1" x14ac:dyDescent="0.25">
      <c r="C481" s="52">
        <f t="shared" si="23"/>
        <v>43616</v>
      </c>
      <c r="D481" s="46">
        <v>2.4</v>
      </c>
      <c r="E481" s="45" t="str">
        <f t="shared" si="21"/>
        <v/>
      </c>
      <c r="F481" s="53" t="str">
        <f t="shared" si="22"/>
        <v/>
      </c>
    </row>
    <row r="482" spans="3:6" ht="12.75" customHeight="1" x14ac:dyDescent="0.25">
      <c r="C482" s="52">
        <f t="shared" si="23"/>
        <v>43646</v>
      </c>
      <c r="D482" s="46">
        <v>2.0699999999999998</v>
      </c>
      <c r="E482" s="45" t="str">
        <f t="shared" si="21"/>
        <v>2019-Q2</v>
      </c>
      <c r="F482" s="53">
        <f t="shared" si="22"/>
        <v>2.3333333333333335</v>
      </c>
    </row>
    <row r="483" spans="3:6" ht="12.75" customHeight="1" x14ac:dyDescent="0.25">
      <c r="C483" s="52">
        <f t="shared" si="23"/>
        <v>43677</v>
      </c>
      <c r="D483" s="46">
        <v>2.06</v>
      </c>
      <c r="E483" s="45" t="str">
        <f t="shared" si="21"/>
        <v/>
      </c>
      <c r="F483" s="53" t="str">
        <f t="shared" si="22"/>
        <v/>
      </c>
    </row>
    <row r="484" spans="3:6" ht="12.75" customHeight="1" x14ac:dyDescent="0.25">
      <c r="C484" s="52">
        <f t="shared" si="23"/>
        <v>43708</v>
      </c>
      <c r="D484" s="46">
        <v>1.63</v>
      </c>
      <c r="E484" s="45" t="str">
        <f t="shared" si="21"/>
        <v/>
      </c>
      <c r="F484" s="53" t="str">
        <f t="shared" si="22"/>
        <v/>
      </c>
    </row>
    <row r="485" spans="3:6" ht="12.75" customHeight="1" x14ac:dyDescent="0.25">
      <c r="C485" s="52">
        <f t="shared" si="23"/>
        <v>43738</v>
      </c>
      <c r="D485" s="46">
        <v>1.7</v>
      </c>
      <c r="E485" s="45" t="str">
        <f t="shared" si="21"/>
        <v>2019-Q3</v>
      </c>
      <c r="F485" s="53">
        <f t="shared" si="22"/>
        <v>1.7966666666666666</v>
      </c>
    </row>
    <row r="486" spans="3:6" ht="12.75" customHeight="1" x14ac:dyDescent="0.25">
      <c r="C486" s="52">
        <f t="shared" si="23"/>
        <v>43769</v>
      </c>
      <c r="D486" s="46">
        <v>1.71</v>
      </c>
      <c r="E486" s="45" t="str">
        <f t="shared" si="21"/>
        <v/>
      </c>
      <c r="F486" s="53" t="str">
        <f t="shared" si="22"/>
        <v/>
      </c>
    </row>
    <row r="487" spans="3:6" ht="12.75" customHeight="1" x14ac:dyDescent="0.25">
      <c r="C487" s="52">
        <f t="shared" si="23"/>
        <v>43799</v>
      </c>
      <c r="D487" s="46">
        <v>1.81</v>
      </c>
      <c r="E487" s="45" t="str">
        <f t="shared" si="21"/>
        <v/>
      </c>
      <c r="F487" s="53" t="str">
        <f t="shared" si="22"/>
        <v/>
      </c>
    </row>
    <row r="488" spans="3:6" ht="12.75" customHeight="1" x14ac:dyDescent="0.25">
      <c r="C488" s="52">
        <f t="shared" si="23"/>
        <v>43830</v>
      </c>
      <c r="D488" s="46">
        <v>1.86</v>
      </c>
      <c r="E488" s="45" t="str">
        <f t="shared" si="21"/>
        <v>2019-Q4</v>
      </c>
      <c r="F488" s="53">
        <f t="shared" si="22"/>
        <v>1.7933333333333332</v>
      </c>
    </row>
    <row r="489" spans="3:6" ht="12.75" customHeight="1" x14ac:dyDescent="0.25">
      <c r="C489" s="52">
        <f t="shared" si="23"/>
        <v>43861</v>
      </c>
      <c r="D489" s="46">
        <v>1.76</v>
      </c>
      <c r="E489" s="45" t="str">
        <f t="shared" si="21"/>
        <v/>
      </c>
      <c r="F489" s="53" t="str">
        <f t="shared" si="22"/>
        <v/>
      </c>
    </row>
    <row r="490" spans="3:6" ht="12.75" customHeight="1" x14ac:dyDescent="0.25">
      <c r="C490" s="52">
        <f t="shared" si="23"/>
        <v>43890</v>
      </c>
      <c r="D490" s="46">
        <v>1.5</v>
      </c>
      <c r="E490" s="45" t="str">
        <f t="shared" si="21"/>
        <v/>
      </c>
      <c r="F490" s="53" t="str">
        <f t="shared" si="22"/>
        <v/>
      </c>
    </row>
    <row r="491" spans="3:6" ht="12.75" customHeight="1" x14ac:dyDescent="0.25">
      <c r="C491" s="52">
        <f t="shared" si="23"/>
        <v>43921</v>
      </c>
      <c r="D491" s="46">
        <v>0.87</v>
      </c>
      <c r="E491" s="45" t="str">
        <f t="shared" si="21"/>
        <v>2020-Q1</v>
      </c>
      <c r="F491" s="53">
        <f t="shared" si="22"/>
        <v>1.3766666666666667</v>
      </c>
    </row>
    <row r="492" spans="3:6" ht="12.75" customHeight="1" x14ac:dyDescent="0.25">
      <c r="C492" s="52">
        <f t="shared" si="23"/>
        <v>43951</v>
      </c>
      <c r="D492" s="46">
        <v>0.66</v>
      </c>
      <c r="E492" s="45" t="str">
        <f t="shared" si="21"/>
        <v/>
      </c>
      <c r="F492" s="53" t="str">
        <f t="shared" si="22"/>
        <v/>
      </c>
    </row>
    <row r="493" spans="3:6" ht="12.75" customHeight="1" x14ac:dyDescent="0.25">
      <c r="C493" s="52">
        <f t="shared" si="23"/>
        <v>43982</v>
      </c>
      <c r="D493" s="46">
        <v>0.67</v>
      </c>
      <c r="E493" s="45" t="str">
        <f t="shared" si="21"/>
        <v/>
      </c>
      <c r="F493" s="53" t="str">
        <f t="shared" si="22"/>
        <v/>
      </c>
    </row>
    <row r="494" spans="3:6" ht="12.75" customHeight="1" x14ac:dyDescent="0.25">
      <c r="C494" s="52">
        <f t="shared" si="23"/>
        <v>44012</v>
      </c>
      <c r="D494" s="46">
        <v>0.73</v>
      </c>
      <c r="E494" s="45" t="str">
        <f t="shared" si="21"/>
        <v>2020-Q2</v>
      </c>
      <c r="F494" s="53">
        <f t="shared" si="22"/>
        <v>0.68666666666666665</v>
      </c>
    </row>
    <row r="495" spans="3:6" ht="12.75" customHeight="1" x14ac:dyDescent="0.25">
      <c r="C495" s="52">
        <f t="shared" si="23"/>
        <v>44043</v>
      </c>
      <c r="D495" s="46">
        <v>0.62</v>
      </c>
      <c r="E495" s="45" t="str">
        <f t="shared" si="21"/>
        <v/>
      </c>
      <c r="F495" s="53" t="str">
        <f t="shared" si="22"/>
        <v/>
      </c>
    </row>
    <row r="496" spans="3:6" ht="12.75" customHeight="1" x14ac:dyDescent="0.25">
      <c r="C496" s="52">
        <f t="shared" si="23"/>
        <v>44074</v>
      </c>
      <c r="D496" s="46">
        <v>0.65</v>
      </c>
      <c r="E496" s="45" t="str">
        <f t="shared" si="21"/>
        <v/>
      </c>
      <c r="F496" s="53" t="str">
        <f t="shared" si="22"/>
        <v/>
      </c>
    </row>
    <row r="497" spans="3:6" ht="12.75" customHeight="1" x14ac:dyDescent="0.25">
      <c r="C497" s="52">
        <f t="shared" si="23"/>
        <v>44104</v>
      </c>
      <c r="D497" s="46">
        <v>0.68</v>
      </c>
      <c r="E497" s="45" t="str">
        <f t="shared" si="21"/>
        <v>2020-Q3</v>
      </c>
      <c r="F497" s="53">
        <f t="shared" si="22"/>
        <v>0.65</v>
      </c>
    </row>
    <row r="498" spans="3:6" ht="12.75" customHeight="1" x14ac:dyDescent="0.25">
      <c r="C498" s="52">
        <f t="shared" si="23"/>
        <v>44135</v>
      </c>
      <c r="D498" s="46">
        <v>0.79</v>
      </c>
      <c r="E498" s="45" t="str">
        <f t="shared" si="21"/>
        <v/>
      </c>
      <c r="F498" s="53" t="str">
        <f t="shared" si="22"/>
        <v/>
      </c>
    </row>
    <row r="499" spans="3:6" ht="12.75" customHeight="1" x14ac:dyDescent="0.25">
      <c r="C499" s="52">
        <f t="shared" si="23"/>
        <v>44165</v>
      </c>
      <c r="D499" s="46">
        <v>0.87</v>
      </c>
      <c r="E499" s="45" t="str">
        <f t="shared" si="21"/>
        <v/>
      </c>
      <c r="F499" s="53" t="str">
        <f t="shared" si="22"/>
        <v/>
      </c>
    </row>
    <row r="500" spans="3:6" ht="12.75" customHeight="1" x14ac:dyDescent="0.25">
      <c r="C500" s="52">
        <f t="shared" si="23"/>
        <v>44196</v>
      </c>
      <c r="D500" s="46">
        <v>0.93</v>
      </c>
      <c r="E500" s="45" t="str">
        <f t="shared" si="21"/>
        <v>2020-Q4</v>
      </c>
      <c r="F500" s="53">
        <f t="shared" si="22"/>
        <v>0.8633333333333334</v>
      </c>
    </row>
    <row r="501" spans="3:6" ht="12.75" customHeight="1" x14ac:dyDescent="0.25">
      <c r="C501" s="52">
        <f t="shared" si="23"/>
        <v>44227</v>
      </c>
      <c r="D501" s="46">
        <v>1.08</v>
      </c>
      <c r="E501" s="45" t="str">
        <f t="shared" si="21"/>
        <v/>
      </c>
      <c r="F501" s="53" t="str">
        <f t="shared" si="22"/>
        <v/>
      </c>
    </row>
    <row r="502" spans="3:6" ht="12.75" customHeight="1" x14ac:dyDescent="0.25">
      <c r="C502" s="52">
        <f t="shared" si="23"/>
        <v>44255</v>
      </c>
      <c r="D502" s="46">
        <v>1.26</v>
      </c>
      <c r="E502" s="45" t="str">
        <f t="shared" si="21"/>
        <v/>
      </c>
      <c r="F502" s="53" t="str">
        <f t="shared" si="22"/>
        <v/>
      </c>
    </row>
    <row r="503" spans="3:6" ht="12.75" customHeight="1" x14ac:dyDescent="0.25">
      <c r="C503" s="52">
        <f t="shared" si="23"/>
        <v>44286</v>
      </c>
      <c r="D503" s="46">
        <v>1.61</v>
      </c>
      <c r="E503" s="45" t="str">
        <f t="shared" si="21"/>
        <v>2021-Q1</v>
      </c>
      <c r="F503" s="53">
        <f t="shared" si="22"/>
        <v>1.3166666666666667</v>
      </c>
    </row>
    <row r="504" spans="3:6" ht="12.75" customHeight="1" x14ac:dyDescent="0.25">
      <c r="C504" s="52">
        <f t="shared" si="23"/>
        <v>44316</v>
      </c>
      <c r="D504" s="47">
        <v>1.64</v>
      </c>
      <c r="E504" s="45" t="str">
        <f t="shared" si="21"/>
        <v/>
      </c>
      <c r="F504" s="53" t="str">
        <f t="shared" si="22"/>
        <v/>
      </c>
    </row>
    <row r="505" spans="3:6" ht="12.75" customHeight="1" x14ac:dyDescent="0.25">
      <c r="C505" s="52">
        <f t="shared" si="23"/>
        <v>44347</v>
      </c>
      <c r="D505" s="47">
        <v>1.62</v>
      </c>
      <c r="E505" s="45" t="str">
        <f t="shared" si="21"/>
        <v/>
      </c>
      <c r="F505" s="53" t="str">
        <f t="shared" si="22"/>
        <v/>
      </c>
    </row>
    <row r="506" spans="3:6" ht="12.75" customHeight="1" x14ac:dyDescent="0.25">
      <c r="C506" s="52">
        <f t="shared" si="23"/>
        <v>44377</v>
      </c>
      <c r="D506" s="47">
        <v>1.52</v>
      </c>
      <c r="E506" s="45" t="str">
        <f t="shared" si="21"/>
        <v>2021-Q2</v>
      </c>
      <c r="F506" s="53">
        <f t="shared" si="22"/>
        <v>1.593333333333333</v>
      </c>
    </row>
    <row r="507" spans="3:6" ht="12.75" customHeight="1" x14ac:dyDescent="0.25">
      <c r="C507" s="52">
        <f t="shared" si="23"/>
        <v>44408</v>
      </c>
      <c r="D507" s="47">
        <v>1.32</v>
      </c>
      <c r="E507" s="45" t="str">
        <f t="shared" si="21"/>
        <v/>
      </c>
      <c r="F507" s="53" t="str">
        <f t="shared" si="22"/>
        <v/>
      </c>
    </row>
    <row r="508" spans="3:6" ht="12.75" customHeight="1" x14ac:dyDescent="0.25">
      <c r="C508" s="52">
        <f t="shared" si="23"/>
        <v>44439</v>
      </c>
      <c r="D508" s="47">
        <v>1.28</v>
      </c>
      <c r="E508" s="45" t="str">
        <f t="shared" si="21"/>
        <v/>
      </c>
      <c r="F508" s="53" t="str">
        <f t="shared" si="22"/>
        <v/>
      </c>
    </row>
    <row r="509" spans="3:6" ht="12.75" customHeight="1" x14ac:dyDescent="0.25">
      <c r="C509" s="52">
        <f t="shared" si="23"/>
        <v>44469</v>
      </c>
      <c r="D509" s="47">
        <v>1.37</v>
      </c>
      <c r="E509" s="45" t="str">
        <f t="shared" si="21"/>
        <v>2021-Q3</v>
      </c>
      <c r="F509" s="53">
        <f t="shared" si="22"/>
        <v>1.3233333333333335</v>
      </c>
    </row>
    <row r="510" spans="3:6" ht="12.75" customHeight="1" x14ac:dyDescent="0.25">
      <c r="C510" s="52">
        <f t="shared" si="23"/>
        <v>44500</v>
      </c>
      <c r="D510" s="47">
        <v>1.58</v>
      </c>
      <c r="E510" s="45" t="str">
        <f t="shared" si="21"/>
        <v/>
      </c>
      <c r="F510" s="53" t="str">
        <f t="shared" si="22"/>
        <v/>
      </c>
    </row>
    <row r="511" spans="3:6" ht="12.75" customHeight="1" x14ac:dyDescent="0.25">
      <c r="C511" s="52">
        <f t="shared" si="23"/>
        <v>44530</v>
      </c>
      <c r="D511" s="47">
        <v>1.56</v>
      </c>
      <c r="E511" s="45" t="str">
        <f t="shared" si="21"/>
        <v/>
      </c>
      <c r="F511" s="53" t="str">
        <f t="shared" si="22"/>
        <v/>
      </c>
    </row>
    <row r="512" spans="3:6" ht="12.75" customHeight="1" x14ac:dyDescent="0.25">
      <c r="C512" s="52">
        <f t="shared" si="23"/>
        <v>44561</v>
      </c>
      <c r="D512" s="47">
        <v>1.47</v>
      </c>
      <c r="E512" s="45" t="str">
        <f t="shared" si="21"/>
        <v>2021-Q4</v>
      </c>
      <c r="F512" s="53">
        <f t="shared" si="22"/>
        <v>1.5366666666666668</v>
      </c>
    </row>
    <row r="513" spans="3:6" ht="12.75" customHeight="1" x14ac:dyDescent="0.25">
      <c r="C513" s="52">
        <f t="shared" si="23"/>
        <v>44592</v>
      </c>
      <c r="D513" s="46">
        <v>1.76</v>
      </c>
      <c r="E513" s="45" t="str">
        <f t="shared" si="21"/>
        <v/>
      </c>
      <c r="F513" s="53" t="str">
        <f t="shared" si="22"/>
        <v/>
      </c>
    </row>
    <row r="514" spans="3:6" ht="12.75" customHeight="1" x14ac:dyDescent="0.25">
      <c r="C514" s="52">
        <f t="shared" si="23"/>
        <v>44620</v>
      </c>
      <c r="D514" s="46">
        <v>1.93</v>
      </c>
      <c r="E514" s="45" t="str">
        <f t="shared" si="21"/>
        <v/>
      </c>
      <c r="F514" s="53" t="str">
        <f t="shared" si="22"/>
        <v/>
      </c>
    </row>
    <row r="515" spans="3:6" ht="12.75" customHeight="1" x14ac:dyDescent="0.25">
      <c r="C515" s="52">
        <f t="shared" si="23"/>
        <v>44651</v>
      </c>
      <c r="D515" s="46">
        <v>2.13</v>
      </c>
      <c r="E515" s="45" t="str">
        <f t="shared" si="21"/>
        <v>2022-Q1</v>
      </c>
      <c r="F515" s="53">
        <f t="shared" si="22"/>
        <v>1.9400000000000002</v>
      </c>
    </row>
    <row r="516" spans="3:6" ht="12.75" customHeight="1" x14ac:dyDescent="0.25">
      <c r="C516" s="52">
        <f t="shared" si="23"/>
        <v>44681</v>
      </c>
      <c r="D516" s="46">
        <v>2.75</v>
      </c>
      <c r="E516" s="45" t="str">
        <f t="shared" si="21"/>
        <v/>
      </c>
      <c r="F516" s="53" t="str">
        <f t="shared" si="22"/>
        <v/>
      </c>
    </row>
    <row r="517" spans="3:6" ht="12.75" customHeight="1" x14ac:dyDescent="0.25">
      <c r="C517" s="52">
        <f t="shared" si="23"/>
        <v>44712</v>
      </c>
      <c r="D517" s="46">
        <v>2.9</v>
      </c>
      <c r="E517" s="45" t="str">
        <f t="shared" si="21"/>
        <v/>
      </c>
      <c r="F517" s="53" t="str">
        <f t="shared" si="22"/>
        <v/>
      </c>
    </row>
    <row r="518" spans="3:6" ht="12.75" customHeight="1" x14ac:dyDescent="0.25">
      <c r="C518" s="52">
        <f t="shared" si="23"/>
        <v>44742</v>
      </c>
      <c r="D518" s="46">
        <v>3.14</v>
      </c>
      <c r="E518" s="45" t="str">
        <f t="shared" si="21"/>
        <v>2022-Q2</v>
      </c>
      <c r="F518" s="53">
        <f t="shared" si="22"/>
        <v>2.93</v>
      </c>
    </row>
    <row r="519" spans="3:6" ht="12.75" customHeight="1" x14ac:dyDescent="0.25">
      <c r="C519" s="52">
        <f t="shared" si="23"/>
        <v>44773</v>
      </c>
      <c r="D519" s="46">
        <v>2.9</v>
      </c>
      <c r="E519" s="45" t="str">
        <f t="shared" si="21"/>
        <v/>
      </c>
      <c r="F519" s="53" t="str">
        <f t="shared" si="22"/>
        <v/>
      </c>
    </row>
    <row r="520" spans="3:6" ht="12.75" customHeight="1" x14ac:dyDescent="0.25">
      <c r="C520" s="52">
        <f t="shared" si="23"/>
        <v>44804</v>
      </c>
      <c r="D520" s="46">
        <v>2.9</v>
      </c>
      <c r="E520" s="45" t="str">
        <f t="shared" si="21"/>
        <v/>
      </c>
      <c r="F520" s="53" t="str">
        <f t="shared" si="22"/>
        <v/>
      </c>
    </row>
    <row r="521" spans="3:6" ht="12.75" customHeight="1" x14ac:dyDescent="0.25">
      <c r="C521" s="52">
        <f t="shared" si="23"/>
        <v>44834</v>
      </c>
      <c r="D521" s="46">
        <v>3.52</v>
      </c>
      <c r="E521" s="45" t="str">
        <f t="shared" ref="E521:E535" si="24">IF(OR(MONTH(C521)=3,MONTH(C521)=6,MONTH(C521)=9,MONTH(C521)=12),YEAR(C521)&amp;"-Q"&amp;IF(MONTH(C521)&lt;4,1,IF(MONTH(C521)&lt;7,2,IF(MONTH(C521)&lt;10,3,4))),"")</f>
        <v>2022-Q3</v>
      </c>
      <c r="F521" s="53">
        <f t="shared" ref="F521:F535" si="25">IF(LEN(E521)=0,"",(SUM(D519:D521)/3))</f>
        <v>3.1066666666666669</v>
      </c>
    </row>
    <row r="522" spans="3:6" ht="12.75" customHeight="1" x14ac:dyDescent="0.25">
      <c r="C522" s="52">
        <f t="shared" ref="C522:C556" si="26">EOMONTH((EOMONTH(C521,0)+1),0)</f>
        <v>44865</v>
      </c>
      <c r="D522" s="46">
        <v>3.98</v>
      </c>
      <c r="E522" s="45" t="str">
        <f t="shared" si="24"/>
        <v/>
      </c>
      <c r="F522" s="53" t="str">
        <f t="shared" si="25"/>
        <v/>
      </c>
    </row>
    <row r="523" spans="3:6" ht="12.75" customHeight="1" x14ac:dyDescent="0.25">
      <c r="C523" s="52">
        <f t="shared" si="26"/>
        <v>44895</v>
      </c>
      <c r="D523" s="46">
        <v>3.89</v>
      </c>
      <c r="E523" s="45" t="str">
        <f t="shared" si="24"/>
        <v/>
      </c>
      <c r="F523" s="53" t="str">
        <f t="shared" si="25"/>
        <v/>
      </c>
    </row>
    <row r="524" spans="3:6" ht="12.75" customHeight="1" x14ac:dyDescent="0.25">
      <c r="C524" s="52">
        <f t="shared" si="26"/>
        <v>44926</v>
      </c>
      <c r="D524" s="46">
        <v>3.62</v>
      </c>
      <c r="E524" s="45" t="str">
        <f t="shared" si="24"/>
        <v>2022-Q4</v>
      </c>
      <c r="F524" s="53">
        <f t="shared" si="25"/>
        <v>3.83</v>
      </c>
    </row>
    <row r="525" spans="3:6" ht="12.75" customHeight="1" x14ac:dyDescent="0.25">
      <c r="C525" s="52">
        <f t="shared" si="26"/>
        <v>44957</v>
      </c>
      <c r="D525" s="46">
        <v>3.53</v>
      </c>
      <c r="E525" s="45" t="str">
        <f t="shared" si="24"/>
        <v/>
      </c>
      <c r="F525" s="53" t="str">
        <f t="shared" si="25"/>
        <v/>
      </c>
    </row>
    <row r="526" spans="3:6" ht="12.75" customHeight="1" x14ac:dyDescent="0.25">
      <c r="C526" s="52">
        <f t="shared" si="26"/>
        <v>44985</v>
      </c>
      <c r="D526" s="46">
        <v>3.75</v>
      </c>
      <c r="E526" s="45" t="str">
        <f t="shared" si="24"/>
        <v/>
      </c>
      <c r="F526" s="53" t="str">
        <f t="shared" si="25"/>
        <v/>
      </c>
    </row>
    <row r="527" spans="3:6" ht="12.75" customHeight="1" x14ac:dyDescent="0.25">
      <c r="C527" s="52">
        <f t="shared" si="26"/>
        <v>45016</v>
      </c>
      <c r="D527" s="46">
        <v>3.66</v>
      </c>
      <c r="E527" s="45" t="str">
        <f t="shared" si="24"/>
        <v>2023-Q1</v>
      </c>
      <c r="F527" s="53">
        <f t="shared" si="25"/>
        <v>3.6466666666666665</v>
      </c>
    </row>
    <row r="528" spans="3:6" ht="12.75" customHeight="1" x14ac:dyDescent="0.25">
      <c r="C528" s="52">
        <f t="shared" si="26"/>
        <v>45046</v>
      </c>
      <c r="D528" s="46">
        <v>3.46</v>
      </c>
      <c r="E528" s="45" t="str">
        <f t="shared" si="24"/>
        <v/>
      </c>
      <c r="F528" s="53" t="str">
        <f t="shared" si="25"/>
        <v/>
      </c>
    </row>
    <row r="529" spans="3:6" ht="12.75" customHeight="1" x14ac:dyDescent="0.25">
      <c r="C529" s="52">
        <f t="shared" si="26"/>
        <v>45077</v>
      </c>
      <c r="D529" s="46">
        <v>3.57</v>
      </c>
      <c r="E529" s="45" t="str">
        <f t="shared" si="24"/>
        <v/>
      </c>
      <c r="F529" s="53" t="str">
        <f t="shared" si="25"/>
        <v/>
      </c>
    </row>
    <row r="530" spans="3:6" ht="12.75" customHeight="1" x14ac:dyDescent="0.25">
      <c r="C530" s="52">
        <f t="shared" si="26"/>
        <v>45107</v>
      </c>
      <c r="D530" s="46">
        <v>3.75</v>
      </c>
      <c r="E530" s="45" t="str">
        <f t="shared" si="24"/>
        <v>2023-Q2</v>
      </c>
      <c r="F530" s="53">
        <f t="shared" si="25"/>
        <v>3.5933333333333333</v>
      </c>
    </row>
    <row r="531" spans="3:6" ht="12.75" customHeight="1" x14ac:dyDescent="0.25">
      <c r="C531" s="52">
        <f t="shared" si="26"/>
        <v>45138</v>
      </c>
      <c r="D531" s="46">
        <v>3.9</v>
      </c>
      <c r="E531" s="45" t="str">
        <f t="shared" si="24"/>
        <v/>
      </c>
      <c r="F531" s="53" t="str">
        <f t="shared" si="25"/>
        <v/>
      </c>
    </row>
    <row r="532" spans="3:6" ht="12.75" customHeight="1" x14ac:dyDescent="0.25">
      <c r="C532" s="52">
        <f t="shared" si="26"/>
        <v>45169</v>
      </c>
      <c r="D532" s="46">
        <v>4.17</v>
      </c>
      <c r="E532" s="45" t="str">
        <f t="shared" si="24"/>
        <v/>
      </c>
      <c r="F532" s="53" t="str">
        <f t="shared" si="25"/>
        <v/>
      </c>
    </row>
    <row r="533" spans="3:6" ht="12.75" customHeight="1" x14ac:dyDescent="0.25">
      <c r="C533" s="52">
        <f t="shared" si="26"/>
        <v>45199</v>
      </c>
      <c r="D533" s="46">
        <v>4.38</v>
      </c>
      <c r="E533" s="45" t="str">
        <f t="shared" si="24"/>
        <v>2023-Q3</v>
      </c>
      <c r="F533" s="53">
        <f t="shared" si="25"/>
        <v>4.1499999999999995</v>
      </c>
    </row>
    <row r="534" spans="3:6" ht="12.75" customHeight="1" x14ac:dyDescent="0.25">
      <c r="C534" s="52">
        <f t="shared" si="26"/>
        <v>45230</v>
      </c>
      <c r="D534" s="46">
        <v>4.8</v>
      </c>
      <c r="E534" s="45" t="str">
        <f t="shared" si="24"/>
        <v/>
      </c>
      <c r="F534" s="53" t="str">
        <f t="shared" si="25"/>
        <v/>
      </c>
    </row>
    <row r="535" spans="3:6" ht="12.75" customHeight="1" x14ac:dyDescent="0.25">
      <c r="C535" s="52">
        <f t="shared" si="26"/>
        <v>45260</v>
      </c>
      <c r="D535" s="46">
        <v>4.5</v>
      </c>
      <c r="E535" s="45" t="str">
        <f t="shared" si="24"/>
        <v/>
      </c>
      <c r="F535" s="53" t="str">
        <f t="shared" si="25"/>
        <v/>
      </c>
    </row>
    <row r="536" spans="3:6" ht="12.75" customHeight="1" x14ac:dyDescent="0.25">
      <c r="C536" s="52">
        <f>EOMONTH((EOMONTH(C535,0)+1),0)</f>
        <v>45291</v>
      </c>
      <c r="D536" s="46">
        <v>4.0199999999999996</v>
      </c>
      <c r="E536" s="45" t="str">
        <f>IF(OR(MONTH(C536)=3,MONTH(C536)=6,MONTH(C536)=9,MONTH(C536)=12),YEAR(C536)&amp;"-Q"&amp;IF(MONTH(C536)&lt;4,1,IF(MONTH(C536)&lt;7,2,IF(MONTH(C536)&lt;10,3,4))),"")</f>
        <v>2023-Q4</v>
      </c>
      <c r="F536" s="53">
        <f>IF(LEN(E536)=0,"",(SUM(D534:D536)/3))</f>
        <v>4.4400000000000004</v>
      </c>
    </row>
    <row r="537" spans="3:6" ht="12.75" customHeight="1" x14ac:dyDescent="0.25">
      <c r="C537" s="52">
        <f t="shared" si="26"/>
        <v>45322</v>
      </c>
      <c r="D537" s="46">
        <v>4.0599999999999996</v>
      </c>
      <c r="E537" s="45" t="str">
        <f t="shared" ref="E537:E538" si="27">IF(OR(MONTH(C537)=3,MONTH(C537)=6,MONTH(C537)=9,MONTH(C537)=12),YEAR(C537)&amp;"-Q"&amp;IF(MONTH(C537)&lt;4,1,IF(MONTH(C537)&lt;7,2,IF(MONTH(C537)&lt;10,3,4))),"")</f>
        <v/>
      </c>
      <c r="F537" s="53" t="str">
        <f t="shared" ref="F537:F538" si="28">IF(LEN(E537)=0,"",(SUM(D535:D537)/3))</f>
        <v/>
      </c>
    </row>
    <row r="538" spans="3:6" ht="12.75" customHeight="1" x14ac:dyDescent="0.25">
      <c r="C538" s="52">
        <f t="shared" si="26"/>
        <v>45351</v>
      </c>
      <c r="D538" s="46">
        <v>4.21</v>
      </c>
      <c r="E538" s="45" t="str">
        <f t="shared" si="27"/>
        <v/>
      </c>
      <c r="F538" s="53" t="str">
        <f t="shared" si="28"/>
        <v/>
      </c>
    </row>
    <row r="539" spans="3:6" ht="12.75" customHeight="1" x14ac:dyDescent="0.25">
      <c r="C539" s="52">
        <f>EOMONTH((EOMONTH(C538,0)+1),0)</f>
        <v>45382</v>
      </c>
      <c r="D539" s="46">
        <v>4.21</v>
      </c>
      <c r="E539" s="45" t="str">
        <f>IF(OR(MONTH(C539)=3,MONTH(C539)=6,MONTH(C539)=9,MONTH(C539)=12),YEAR(C539)&amp;"-Q"&amp;IF(MONTH(C539)&lt;4,1,IF(MONTH(C539)&lt;7,2,IF(MONTH(C539)&lt;10,3,4))),"")</f>
        <v>2024-Q1</v>
      </c>
      <c r="F539" s="53">
        <f>IF(LEN(E539)=0,"",(SUM(D537:D539)/3))</f>
        <v>4.16</v>
      </c>
    </row>
    <row r="540" spans="3:6" ht="12.75" customHeight="1" x14ac:dyDescent="0.25">
      <c r="C540" s="52">
        <f t="shared" si="26"/>
        <v>45412</v>
      </c>
      <c r="D540" s="46">
        <v>4.54</v>
      </c>
      <c r="E540" s="45" t="str">
        <f t="shared" ref="E540:E541" si="29">IF(OR(MONTH(C540)=3,MONTH(C540)=6,MONTH(C540)=9,MONTH(C540)=12),YEAR(C540)&amp;"-Q"&amp;IF(MONTH(C540)&lt;4,1,IF(MONTH(C540)&lt;7,2,IF(MONTH(C540)&lt;10,3,4))),"")</f>
        <v/>
      </c>
      <c r="F540" s="53" t="str">
        <f t="shared" ref="F540:F541" si="30">IF(LEN(E540)=0,"",(SUM(D538:D540)/3))</f>
        <v/>
      </c>
    </row>
    <row r="541" spans="3:6" ht="12.75" customHeight="1" x14ac:dyDescent="0.25">
      <c r="C541" s="52">
        <f t="shared" si="26"/>
        <v>45443</v>
      </c>
      <c r="D541" s="46">
        <v>4.4800000000000004</v>
      </c>
      <c r="E541" s="45" t="str">
        <f t="shared" si="29"/>
        <v/>
      </c>
      <c r="F541" s="53" t="str">
        <f t="shared" si="30"/>
        <v/>
      </c>
    </row>
    <row r="542" spans="3:6" ht="12.75" customHeight="1" x14ac:dyDescent="0.25">
      <c r="C542" s="52">
        <f>EOMONTH((EOMONTH(C541,0)+1),0)</f>
        <v>45473</v>
      </c>
      <c r="D542" s="46">
        <v>4.3099999999999996</v>
      </c>
      <c r="E542" s="45" t="str">
        <f>IF(OR(MONTH(C542)=3,MONTH(C542)=6,MONTH(C542)=9,MONTH(C542)=12),YEAR(C542)&amp;"-Q"&amp;IF(MONTH(C542)&lt;4,1,IF(MONTH(C542)&lt;7,2,IF(MONTH(C542)&lt;10,3,4))),"")</f>
        <v>2024-Q2</v>
      </c>
      <c r="F542" s="53">
        <f>IF(LEN(E542)=0,"",(SUM(D540:D542)/3))</f>
        <v>4.4433333333333325</v>
      </c>
    </row>
    <row r="543" spans="3:6" ht="12.75" customHeight="1" x14ac:dyDescent="0.25">
      <c r="C543" s="52">
        <f t="shared" si="26"/>
        <v>45504</v>
      </c>
      <c r="D543" s="46">
        <v>4.25</v>
      </c>
      <c r="E543" s="45" t="str">
        <f t="shared" ref="E543:E544" si="31">IF(OR(MONTH(C543)=3,MONTH(C543)=6,MONTH(C543)=9,MONTH(C543)=12),YEAR(C543)&amp;"-Q"&amp;IF(MONTH(C543)&lt;4,1,IF(MONTH(C543)&lt;7,2,IF(MONTH(C543)&lt;10,3,4))),"")</f>
        <v/>
      </c>
      <c r="F543" s="53" t="str">
        <f t="shared" ref="F543:F544" si="32">IF(LEN(E543)=0,"",(SUM(D541:D543)/3))</f>
        <v/>
      </c>
    </row>
    <row r="544" spans="3:6" ht="12.75" customHeight="1" x14ac:dyDescent="0.25">
      <c r="C544" s="52">
        <f t="shared" si="26"/>
        <v>45535</v>
      </c>
      <c r="D544" s="46">
        <v>3.87</v>
      </c>
      <c r="E544" s="45" t="str">
        <f t="shared" si="31"/>
        <v/>
      </c>
      <c r="F544" s="53" t="str">
        <f t="shared" si="32"/>
        <v/>
      </c>
    </row>
    <row r="545" spans="3:15" ht="12.75" customHeight="1" x14ac:dyDescent="0.25">
      <c r="C545" s="52">
        <f>EOMONTH((EOMONTH(C544,0)+1),0)</f>
        <v>45565</v>
      </c>
      <c r="D545" s="46">
        <v>3.72</v>
      </c>
      <c r="E545" s="45" t="str">
        <f>IF(OR(MONTH(C545)=3,MONTH(C545)=6,MONTH(C545)=9,MONTH(C545)=12),YEAR(C545)&amp;"-Q"&amp;IF(MONTH(C545)&lt;4,1,IF(MONTH(C545)&lt;7,2,IF(MONTH(C545)&lt;10,3,4))),"")</f>
        <v>2024-Q3</v>
      </c>
      <c r="F545" s="53">
        <f>IF(LEN(E545)=0,"",(SUM(D543:D545)/3))</f>
        <v>3.9466666666666672</v>
      </c>
    </row>
    <row r="546" spans="3:15" ht="12.75" customHeight="1" x14ac:dyDescent="0.25">
      <c r="C546" s="52">
        <f t="shared" si="26"/>
        <v>45596</v>
      </c>
      <c r="D546" s="46">
        <v>4.0999999999999996</v>
      </c>
      <c r="E546" s="45" t="str">
        <f t="shared" ref="E546:E547" si="33">IF(OR(MONTH(C546)=3,MONTH(C546)=6,MONTH(C546)=9,MONTH(C546)=12),YEAR(C546)&amp;"-Q"&amp;IF(MONTH(C546)&lt;4,1,IF(MONTH(C546)&lt;7,2,IF(MONTH(C546)&lt;10,3,4))),"")</f>
        <v/>
      </c>
      <c r="F546" s="53" t="str">
        <f t="shared" ref="F546:F547" si="34">IF(LEN(E546)=0,"",(SUM(D544:D546)/3))</f>
        <v/>
      </c>
    </row>
    <row r="547" spans="3:15" ht="12.75" customHeight="1" x14ac:dyDescent="0.25">
      <c r="C547" s="52">
        <f t="shared" si="26"/>
        <v>45626</v>
      </c>
      <c r="D547" s="46">
        <v>4.3600000000000003</v>
      </c>
      <c r="E547" s="45" t="str">
        <f t="shared" si="33"/>
        <v/>
      </c>
      <c r="F547" s="53" t="str">
        <f t="shared" si="34"/>
        <v/>
      </c>
    </row>
    <row r="548" spans="3:15" ht="12.75" customHeight="1" x14ac:dyDescent="0.25">
      <c r="C548" s="52">
        <f>EOMONTH((EOMONTH(C547,0)+1),0)</f>
        <v>45657</v>
      </c>
      <c r="D548" s="46">
        <v>4.3899999999999997</v>
      </c>
      <c r="E548" s="45" t="str">
        <f>IF(OR(MONTH(C548)=3,MONTH(C548)=6,MONTH(C548)=9,MONTH(C548)=12),YEAR(C548)&amp;"-Q"&amp;IF(MONTH(C548)&lt;4,1,IF(MONTH(C548)&lt;7,2,IF(MONTH(C548)&lt;10,3,4))),"")</f>
        <v>2024-Q4</v>
      </c>
      <c r="F548" s="53">
        <f>IF(LEN(E548)=0,"",(SUM(D546:D548)/3))</f>
        <v>4.2833333333333341</v>
      </c>
    </row>
    <row r="549" spans="3:15" ht="12.75" customHeight="1" x14ac:dyDescent="0.25">
      <c r="C549" s="52">
        <f t="shared" si="26"/>
        <v>45688</v>
      </c>
      <c r="D549" s="46">
        <v>4.63</v>
      </c>
      <c r="E549" s="45" t="str">
        <f t="shared" ref="E549:E550" si="35">IF(OR(MONTH(C549)=3,MONTH(C549)=6,MONTH(C549)=9,MONTH(C549)=12),YEAR(C549)&amp;"-Q"&amp;IF(MONTH(C549)&lt;4,1,IF(MONTH(C549)&lt;7,2,IF(MONTH(C549)&lt;10,3,4))),"")</f>
        <v/>
      </c>
      <c r="F549" s="53" t="str">
        <f t="shared" ref="F549:F550" si="36">IF(LEN(E549)=0,"",(SUM(D547:D549)/3))</f>
        <v/>
      </c>
    </row>
    <row r="550" spans="3:15" ht="12.75" customHeight="1" x14ac:dyDescent="0.25">
      <c r="C550" s="52">
        <f t="shared" si="26"/>
        <v>45716</v>
      </c>
      <c r="D550" s="46">
        <v>4.45</v>
      </c>
      <c r="E550" s="45" t="str">
        <f t="shared" si="35"/>
        <v/>
      </c>
      <c r="F550" s="53" t="str">
        <f t="shared" si="36"/>
        <v/>
      </c>
    </row>
    <row r="551" spans="3:15" ht="12.75" customHeight="1" x14ac:dyDescent="0.25">
      <c r="C551" s="52">
        <f>EOMONTH((EOMONTH(C550,0)+1),0)</f>
        <v>45747</v>
      </c>
      <c r="D551" s="46">
        <v>4.28</v>
      </c>
      <c r="E551" s="45" t="str">
        <f>IF(OR(MONTH(C551)=3,MONTH(C551)=6,MONTH(C551)=9,MONTH(C551)=12),YEAR(C551)&amp;"-Q"&amp;IF(MONTH(C551)&lt;4,1,IF(MONTH(C551)&lt;7,2,IF(MONTH(C551)&lt;10,3,4))),"")</f>
        <v>2025-Q1</v>
      </c>
      <c r="F551" s="53">
        <f>IF(LEN(E551)=0,"",(SUM(D549:D551)/3))</f>
        <v>4.4533333333333331</v>
      </c>
    </row>
    <row r="552" spans="3:15" ht="12.75" customHeight="1" x14ac:dyDescent="0.25">
      <c r="C552" s="52">
        <f t="shared" si="26"/>
        <v>45777</v>
      </c>
      <c r="D552" s="46">
        <v>4.28</v>
      </c>
      <c r="E552" s="45" t="str">
        <f t="shared" ref="E552:E553" si="37">IF(OR(MONTH(C552)=3,MONTH(C552)=6,MONTH(C552)=9,MONTH(C552)=12),YEAR(C552)&amp;"-Q"&amp;IF(MONTH(C552)&lt;4,1,IF(MONTH(C552)&lt;7,2,IF(MONTH(C552)&lt;10,3,4))),"")</f>
        <v/>
      </c>
      <c r="F552" s="53" t="str">
        <f t="shared" ref="F552:F553" si="38">IF(LEN(E552)=0,"",(SUM(D550:D552)/3))</f>
        <v/>
      </c>
      <c r="O552"/>
    </row>
    <row r="553" spans="3:15" ht="12.75" customHeight="1" x14ac:dyDescent="0.25">
      <c r="C553" s="52">
        <f t="shared" si="26"/>
        <v>45808</v>
      </c>
      <c r="D553" s="46">
        <v>4.42</v>
      </c>
      <c r="E553" s="45" t="str">
        <f t="shared" si="37"/>
        <v/>
      </c>
      <c r="F553" s="53" t="str">
        <f t="shared" si="38"/>
        <v/>
      </c>
      <c r="O553"/>
    </row>
    <row r="554" spans="3:15" ht="12.75" customHeight="1" x14ac:dyDescent="0.25">
      <c r="C554" s="52">
        <f>EOMONTH((EOMONTH(C553,0)+1),0)</f>
        <v>45838</v>
      </c>
      <c r="D554" s="46">
        <v>4.38</v>
      </c>
      <c r="E554" s="45" t="str">
        <f>IF(OR(MONTH(C554)=3,MONTH(C554)=6,MONTH(C554)=9,MONTH(C554)=12),YEAR(C554)&amp;"-Q"&amp;IF(MONTH(C554)&lt;4,1,IF(MONTH(C554)&lt;7,2,IF(MONTH(C554)&lt;10,3,4))),"")</f>
        <v>2025-Q2</v>
      </c>
      <c r="F554" s="53">
        <f>IF(LEN(E554)=0,"",(SUM(D552:D554)/3))</f>
        <v>4.3599999999999994</v>
      </c>
    </row>
    <row r="555" spans="3:15" ht="12.75" customHeight="1" x14ac:dyDescent="0.25">
      <c r="C555" s="52">
        <f t="shared" si="26"/>
        <v>45869</v>
      </c>
      <c r="D555" s="46">
        <v>4.3899999999999997</v>
      </c>
      <c r="E555" s="45" t="str">
        <f t="shared" ref="E555:E556" si="39">IF(OR(MONTH(C555)=3,MONTH(C555)=6,MONTH(C555)=9,MONTH(C555)=12),YEAR(C555)&amp;"-Q"&amp;IF(MONTH(C555)&lt;4,1,IF(MONTH(C555)&lt;7,2,IF(MONTH(C555)&lt;10,3,4))),"")</f>
        <v/>
      </c>
      <c r="F555" s="53" t="str">
        <f t="shared" ref="F555:F556" si="40">IF(LEN(E555)=0,"",(SUM(D553:D555)/3))</f>
        <v/>
      </c>
    </row>
    <row r="556" spans="3:15" ht="12.75" customHeight="1" x14ac:dyDescent="0.25">
      <c r="C556" s="52">
        <f t="shared" si="26"/>
        <v>45900</v>
      </c>
      <c r="D556" s="46">
        <v>4.26</v>
      </c>
      <c r="E556" s="45" t="str">
        <f t="shared" si="39"/>
        <v/>
      </c>
      <c r="F556" s="53" t="str">
        <f t="shared" si="40"/>
        <v/>
      </c>
    </row>
    <row r="557" spans="3:15" ht="12.75" customHeight="1" x14ac:dyDescent="0.25">
      <c r="C557" s="52">
        <f>EOMONTH((EOMONTH(C556,0)+1),0)</f>
        <v>45930</v>
      </c>
      <c r="D557" s="46">
        <v>4.12</v>
      </c>
      <c r="E557" s="45" t="str">
        <f>IF(OR(MONTH(C557)=3,MONTH(C557)=6,MONTH(C557)=9,MONTH(C557)=12),YEAR(C557)&amp;"-Q"&amp;IF(MONTH(C557)&lt;4,1,IF(MONTH(C557)&lt;7,2,IF(MONTH(C557)&lt;10,3,4))),"")</f>
        <v>2025-Q3</v>
      </c>
      <c r="F557" s="53">
        <f>IF(LEN(E557)=0,"",(SUM(D555:D557)/3))</f>
        <v>4.2566666666666668</v>
      </c>
    </row>
  </sheetData>
  <mergeCells count="1">
    <mergeCell ref="A1:C1"/>
  </mergeCells>
  <hyperlinks>
    <hyperlink ref="C5" r:id="rId1" xr:uid="{591DCB66-308D-4E1E-A392-BBAFD25D1883}"/>
  </hyperlinks>
  <pageMargins left="0.75" right="0.75" top="1" bottom="1" header="0.5" footer="0.5"/>
  <pageSetup scale="29" fitToHeight="3" orientation="portrait" horizontalDpi="12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5F62-1B6D-4523-A81D-650F46A61312}">
  <sheetPr>
    <tabColor rgb="FFFFC000"/>
  </sheetPr>
  <dimension ref="A1:AI2592"/>
  <sheetViews>
    <sheetView zoomScale="80" zoomScaleNormal="80" workbookViewId="0">
      <pane ySplit="3" topLeftCell="A4" activePane="bottomLeft" state="frozenSplit"/>
      <selection pane="bottomLeft"/>
    </sheetView>
  </sheetViews>
  <sheetFormatPr defaultColWidth="11.7109375" defaultRowHeight="12" customHeight="1" x14ac:dyDescent="0.2"/>
  <cols>
    <col min="1" max="1" width="11.7109375" style="73"/>
    <col min="2" max="2" width="18.7109375" style="73" customWidth="1"/>
    <col min="3" max="3" width="30.7109375" style="73" customWidth="1"/>
    <col min="4" max="4" width="11.7109375" style="73"/>
    <col min="5" max="5" width="30.7109375" style="73" customWidth="1"/>
    <col min="6" max="6" width="11.7109375" style="73"/>
    <col min="7" max="7" width="21.7109375" style="73" customWidth="1"/>
    <col min="8" max="20" width="11.7109375" style="73"/>
    <col min="21" max="21" width="2.7109375" style="80" customWidth="1"/>
    <col min="22" max="22" width="11.7109375" style="81"/>
    <col min="23" max="23" width="2.7109375" style="81" customWidth="1"/>
    <col min="24" max="26" width="11.7109375" style="81"/>
    <col min="27" max="27" width="2.7109375" style="81" customWidth="1"/>
    <col min="28" max="30" width="11.7109375" style="81"/>
    <col min="31" max="31" width="2.7109375" style="81" customWidth="1"/>
    <col min="32" max="35" width="11.7109375" style="81"/>
    <col min="36" max="36" width="2.7109375" style="80" customWidth="1"/>
    <col min="37" max="16384" width="11.7109375" style="80"/>
  </cols>
  <sheetData>
    <row r="1" spans="1:35" ht="12" customHeight="1" x14ac:dyDescent="0.2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35" ht="12" customHeight="1" x14ac:dyDescent="0.2">
      <c r="H2" s="82" t="s">
        <v>273</v>
      </c>
      <c r="I2" s="83"/>
      <c r="J2" s="83"/>
      <c r="K2" s="83"/>
      <c r="L2" s="83"/>
      <c r="M2" s="83"/>
      <c r="N2" s="84" t="s">
        <v>2658</v>
      </c>
      <c r="O2" s="85"/>
      <c r="P2" s="85"/>
      <c r="Q2" s="85"/>
      <c r="R2" s="85"/>
      <c r="S2" s="85"/>
    </row>
    <row r="3" spans="1:35" ht="12" customHeight="1" x14ac:dyDescent="0.2">
      <c r="A3" s="67" t="s">
        <v>1886</v>
      </c>
      <c r="B3" s="67" t="s">
        <v>114</v>
      </c>
      <c r="C3" s="67" t="s">
        <v>113</v>
      </c>
      <c r="D3" s="67" t="s">
        <v>2655</v>
      </c>
      <c r="E3" s="67" t="s">
        <v>2659</v>
      </c>
      <c r="F3" s="67" t="s">
        <v>112</v>
      </c>
      <c r="G3" s="67" t="s">
        <v>2660</v>
      </c>
      <c r="H3" s="67" t="s">
        <v>0</v>
      </c>
      <c r="I3" s="67" t="s">
        <v>2661</v>
      </c>
      <c r="J3" s="67" t="s">
        <v>2662</v>
      </c>
      <c r="K3" s="67" t="s">
        <v>2663</v>
      </c>
      <c r="L3" s="67" t="s">
        <v>2664</v>
      </c>
      <c r="M3" s="67" t="s">
        <v>2665</v>
      </c>
      <c r="N3" s="67" t="s">
        <v>0</v>
      </c>
      <c r="O3" s="67" t="s">
        <v>2661</v>
      </c>
      <c r="P3" s="67" t="s">
        <v>2662</v>
      </c>
      <c r="Q3" s="67" t="s">
        <v>2663</v>
      </c>
      <c r="R3" s="67" t="s">
        <v>2664</v>
      </c>
      <c r="S3" s="67" t="s">
        <v>2665</v>
      </c>
      <c r="T3" s="67" t="s">
        <v>1933</v>
      </c>
      <c r="V3" s="68" t="s">
        <v>2666</v>
      </c>
      <c r="W3" s="69"/>
      <c r="X3" s="68" t="s">
        <v>2667</v>
      </c>
      <c r="Y3" s="68" t="s">
        <v>2668</v>
      </c>
      <c r="Z3" s="68" t="s">
        <v>2669</v>
      </c>
      <c r="AA3" s="69"/>
      <c r="AB3" s="68" t="s">
        <v>2670</v>
      </c>
      <c r="AC3" s="68" t="s">
        <v>2668</v>
      </c>
      <c r="AD3" s="68" t="s">
        <v>2671</v>
      </c>
      <c r="AE3" s="69"/>
      <c r="AF3" s="68" t="s">
        <v>2672</v>
      </c>
      <c r="AG3" s="68" t="s">
        <v>2673</v>
      </c>
      <c r="AH3" s="68" t="s">
        <v>2674</v>
      </c>
      <c r="AI3" s="68" t="s">
        <v>2675</v>
      </c>
    </row>
    <row r="4" spans="1:35" ht="12" customHeight="1" x14ac:dyDescent="0.2">
      <c r="A4" s="73" t="s">
        <v>1887</v>
      </c>
      <c r="B4" s="74" t="s">
        <v>210</v>
      </c>
      <c r="C4" s="74" t="s">
        <v>2402</v>
      </c>
      <c r="D4" s="74" t="s">
        <v>905</v>
      </c>
      <c r="E4" s="74" t="s">
        <v>3025</v>
      </c>
      <c r="F4" s="74" t="s">
        <v>2</v>
      </c>
      <c r="G4" s="74" t="s">
        <v>2694</v>
      </c>
      <c r="H4" s="76">
        <v>45418</v>
      </c>
      <c r="I4" s="75" t="s">
        <v>1</v>
      </c>
      <c r="J4" s="75" t="s">
        <v>1</v>
      </c>
      <c r="K4" s="75" t="s">
        <v>1</v>
      </c>
      <c r="L4" s="75" t="s">
        <v>1</v>
      </c>
      <c r="M4" s="75" t="s">
        <v>1</v>
      </c>
      <c r="N4" s="76">
        <v>45933</v>
      </c>
      <c r="O4" s="77">
        <v>-5</v>
      </c>
      <c r="P4" s="75" t="s">
        <v>1</v>
      </c>
      <c r="Q4" s="78">
        <v>9.65</v>
      </c>
      <c r="R4" s="75" t="s">
        <v>1</v>
      </c>
      <c r="S4" s="75" t="s">
        <v>1</v>
      </c>
      <c r="T4" s="79">
        <v>17</v>
      </c>
      <c r="V4" s="86">
        <v>45933</v>
      </c>
      <c r="X4" s="81" t="str">
        <f t="shared" ref="X4:X66" si="0">YEAR(H4)&amp;"-Q"&amp;IF(MONTH(H4)&lt;4,1,IF(MONTH(H4)&lt;7,2,IF(MONTH(H4)&lt;10,3,4)))</f>
        <v>2024-Q2</v>
      </c>
      <c r="Y4" s="81" t="str">
        <f t="shared" ref="Y4:Y66" si="1">IF(ISNUMBER(K4),X4,"")</f>
        <v/>
      </c>
      <c r="Z4" s="87" t="str">
        <f t="shared" ref="Z4:Z66" si="2">IF(ISNUMBER(K4),K4,"")</f>
        <v/>
      </c>
      <c r="AB4" s="81" t="str">
        <f t="shared" ref="AB4:AB66" si="3">IF(A4="Settled",YEAR(N4)&amp;"-Q"&amp;IF(MONTH(N4)&lt;4,1,IF(MONTH(N4)&lt;7,2,IF(MONTH(N4)&lt;10,3,4))),"")</f>
        <v>2025-Q4</v>
      </c>
      <c r="AC4" s="81" t="str">
        <f t="shared" ref="AC4:AC66" si="4">IF(ISNUMBER(Q4),AB4,"")</f>
        <v>2025-Q4</v>
      </c>
      <c r="AD4" s="87">
        <f t="shared" ref="AD4:AD66" si="5">IF(ISNUMBER(Q4),Q4,"")</f>
        <v>9.65</v>
      </c>
      <c r="AF4" s="81" t="str">
        <f t="shared" ref="AF4:AF66" si="6">IF(AND(LEN(Z4)&gt;0,LEN(AD4)&gt;0),AB4,"")</f>
        <v/>
      </c>
      <c r="AG4" s="87" t="str">
        <f t="shared" ref="AG4:AG66" si="7">IF(LEN(AF4)&gt;0,Z4,"")</f>
        <v/>
      </c>
      <c r="AH4" s="87" t="str">
        <f t="shared" ref="AH4:AH66" si="8">IF(LEN(AF4)&gt;0,AD4,"")</f>
        <v/>
      </c>
      <c r="AI4" s="87" t="str">
        <f t="shared" ref="AI4:AI66" si="9">IF(LEN(AF4)&gt;0,AG4-AH4,"")</f>
        <v/>
      </c>
    </row>
    <row r="5" spans="1:35" ht="12" customHeight="1" x14ac:dyDescent="0.2">
      <c r="A5" s="73" t="s">
        <v>1887</v>
      </c>
      <c r="B5" s="74" t="s">
        <v>76</v>
      </c>
      <c r="C5" s="74" t="s">
        <v>675</v>
      </c>
      <c r="D5" s="74" t="s">
        <v>167</v>
      </c>
      <c r="E5" s="74" t="s">
        <v>2952</v>
      </c>
      <c r="F5" s="74" t="s">
        <v>2</v>
      </c>
      <c r="G5" s="74" t="s">
        <v>2680</v>
      </c>
      <c r="H5" s="76">
        <v>45628</v>
      </c>
      <c r="I5" s="77">
        <v>70.008476000000002</v>
      </c>
      <c r="J5" s="78">
        <v>7.97</v>
      </c>
      <c r="K5" s="78">
        <v>10.85</v>
      </c>
      <c r="L5" s="78">
        <v>52.73</v>
      </c>
      <c r="M5" s="78">
        <v>1273.7915390000001</v>
      </c>
      <c r="N5" s="76">
        <v>45932</v>
      </c>
      <c r="O5" s="77">
        <v>43.692475999999999</v>
      </c>
      <c r="P5" s="78">
        <v>7.41</v>
      </c>
      <c r="Q5" s="78">
        <v>9.8000000000000007</v>
      </c>
      <c r="R5" s="78">
        <v>52.73</v>
      </c>
      <c r="S5" s="78">
        <v>1255.5866779999999</v>
      </c>
      <c r="T5" s="79">
        <v>10</v>
      </c>
      <c r="V5" s="86">
        <v>45932</v>
      </c>
      <c r="X5" s="81" t="str">
        <f t="shared" si="0"/>
        <v>2024-Q4</v>
      </c>
      <c r="Y5" s="81" t="str">
        <f t="shared" si="1"/>
        <v>2024-Q4</v>
      </c>
      <c r="Z5" s="87">
        <f t="shared" si="2"/>
        <v>10.85</v>
      </c>
      <c r="AB5" s="81" t="str">
        <f t="shared" si="3"/>
        <v>2025-Q4</v>
      </c>
      <c r="AC5" s="81" t="str">
        <f t="shared" si="4"/>
        <v>2025-Q4</v>
      </c>
      <c r="AD5" s="87">
        <f t="shared" si="5"/>
        <v>9.8000000000000007</v>
      </c>
      <c r="AF5" s="81" t="str">
        <f t="shared" si="6"/>
        <v>2025-Q4</v>
      </c>
      <c r="AG5" s="87">
        <f t="shared" si="7"/>
        <v>10.85</v>
      </c>
      <c r="AH5" s="87">
        <f t="shared" si="8"/>
        <v>9.8000000000000007</v>
      </c>
      <c r="AI5" s="87">
        <f t="shared" si="9"/>
        <v>1.0499999999999989</v>
      </c>
    </row>
    <row r="6" spans="1:35" ht="12" customHeight="1" x14ac:dyDescent="0.2">
      <c r="A6" s="73" t="s">
        <v>1887</v>
      </c>
      <c r="B6" s="74" t="s">
        <v>28</v>
      </c>
      <c r="C6" s="74" t="s">
        <v>1536</v>
      </c>
      <c r="D6" s="74" t="s">
        <v>2095</v>
      </c>
      <c r="E6" s="74" t="s">
        <v>3012</v>
      </c>
      <c r="F6" s="74" t="s">
        <v>2</v>
      </c>
      <c r="G6" s="74" t="s">
        <v>2767</v>
      </c>
      <c r="H6" s="76">
        <v>45691</v>
      </c>
      <c r="I6" s="77">
        <v>56.588231999999998</v>
      </c>
      <c r="J6" s="78">
        <v>7.13</v>
      </c>
      <c r="K6" s="78">
        <v>10.6</v>
      </c>
      <c r="L6" s="78">
        <v>45</v>
      </c>
      <c r="M6" s="78">
        <v>2912.717823</v>
      </c>
      <c r="N6" s="76">
        <v>45932</v>
      </c>
      <c r="O6" s="77">
        <v>20.288232000000001</v>
      </c>
      <c r="P6" s="78">
        <v>6.47</v>
      </c>
      <c r="Q6" s="78">
        <v>9.6</v>
      </c>
      <c r="R6" s="78">
        <v>41</v>
      </c>
      <c r="S6" s="78">
        <v>2912.717823</v>
      </c>
      <c r="T6" s="79">
        <v>8</v>
      </c>
      <c r="V6" s="86">
        <v>45932</v>
      </c>
      <c r="X6" s="81" t="str">
        <f t="shared" si="0"/>
        <v>2025-Q1</v>
      </c>
      <c r="Y6" s="81" t="str">
        <f t="shared" si="1"/>
        <v>2025-Q1</v>
      </c>
      <c r="Z6" s="87">
        <f t="shared" si="2"/>
        <v>10.6</v>
      </c>
      <c r="AB6" s="81" t="str">
        <f t="shared" si="3"/>
        <v>2025-Q4</v>
      </c>
      <c r="AC6" s="81" t="str">
        <f t="shared" si="4"/>
        <v>2025-Q4</v>
      </c>
      <c r="AD6" s="87">
        <f t="shared" si="5"/>
        <v>9.6</v>
      </c>
      <c r="AF6" s="81" t="str">
        <f t="shared" si="6"/>
        <v>2025-Q4</v>
      </c>
      <c r="AG6" s="87">
        <f t="shared" si="7"/>
        <v>10.6</v>
      </c>
      <c r="AH6" s="87">
        <f t="shared" si="8"/>
        <v>9.6</v>
      </c>
      <c r="AI6" s="87">
        <f t="shared" si="9"/>
        <v>1</v>
      </c>
    </row>
    <row r="7" spans="1:35" ht="12" customHeight="1" x14ac:dyDescent="0.2">
      <c r="A7" s="73" t="s">
        <v>1887</v>
      </c>
      <c r="B7" s="74" t="s">
        <v>67</v>
      </c>
      <c r="C7" s="74" t="s">
        <v>762</v>
      </c>
      <c r="D7" s="74" t="s">
        <v>2188</v>
      </c>
      <c r="E7" s="74" t="s">
        <v>2985</v>
      </c>
      <c r="F7" s="74" t="s">
        <v>2</v>
      </c>
      <c r="G7" s="74" t="s">
        <v>2678</v>
      </c>
      <c r="H7" s="76">
        <v>45821</v>
      </c>
      <c r="I7" s="77">
        <v>26.40063</v>
      </c>
      <c r="J7" s="75" t="s">
        <v>1</v>
      </c>
      <c r="K7" s="75" t="s">
        <v>1</v>
      </c>
      <c r="L7" s="75" t="s">
        <v>1</v>
      </c>
      <c r="M7" s="75" t="s">
        <v>1</v>
      </c>
      <c r="N7" s="76">
        <v>45930</v>
      </c>
      <c r="O7" s="77">
        <v>17.697634000000001</v>
      </c>
      <c r="P7" s="75" t="s">
        <v>1</v>
      </c>
      <c r="Q7" s="75" t="s">
        <v>1</v>
      </c>
      <c r="R7" s="75" t="s">
        <v>1</v>
      </c>
      <c r="S7" s="75" t="s">
        <v>1</v>
      </c>
      <c r="T7" s="79">
        <v>3</v>
      </c>
      <c r="V7" s="86">
        <v>45930</v>
      </c>
      <c r="X7" s="81" t="str">
        <f t="shared" si="0"/>
        <v>2025-Q2</v>
      </c>
      <c r="Y7" s="81" t="str">
        <f t="shared" si="1"/>
        <v/>
      </c>
      <c r="Z7" s="87" t="str">
        <f t="shared" si="2"/>
        <v/>
      </c>
      <c r="AB7" s="81" t="str">
        <f t="shared" si="3"/>
        <v>2025-Q3</v>
      </c>
      <c r="AC7" s="81" t="str">
        <f t="shared" si="4"/>
        <v/>
      </c>
      <c r="AD7" s="87" t="str">
        <f t="shared" si="5"/>
        <v/>
      </c>
      <c r="AF7" s="81" t="str">
        <f t="shared" si="6"/>
        <v/>
      </c>
      <c r="AG7" s="87" t="str">
        <f t="shared" si="7"/>
        <v/>
      </c>
      <c r="AH7" s="87" t="str">
        <f t="shared" si="8"/>
        <v/>
      </c>
      <c r="AI7" s="87" t="str">
        <f t="shared" si="9"/>
        <v/>
      </c>
    </row>
    <row r="8" spans="1:35" ht="12" customHeight="1" x14ac:dyDescent="0.2">
      <c r="A8" s="73" t="s">
        <v>2676</v>
      </c>
      <c r="B8" s="74" t="s">
        <v>199</v>
      </c>
      <c r="C8" s="74" t="s">
        <v>2448</v>
      </c>
      <c r="D8" s="74" t="s">
        <v>1008</v>
      </c>
      <c r="E8" s="74" t="s">
        <v>3026</v>
      </c>
      <c r="F8" s="74" t="s">
        <v>2</v>
      </c>
      <c r="G8" s="74" t="s">
        <v>2680</v>
      </c>
      <c r="H8" s="76">
        <v>45930</v>
      </c>
      <c r="I8" s="77">
        <v>14.827013000000001</v>
      </c>
      <c r="J8" s="78">
        <v>7.96</v>
      </c>
      <c r="K8" s="78">
        <v>10.8</v>
      </c>
      <c r="L8" s="78">
        <v>51.12</v>
      </c>
      <c r="M8" s="78">
        <v>318.88556999999997</v>
      </c>
      <c r="V8" s="86">
        <v>45930</v>
      </c>
      <c r="X8" s="81" t="str">
        <f t="shared" si="0"/>
        <v>2025-Q3</v>
      </c>
      <c r="Y8" s="81" t="str">
        <f t="shared" si="1"/>
        <v>2025-Q3</v>
      </c>
      <c r="Z8" s="87">
        <f t="shared" si="2"/>
        <v>10.8</v>
      </c>
      <c r="AB8" s="81" t="str">
        <f t="shared" si="3"/>
        <v/>
      </c>
      <c r="AC8" s="81" t="str">
        <f t="shared" si="4"/>
        <v/>
      </c>
      <c r="AD8" s="87" t="str">
        <f t="shared" si="5"/>
        <v/>
      </c>
      <c r="AF8" s="81" t="str">
        <f t="shared" si="6"/>
        <v/>
      </c>
      <c r="AG8" s="87" t="str">
        <f t="shared" si="7"/>
        <v/>
      </c>
      <c r="AH8" s="87" t="str">
        <f t="shared" si="8"/>
        <v/>
      </c>
      <c r="AI8" s="87" t="str">
        <f t="shared" si="9"/>
        <v/>
      </c>
    </row>
    <row r="9" spans="1:35" ht="12" customHeight="1" x14ac:dyDescent="0.2">
      <c r="A9" s="73" t="s">
        <v>2676</v>
      </c>
      <c r="B9" s="74" t="s">
        <v>31</v>
      </c>
      <c r="C9" s="74" t="s">
        <v>173</v>
      </c>
      <c r="D9" s="74" t="s">
        <v>19</v>
      </c>
      <c r="E9" s="74" t="s">
        <v>3027</v>
      </c>
      <c r="F9" s="74" t="s">
        <v>2</v>
      </c>
      <c r="G9" s="74" t="s">
        <v>2678</v>
      </c>
      <c r="H9" s="76">
        <v>45930</v>
      </c>
      <c r="I9" s="77">
        <v>356.27100000000002</v>
      </c>
      <c r="J9" s="78">
        <v>8.56</v>
      </c>
      <c r="K9" s="78">
        <v>11.3</v>
      </c>
      <c r="L9" s="78">
        <v>56.05</v>
      </c>
      <c r="M9" s="78">
        <v>5817.8869999999997</v>
      </c>
      <c r="V9" s="86">
        <v>45930</v>
      </c>
      <c r="X9" s="81" t="str">
        <f t="shared" si="0"/>
        <v>2025-Q3</v>
      </c>
      <c r="Y9" s="81" t="str">
        <f t="shared" si="1"/>
        <v>2025-Q3</v>
      </c>
      <c r="Z9" s="87">
        <f t="shared" si="2"/>
        <v>11.3</v>
      </c>
      <c r="AB9" s="81" t="str">
        <f t="shared" si="3"/>
        <v/>
      </c>
      <c r="AC9" s="81" t="str">
        <f t="shared" si="4"/>
        <v/>
      </c>
      <c r="AD9" s="87" t="str">
        <f t="shared" si="5"/>
        <v/>
      </c>
      <c r="AF9" s="81" t="str">
        <f t="shared" si="6"/>
        <v/>
      </c>
      <c r="AG9" s="87" t="str">
        <f t="shared" si="7"/>
        <v/>
      </c>
      <c r="AH9" s="87" t="str">
        <f t="shared" si="8"/>
        <v/>
      </c>
      <c r="AI9" s="87" t="str">
        <f t="shared" si="9"/>
        <v/>
      </c>
    </row>
    <row r="10" spans="1:35" ht="12" customHeight="1" x14ac:dyDescent="0.2">
      <c r="A10" s="73" t="s">
        <v>1887</v>
      </c>
      <c r="B10" s="74" t="s">
        <v>78</v>
      </c>
      <c r="C10" s="74" t="s">
        <v>2328</v>
      </c>
      <c r="D10" s="74" t="s">
        <v>2170</v>
      </c>
      <c r="E10" s="74" t="s">
        <v>2946</v>
      </c>
      <c r="F10" s="74" t="s">
        <v>2</v>
      </c>
      <c r="G10" s="74" t="s">
        <v>2680</v>
      </c>
      <c r="H10" s="76">
        <v>45688</v>
      </c>
      <c r="I10" s="77">
        <v>192.08685199999999</v>
      </c>
      <c r="J10" s="78">
        <v>7.69</v>
      </c>
      <c r="K10" s="78">
        <v>10.5</v>
      </c>
      <c r="L10" s="78">
        <v>51.97</v>
      </c>
      <c r="M10" s="78">
        <v>6732.7210649999997</v>
      </c>
      <c r="N10" s="76">
        <v>45925</v>
      </c>
      <c r="O10" s="77">
        <v>128</v>
      </c>
      <c r="P10" s="75" t="s">
        <v>1</v>
      </c>
      <c r="Q10" s="75" t="s">
        <v>1</v>
      </c>
      <c r="R10" s="75" t="s">
        <v>1</v>
      </c>
      <c r="S10" s="75" t="s">
        <v>1</v>
      </c>
      <c r="T10" s="79">
        <v>7</v>
      </c>
      <c r="V10" s="86">
        <v>45925</v>
      </c>
      <c r="X10" s="81" t="str">
        <f t="shared" si="0"/>
        <v>2025-Q1</v>
      </c>
      <c r="Y10" s="81" t="str">
        <f t="shared" si="1"/>
        <v>2025-Q1</v>
      </c>
      <c r="Z10" s="87">
        <f t="shared" si="2"/>
        <v>10.5</v>
      </c>
      <c r="AB10" s="81" t="str">
        <f t="shared" si="3"/>
        <v>2025-Q3</v>
      </c>
      <c r="AC10" s="81" t="str">
        <f t="shared" si="4"/>
        <v/>
      </c>
      <c r="AD10" s="87" t="str">
        <f t="shared" si="5"/>
        <v/>
      </c>
      <c r="AF10" s="81" t="str">
        <f t="shared" si="6"/>
        <v/>
      </c>
      <c r="AG10" s="87" t="str">
        <f t="shared" si="7"/>
        <v/>
      </c>
      <c r="AH10" s="87" t="str">
        <f t="shared" si="8"/>
        <v/>
      </c>
      <c r="AI10" s="87" t="str">
        <f t="shared" si="9"/>
        <v/>
      </c>
    </row>
    <row r="11" spans="1:35" ht="12" customHeight="1" x14ac:dyDescent="0.2">
      <c r="A11" s="73" t="s">
        <v>1887</v>
      </c>
      <c r="B11" s="74" t="s">
        <v>231</v>
      </c>
      <c r="C11" s="74" t="s">
        <v>2740</v>
      </c>
      <c r="D11" s="74" t="s">
        <v>635</v>
      </c>
      <c r="E11" s="74" t="s">
        <v>3028</v>
      </c>
      <c r="F11" s="74" t="s">
        <v>2</v>
      </c>
      <c r="G11" s="74" t="s">
        <v>2694</v>
      </c>
      <c r="H11" s="76">
        <v>45804</v>
      </c>
      <c r="I11" s="77">
        <v>-1.8499190000000001</v>
      </c>
      <c r="J11" s="75" t="s">
        <v>1</v>
      </c>
      <c r="K11" s="75" t="s">
        <v>1</v>
      </c>
      <c r="L11" s="75" t="s">
        <v>1</v>
      </c>
      <c r="M11" s="78">
        <v>315.58760000000001</v>
      </c>
      <c r="N11" s="76">
        <v>45924</v>
      </c>
      <c r="O11" s="77">
        <v>-1.8499190000000001</v>
      </c>
      <c r="P11" s="75" t="s">
        <v>1</v>
      </c>
      <c r="Q11" s="75" t="s">
        <v>1</v>
      </c>
      <c r="R11" s="75" t="s">
        <v>1</v>
      </c>
      <c r="S11" s="78">
        <v>315.58760000000001</v>
      </c>
      <c r="T11" s="79">
        <v>4</v>
      </c>
      <c r="V11" s="86">
        <v>45924</v>
      </c>
      <c r="X11" s="81" t="str">
        <f t="shared" si="0"/>
        <v>2025-Q2</v>
      </c>
      <c r="Y11" s="81" t="str">
        <f t="shared" si="1"/>
        <v/>
      </c>
      <c r="Z11" s="87" t="str">
        <f t="shared" si="2"/>
        <v/>
      </c>
      <c r="AB11" s="81" t="str">
        <f t="shared" si="3"/>
        <v>2025-Q3</v>
      </c>
      <c r="AC11" s="81" t="str">
        <f t="shared" si="4"/>
        <v/>
      </c>
      <c r="AD11" s="87" t="str">
        <f t="shared" si="5"/>
        <v/>
      </c>
      <c r="AF11" s="81" t="str">
        <f t="shared" si="6"/>
        <v/>
      </c>
      <c r="AG11" s="87" t="str">
        <f t="shared" si="7"/>
        <v/>
      </c>
      <c r="AH11" s="87" t="str">
        <f t="shared" si="8"/>
        <v/>
      </c>
      <c r="AI11" s="87" t="str">
        <f t="shared" si="9"/>
        <v/>
      </c>
    </row>
    <row r="12" spans="1:35" ht="12" customHeight="1" x14ac:dyDescent="0.2">
      <c r="A12" s="73" t="s">
        <v>1887</v>
      </c>
      <c r="B12" s="74" t="s">
        <v>17</v>
      </c>
      <c r="C12" s="74" t="s">
        <v>16</v>
      </c>
      <c r="D12" s="74" t="s">
        <v>15</v>
      </c>
      <c r="E12" s="74" t="s">
        <v>2949</v>
      </c>
      <c r="F12" s="74" t="s">
        <v>2</v>
      </c>
      <c r="G12" s="74" t="s">
        <v>2694</v>
      </c>
      <c r="H12" s="76">
        <v>45680</v>
      </c>
      <c r="I12" s="77">
        <v>-33.804540000000003</v>
      </c>
      <c r="J12" s="78">
        <v>7.2</v>
      </c>
      <c r="K12" s="78">
        <v>9.6999999999999993</v>
      </c>
      <c r="L12" s="78">
        <v>51.99</v>
      </c>
      <c r="M12" s="78">
        <v>180.411</v>
      </c>
      <c r="N12" s="76">
        <v>45923</v>
      </c>
      <c r="O12" s="77">
        <v>-34.748727000000002</v>
      </c>
      <c r="P12" s="78">
        <v>7.2</v>
      </c>
      <c r="Q12" s="78">
        <v>9.6999999999999993</v>
      </c>
      <c r="R12" s="78">
        <v>51.99</v>
      </c>
      <c r="S12" s="78">
        <v>169.374</v>
      </c>
      <c r="T12" s="79">
        <v>8</v>
      </c>
      <c r="V12" s="86">
        <v>45923</v>
      </c>
      <c r="X12" s="81" t="str">
        <f t="shared" si="0"/>
        <v>2025-Q1</v>
      </c>
      <c r="Y12" s="81" t="str">
        <f t="shared" si="1"/>
        <v>2025-Q1</v>
      </c>
      <c r="Z12" s="87">
        <f t="shared" si="2"/>
        <v>9.6999999999999993</v>
      </c>
      <c r="AB12" s="81" t="str">
        <f t="shared" si="3"/>
        <v>2025-Q3</v>
      </c>
      <c r="AC12" s="81" t="str">
        <f t="shared" si="4"/>
        <v>2025-Q3</v>
      </c>
      <c r="AD12" s="87">
        <f t="shared" si="5"/>
        <v>9.6999999999999993</v>
      </c>
      <c r="AF12" s="81" t="str">
        <f t="shared" si="6"/>
        <v>2025-Q3</v>
      </c>
      <c r="AG12" s="87">
        <f t="shared" si="7"/>
        <v>9.6999999999999993</v>
      </c>
      <c r="AH12" s="87">
        <f t="shared" si="8"/>
        <v>9.6999999999999993</v>
      </c>
      <c r="AI12" s="87">
        <f t="shared" si="9"/>
        <v>0</v>
      </c>
    </row>
    <row r="13" spans="1:35" ht="12" customHeight="1" x14ac:dyDescent="0.2">
      <c r="A13" s="73" t="s">
        <v>1887</v>
      </c>
      <c r="B13" s="74" t="s">
        <v>104</v>
      </c>
      <c r="C13" s="74" t="s">
        <v>103</v>
      </c>
      <c r="D13" s="74" t="s">
        <v>102</v>
      </c>
      <c r="E13" s="74" t="s">
        <v>2757</v>
      </c>
      <c r="F13" s="74" t="s">
        <v>2</v>
      </c>
      <c r="G13" s="74" t="s">
        <v>2680</v>
      </c>
      <c r="H13" s="76">
        <v>45058</v>
      </c>
      <c r="I13" s="77">
        <v>4049.8339999999998</v>
      </c>
      <c r="J13" s="75" t="s">
        <v>1</v>
      </c>
      <c r="K13" s="75" t="s">
        <v>1</v>
      </c>
      <c r="L13" s="75" t="s">
        <v>1</v>
      </c>
      <c r="M13" s="75" t="s">
        <v>1</v>
      </c>
      <c r="N13" s="76">
        <v>45918</v>
      </c>
      <c r="O13" s="77">
        <v>2594.9569999999999</v>
      </c>
      <c r="P13" s="78">
        <v>7.66</v>
      </c>
      <c r="Q13" s="75" t="s">
        <v>1</v>
      </c>
      <c r="R13" s="75" t="s">
        <v>1</v>
      </c>
      <c r="S13" s="78">
        <v>45757.205999999998</v>
      </c>
      <c r="T13" s="79">
        <v>28</v>
      </c>
      <c r="V13" s="86">
        <v>45918</v>
      </c>
      <c r="X13" s="81" t="str">
        <f t="shared" si="0"/>
        <v>2023-Q2</v>
      </c>
      <c r="Y13" s="81" t="str">
        <f t="shared" si="1"/>
        <v/>
      </c>
      <c r="Z13" s="87" t="str">
        <f t="shared" si="2"/>
        <v/>
      </c>
      <c r="AB13" s="81" t="str">
        <f t="shared" si="3"/>
        <v>2025-Q3</v>
      </c>
      <c r="AC13" s="81" t="str">
        <f t="shared" si="4"/>
        <v/>
      </c>
      <c r="AD13" s="87" t="str">
        <f t="shared" si="5"/>
        <v/>
      </c>
      <c r="AF13" s="81" t="str">
        <f t="shared" si="6"/>
        <v/>
      </c>
      <c r="AG13" s="87" t="str">
        <f t="shared" si="7"/>
        <v/>
      </c>
      <c r="AH13" s="87" t="str">
        <f t="shared" si="8"/>
        <v/>
      </c>
      <c r="AI13" s="87" t="str">
        <f t="shared" si="9"/>
        <v/>
      </c>
    </row>
    <row r="14" spans="1:35" ht="12" customHeight="1" x14ac:dyDescent="0.2">
      <c r="A14" s="73" t="s">
        <v>1887</v>
      </c>
      <c r="B14" s="74" t="s">
        <v>42</v>
      </c>
      <c r="C14" s="74" t="s">
        <v>1148</v>
      </c>
      <c r="D14" s="74" t="s">
        <v>12</v>
      </c>
      <c r="E14" s="74" t="s">
        <v>2944</v>
      </c>
      <c r="F14" s="74" t="s">
        <v>2</v>
      </c>
      <c r="G14" s="74" t="s">
        <v>2680</v>
      </c>
      <c r="H14" s="76">
        <v>45702</v>
      </c>
      <c r="I14" s="77">
        <v>203.547</v>
      </c>
      <c r="J14" s="78">
        <v>7.89</v>
      </c>
      <c r="K14" s="78">
        <v>10.27</v>
      </c>
      <c r="L14" s="78">
        <v>52.66</v>
      </c>
      <c r="M14" s="78">
        <v>6700.3860000000004</v>
      </c>
      <c r="N14" s="76">
        <v>45916</v>
      </c>
      <c r="O14" s="75" t="s">
        <v>1</v>
      </c>
      <c r="P14" s="78">
        <v>7.48</v>
      </c>
      <c r="Q14" s="78">
        <v>9.5</v>
      </c>
      <c r="R14" s="78">
        <v>52.66</v>
      </c>
      <c r="S14" s="75" t="s">
        <v>1</v>
      </c>
      <c r="T14" s="79">
        <v>7</v>
      </c>
      <c r="V14" s="86">
        <v>45916</v>
      </c>
      <c r="X14" s="81" t="str">
        <f t="shared" si="0"/>
        <v>2025-Q1</v>
      </c>
      <c r="Y14" s="81" t="str">
        <f t="shared" si="1"/>
        <v>2025-Q1</v>
      </c>
      <c r="Z14" s="87">
        <f t="shared" si="2"/>
        <v>10.27</v>
      </c>
      <c r="AB14" s="81" t="str">
        <f t="shared" si="3"/>
        <v>2025-Q3</v>
      </c>
      <c r="AC14" s="81" t="str">
        <f t="shared" si="4"/>
        <v>2025-Q3</v>
      </c>
      <c r="AD14" s="87">
        <f t="shared" si="5"/>
        <v>9.5</v>
      </c>
      <c r="AF14" s="81" t="str">
        <f t="shared" si="6"/>
        <v>2025-Q3</v>
      </c>
      <c r="AG14" s="87">
        <f t="shared" si="7"/>
        <v>10.27</v>
      </c>
      <c r="AH14" s="87">
        <f t="shared" si="8"/>
        <v>9.5</v>
      </c>
      <c r="AI14" s="87">
        <f t="shared" si="9"/>
        <v>0.76999999999999957</v>
      </c>
    </row>
    <row r="15" spans="1:35" ht="12" customHeight="1" x14ac:dyDescent="0.2">
      <c r="A15" s="73" t="s">
        <v>2676</v>
      </c>
      <c r="B15" s="74" t="s">
        <v>60</v>
      </c>
      <c r="C15" s="74" t="s">
        <v>59</v>
      </c>
      <c r="D15" s="74" t="s">
        <v>2228</v>
      </c>
      <c r="E15" s="74" t="s">
        <v>3029</v>
      </c>
      <c r="F15" s="74" t="s">
        <v>2</v>
      </c>
      <c r="G15" s="74" t="s">
        <v>2678</v>
      </c>
      <c r="H15" s="76">
        <v>45916</v>
      </c>
      <c r="I15" s="77">
        <v>426.709</v>
      </c>
      <c r="J15" s="78">
        <v>7.43</v>
      </c>
      <c r="K15" s="78">
        <v>9.8000000000000007</v>
      </c>
      <c r="L15" s="78">
        <v>50</v>
      </c>
      <c r="M15" s="78">
        <v>3670.2310000000002</v>
      </c>
      <c r="V15" s="86">
        <v>45916</v>
      </c>
      <c r="X15" s="81" t="str">
        <f t="shared" si="0"/>
        <v>2025-Q3</v>
      </c>
      <c r="Y15" s="81" t="str">
        <f t="shared" si="1"/>
        <v>2025-Q3</v>
      </c>
      <c r="Z15" s="87">
        <f t="shared" si="2"/>
        <v>9.8000000000000007</v>
      </c>
      <c r="AB15" s="81" t="str">
        <f t="shared" si="3"/>
        <v/>
      </c>
      <c r="AC15" s="81" t="str">
        <f t="shared" si="4"/>
        <v/>
      </c>
      <c r="AD15" s="87" t="str">
        <f t="shared" si="5"/>
        <v/>
      </c>
      <c r="AF15" s="81" t="str">
        <f t="shared" si="6"/>
        <v/>
      </c>
      <c r="AG15" s="87" t="str">
        <f t="shared" si="7"/>
        <v/>
      </c>
      <c r="AH15" s="87" t="str">
        <f t="shared" si="8"/>
        <v/>
      </c>
      <c r="AI15" s="87" t="str">
        <f t="shared" si="9"/>
        <v/>
      </c>
    </row>
    <row r="16" spans="1:35" ht="12" customHeight="1" x14ac:dyDescent="0.2">
      <c r="A16" s="73" t="s">
        <v>2676</v>
      </c>
      <c r="B16" s="74" t="s">
        <v>67</v>
      </c>
      <c r="C16" s="74" t="s">
        <v>772</v>
      </c>
      <c r="D16" s="74" t="s">
        <v>2002</v>
      </c>
      <c r="E16" s="74" t="s">
        <v>3030</v>
      </c>
      <c r="F16" s="74" t="s">
        <v>2</v>
      </c>
      <c r="G16" s="74" t="s">
        <v>2678</v>
      </c>
      <c r="H16" s="76">
        <v>45915</v>
      </c>
      <c r="I16" s="77">
        <v>55.077863999999998</v>
      </c>
      <c r="J16" s="75" t="s">
        <v>1</v>
      </c>
      <c r="K16" s="75" t="s">
        <v>1</v>
      </c>
      <c r="L16" s="75" t="s">
        <v>1</v>
      </c>
      <c r="M16" s="75" t="s">
        <v>1</v>
      </c>
      <c r="V16" s="86">
        <v>45915</v>
      </c>
      <c r="X16" s="81" t="str">
        <f t="shared" si="0"/>
        <v>2025-Q3</v>
      </c>
      <c r="Y16" s="81" t="str">
        <f t="shared" si="1"/>
        <v/>
      </c>
      <c r="Z16" s="87" t="str">
        <f t="shared" si="2"/>
        <v/>
      </c>
      <c r="AB16" s="81" t="str">
        <f t="shared" si="3"/>
        <v/>
      </c>
      <c r="AC16" s="81" t="str">
        <f t="shared" si="4"/>
        <v/>
      </c>
      <c r="AD16" s="87" t="str">
        <f t="shared" si="5"/>
        <v/>
      </c>
      <c r="AF16" s="81" t="str">
        <f t="shared" si="6"/>
        <v/>
      </c>
      <c r="AG16" s="87" t="str">
        <f t="shared" si="7"/>
        <v/>
      </c>
      <c r="AH16" s="87" t="str">
        <f t="shared" si="8"/>
        <v/>
      </c>
      <c r="AI16" s="87" t="str">
        <f t="shared" si="9"/>
        <v/>
      </c>
    </row>
    <row r="17" spans="1:35" ht="12" customHeight="1" x14ac:dyDescent="0.2">
      <c r="A17" s="73" t="s">
        <v>1887</v>
      </c>
      <c r="B17" s="74" t="s">
        <v>28</v>
      </c>
      <c r="C17" s="74" t="s">
        <v>2000</v>
      </c>
      <c r="D17" s="74" t="s">
        <v>2095</v>
      </c>
      <c r="E17" s="74" t="s">
        <v>2974</v>
      </c>
      <c r="F17" s="74" t="s">
        <v>2</v>
      </c>
      <c r="G17" s="74" t="s">
        <v>2767</v>
      </c>
      <c r="H17" s="76">
        <v>45671</v>
      </c>
      <c r="I17" s="77">
        <v>5.0372820000000003</v>
      </c>
      <c r="J17" s="78">
        <v>6.93</v>
      </c>
      <c r="K17" s="78">
        <v>10.6</v>
      </c>
      <c r="L17" s="78">
        <v>44.93</v>
      </c>
      <c r="M17" s="78">
        <v>421.65551399999998</v>
      </c>
      <c r="N17" s="76">
        <v>45911</v>
      </c>
      <c r="O17" s="77">
        <v>1.162237</v>
      </c>
      <c r="P17" s="78">
        <v>6.26</v>
      </c>
      <c r="Q17" s="78">
        <v>9.6</v>
      </c>
      <c r="R17" s="78">
        <v>41</v>
      </c>
      <c r="S17" s="78">
        <v>421.67133200000001</v>
      </c>
      <c r="T17" s="79">
        <v>8</v>
      </c>
      <c r="V17" s="86">
        <v>45911</v>
      </c>
      <c r="X17" s="81" t="str">
        <f t="shared" si="0"/>
        <v>2025-Q1</v>
      </c>
      <c r="Y17" s="81" t="str">
        <f t="shared" si="1"/>
        <v>2025-Q1</v>
      </c>
      <c r="Z17" s="87">
        <f t="shared" si="2"/>
        <v>10.6</v>
      </c>
      <c r="AB17" s="81" t="str">
        <f t="shared" si="3"/>
        <v>2025-Q3</v>
      </c>
      <c r="AC17" s="81" t="str">
        <f t="shared" si="4"/>
        <v>2025-Q3</v>
      </c>
      <c r="AD17" s="87">
        <f t="shared" si="5"/>
        <v>9.6</v>
      </c>
      <c r="AF17" s="81" t="str">
        <f t="shared" si="6"/>
        <v>2025-Q3</v>
      </c>
      <c r="AG17" s="87">
        <f t="shared" si="7"/>
        <v>10.6</v>
      </c>
      <c r="AH17" s="87">
        <f t="shared" si="8"/>
        <v>9.6</v>
      </c>
      <c r="AI17" s="87">
        <f t="shared" si="9"/>
        <v>1</v>
      </c>
    </row>
    <row r="18" spans="1:35" ht="12" customHeight="1" x14ac:dyDescent="0.2">
      <c r="A18" s="73" t="s">
        <v>1887</v>
      </c>
      <c r="B18" s="74" t="s">
        <v>17</v>
      </c>
      <c r="C18" s="74" t="s">
        <v>23</v>
      </c>
      <c r="D18" s="74" t="s">
        <v>22</v>
      </c>
      <c r="E18" s="74" t="s">
        <v>2955</v>
      </c>
      <c r="F18" s="74" t="s">
        <v>2</v>
      </c>
      <c r="G18" s="74" t="s">
        <v>2694</v>
      </c>
      <c r="H18" s="76">
        <v>45622</v>
      </c>
      <c r="I18" s="77">
        <v>-1.3364929999999999</v>
      </c>
      <c r="J18" s="78">
        <v>7.14</v>
      </c>
      <c r="K18" s="78">
        <v>9.5</v>
      </c>
      <c r="L18" s="78">
        <v>48.24</v>
      </c>
      <c r="M18" s="78">
        <v>180.88332500000001</v>
      </c>
      <c r="N18" s="76">
        <v>45909</v>
      </c>
      <c r="O18" s="77">
        <v>-1.350425</v>
      </c>
      <c r="P18" s="78">
        <v>7.26</v>
      </c>
      <c r="Q18" s="78">
        <v>9.75</v>
      </c>
      <c r="R18" s="78">
        <v>48.24</v>
      </c>
      <c r="S18" s="78">
        <v>180.88332500000001</v>
      </c>
      <c r="T18" s="79">
        <v>9</v>
      </c>
      <c r="V18" s="86">
        <v>45909</v>
      </c>
      <c r="X18" s="81" t="str">
        <f t="shared" si="0"/>
        <v>2024-Q4</v>
      </c>
      <c r="Y18" s="81" t="str">
        <f t="shared" si="1"/>
        <v>2024-Q4</v>
      </c>
      <c r="Z18" s="87">
        <f t="shared" si="2"/>
        <v>9.5</v>
      </c>
      <c r="AB18" s="81" t="str">
        <f t="shared" si="3"/>
        <v>2025-Q3</v>
      </c>
      <c r="AC18" s="81" t="str">
        <f t="shared" si="4"/>
        <v>2025-Q3</v>
      </c>
      <c r="AD18" s="87">
        <f t="shared" si="5"/>
        <v>9.75</v>
      </c>
      <c r="AF18" s="81" t="str">
        <f t="shared" si="6"/>
        <v>2025-Q3</v>
      </c>
      <c r="AG18" s="87">
        <f t="shared" si="7"/>
        <v>9.5</v>
      </c>
      <c r="AH18" s="87">
        <f t="shared" si="8"/>
        <v>9.75</v>
      </c>
      <c r="AI18" s="87">
        <f t="shared" si="9"/>
        <v>-0.25</v>
      </c>
    </row>
    <row r="19" spans="1:35" ht="12" customHeight="1" x14ac:dyDescent="0.2">
      <c r="A19" s="73" t="s">
        <v>1887</v>
      </c>
      <c r="B19" s="74" t="s">
        <v>86</v>
      </c>
      <c r="C19" s="74" t="s">
        <v>136</v>
      </c>
      <c r="D19" s="74" t="s">
        <v>135</v>
      </c>
      <c r="E19" s="74" t="s">
        <v>2945</v>
      </c>
      <c r="F19" s="74" t="s">
        <v>2</v>
      </c>
      <c r="G19" s="74" t="s">
        <v>2680</v>
      </c>
      <c r="H19" s="76">
        <v>45688</v>
      </c>
      <c r="I19" s="77">
        <v>60.7</v>
      </c>
      <c r="J19" s="78">
        <v>7.68</v>
      </c>
      <c r="K19" s="78">
        <v>10.4</v>
      </c>
      <c r="L19" s="78">
        <v>50</v>
      </c>
      <c r="M19" s="75" t="s">
        <v>1</v>
      </c>
      <c r="N19" s="76">
        <v>45898</v>
      </c>
      <c r="O19" s="77">
        <v>34.200000000000003</v>
      </c>
      <c r="P19" s="78">
        <v>7.28</v>
      </c>
      <c r="Q19" s="78">
        <v>9.6</v>
      </c>
      <c r="R19" s="78">
        <v>50</v>
      </c>
      <c r="S19" s="78">
        <v>1197.681</v>
      </c>
      <c r="T19" s="79">
        <v>7</v>
      </c>
      <c r="V19" s="86">
        <v>45898</v>
      </c>
      <c r="X19" s="81" t="str">
        <f t="shared" si="0"/>
        <v>2025-Q1</v>
      </c>
      <c r="Y19" s="81" t="str">
        <f t="shared" si="1"/>
        <v>2025-Q1</v>
      </c>
      <c r="Z19" s="87">
        <f t="shared" si="2"/>
        <v>10.4</v>
      </c>
      <c r="AB19" s="81" t="str">
        <f t="shared" si="3"/>
        <v>2025-Q3</v>
      </c>
      <c r="AC19" s="81" t="str">
        <f t="shared" si="4"/>
        <v>2025-Q3</v>
      </c>
      <c r="AD19" s="87">
        <f t="shared" si="5"/>
        <v>9.6</v>
      </c>
      <c r="AF19" s="81" t="str">
        <f t="shared" si="6"/>
        <v>2025-Q3</v>
      </c>
      <c r="AG19" s="87">
        <f t="shared" si="7"/>
        <v>10.4</v>
      </c>
      <c r="AH19" s="87">
        <f t="shared" si="8"/>
        <v>9.6</v>
      </c>
      <c r="AI19" s="87">
        <f t="shared" si="9"/>
        <v>0.80000000000000071</v>
      </c>
    </row>
    <row r="20" spans="1:35" ht="12" customHeight="1" x14ac:dyDescent="0.2">
      <c r="A20" s="73" t="s">
        <v>1887</v>
      </c>
      <c r="B20" s="74" t="s">
        <v>1653</v>
      </c>
      <c r="C20" s="74" t="s">
        <v>2127</v>
      </c>
      <c r="D20" s="74" t="s">
        <v>2095</v>
      </c>
      <c r="E20" s="74" t="s">
        <v>2995</v>
      </c>
      <c r="F20" s="74" t="s">
        <v>2</v>
      </c>
      <c r="G20" s="74" t="s">
        <v>2680</v>
      </c>
      <c r="H20" s="76">
        <v>45807</v>
      </c>
      <c r="I20" s="77">
        <v>56.917000000000002</v>
      </c>
      <c r="J20" s="78">
        <v>7.04</v>
      </c>
      <c r="K20" s="78">
        <v>9.94</v>
      </c>
      <c r="L20" s="78">
        <v>49.86</v>
      </c>
      <c r="M20" s="78">
        <v>2049.346</v>
      </c>
      <c r="N20" s="76">
        <v>45898</v>
      </c>
      <c r="O20" s="77">
        <v>56.917000000000002</v>
      </c>
      <c r="P20" s="78">
        <v>7.04</v>
      </c>
      <c r="Q20" s="78">
        <v>9.94</v>
      </c>
      <c r="R20" s="78">
        <v>49.86</v>
      </c>
      <c r="S20" s="78">
        <v>2049.346</v>
      </c>
      <c r="T20" s="79">
        <v>3</v>
      </c>
      <c r="V20" s="86">
        <v>45898</v>
      </c>
      <c r="X20" s="81" t="str">
        <f t="shared" si="0"/>
        <v>2025-Q2</v>
      </c>
      <c r="Y20" s="81" t="str">
        <f t="shared" si="1"/>
        <v>2025-Q2</v>
      </c>
      <c r="Z20" s="87">
        <f t="shared" si="2"/>
        <v>9.94</v>
      </c>
      <c r="AB20" s="81" t="str">
        <f t="shared" si="3"/>
        <v>2025-Q3</v>
      </c>
      <c r="AC20" s="81" t="str">
        <f t="shared" si="4"/>
        <v>2025-Q3</v>
      </c>
      <c r="AD20" s="87">
        <f t="shared" si="5"/>
        <v>9.94</v>
      </c>
      <c r="AF20" s="81" t="str">
        <f t="shared" si="6"/>
        <v>2025-Q3</v>
      </c>
      <c r="AG20" s="87">
        <f t="shared" si="7"/>
        <v>9.94</v>
      </c>
      <c r="AH20" s="87">
        <f t="shared" si="8"/>
        <v>9.94</v>
      </c>
      <c r="AI20" s="87">
        <f t="shared" si="9"/>
        <v>0</v>
      </c>
    </row>
    <row r="21" spans="1:35" ht="12" customHeight="1" x14ac:dyDescent="0.2">
      <c r="A21" s="73" t="s">
        <v>2676</v>
      </c>
      <c r="B21" s="74" t="s">
        <v>76</v>
      </c>
      <c r="C21" s="74" t="s">
        <v>75</v>
      </c>
      <c r="D21" s="74" t="s">
        <v>22</v>
      </c>
      <c r="E21" s="74" t="s">
        <v>3031</v>
      </c>
      <c r="F21" s="74" t="s">
        <v>2</v>
      </c>
      <c r="G21" s="74" t="s">
        <v>2680</v>
      </c>
      <c r="H21" s="76">
        <v>45898</v>
      </c>
      <c r="I21" s="77">
        <v>75.269689</v>
      </c>
      <c r="J21" s="78">
        <v>7.57</v>
      </c>
      <c r="K21" s="78">
        <v>10</v>
      </c>
      <c r="L21" s="78">
        <v>46.13</v>
      </c>
      <c r="M21" s="78">
        <v>1872.2593099999999</v>
      </c>
      <c r="V21" s="86">
        <v>45898</v>
      </c>
      <c r="X21" s="81" t="str">
        <f t="shared" si="0"/>
        <v>2025-Q3</v>
      </c>
      <c r="Y21" s="81" t="str">
        <f t="shared" si="1"/>
        <v>2025-Q3</v>
      </c>
      <c r="Z21" s="87">
        <f t="shared" si="2"/>
        <v>10</v>
      </c>
      <c r="AB21" s="81" t="str">
        <f t="shared" si="3"/>
        <v/>
      </c>
      <c r="AC21" s="81" t="str">
        <f t="shared" si="4"/>
        <v/>
      </c>
      <c r="AD21" s="87" t="str">
        <f t="shared" si="5"/>
        <v/>
      </c>
      <c r="AF21" s="81" t="str">
        <f t="shared" si="6"/>
        <v/>
      </c>
      <c r="AG21" s="87" t="str">
        <f t="shared" si="7"/>
        <v/>
      </c>
      <c r="AH21" s="87" t="str">
        <f t="shared" si="8"/>
        <v/>
      </c>
      <c r="AI21" s="87" t="str">
        <f t="shared" si="9"/>
        <v/>
      </c>
    </row>
    <row r="22" spans="1:35" ht="12" customHeight="1" x14ac:dyDescent="0.2">
      <c r="A22" s="73" t="s">
        <v>1887</v>
      </c>
      <c r="B22" s="74" t="s">
        <v>6</v>
      </c>
      <c r="C22" s="74" t="s">
        <v>23</v>
      </c>
      <c r="D22" s="74" t="s">
        <v>22</v>
      </c>
      <c r="E22" s="74" t="s">
        <v>2962</v>
      </c>
      <c r="F22" s="74" t="s">
        <v>2</v>
      </c>
      <c r="G22" s="74" t="s">
        <v>2680</v>
      </c>
      <c r="H22" s="76">
        <v>45597</v>
      </c>
      <c r="I22" s="77">
        <v>250.547821</v>
      </c>
      <c r="J22" s="78">
        <v>7.76</v>
      </c>
      <c r="K22" s="78">
        <v>10.8</v>
      </c>
      <c r="L22" s="78">
        <v>47.67</v>
      </c>
      <c r="M22" s="78">
        <v>5291.9966549999999</v>
      </c>
      <c r="N22" s="76">
        <v>45897</v>
      </c>
      <c r="O22" s="77">
        <v>76.090051000000003</v>
      </c>
      <c r="P22" s="78">
        <v>6.85</v>
      </c>
      <c r="Q22" s="78">
        <v>9.25</v>
      </c>
      <c r="R22" s="78">
        <v>44</v>
      </c>
      <c r="S22" s="78">
        <v>5099.9534199999998</v>
      </c>
      <c r="T22" s="79">
        <v>10</v>
      </c>
      <c r="V22" s="86">
        <v>45897</v>
      </c>
      <c r="X22" s="81" t="str">
        <f t="shared" si="0"/>
        <v>2024-Q4</v>
      </c>
      <c r="Y22" s="81" t="str">
        <f t="shared" si="1"/>
        <v>2024-Q4</v>
      </c>
      <c r="Z22" s="87">
        <f t="shared" si="2"/>
        <v>10.8</v>
      </c>
      <c r="AB22" s="81" t="str">
        <f t="shared" si="3"/>
        <v>2025-Q3</v>
      </c>
      <c r="AC22" s="81" t="str">
        <f t="shared" si="4"/>
        <v>2025-Q3</v>
      </c>
      <c r="AD22" s="87">
        <f t="shared" si="5"/>
        <v>9.25</v>
      </c>
      <c r="AF22" s="81" t="str">
        <f t="shared" si="6"/>
        <v>2025-Q3</v>
      </c>
      <c r="AG22" s="87">
        <f t="shared" si="7"/>
        <v>10.8</v>
      </c>
      <c r="AH22" s="87">
        <f t="shared" si="8"/>
        <v>9.25</v>
      </c>
      <c r="AI22" s="87">
        <f t="shared" si="9"/>
        <v>1.5500000000000007</v>
      </c>
    </row>
    <row r="23" spans="1:35" ht="12" customHeight="1" x14ac:dyDescent="0.2">
      <c r="A23" s="73" t="s">
        <v>1887</v>
      </c>
      <c r="B23" s="74" t="s">
        <v>39</v>
      </c>
      <c r="C23" s="74" t="s">
        <v>1175</v>
      </c>
      <c r="D23" s="74" t="s">
        <v>1176</v>
      </c>
      <c r="E23" s="74" t="s">
        <v>2937</v>
      </c>
      <c r="F23" s="74" t="s">
        <v>2</v>
      </c>
      <c r="G23" s="74" t="s">
        <v>2678</v>
      </c>
      <c r="H23" s="76">
        <v>45505</v>
      </c>
      <c r="I23" s="77">
        <v>69.430000000000007</v>
      </c>
      <c r="J23" s="78">
        <v>7.25</v>
      </c>
      <c r="K23" s="78">
        <v>10</v>
      </c>
      <c r="L23" s="78">
        <v>48</v>
      </c>
      <c r="M23" s="78">
        <v>2020.5450000000001</v>
      </c>
      <c r="N23" s="76">
        <v>45883</v>
      </c>
      <c r="O23" s="77">
        <v>46.406999999999996</v>
      </c>
      <c r="P23" s="78">
        <v>6.97</v>
      </c>
      <c r="Q23" s="78">
        <v>9.5</v>
      </c>
      <c r="R23" s="78">
        <v>48</v>
      </c>
      <c r="S23" s="78">
        <v>2010.683</v>
      </c>
      <c r="T23" s="79">
        <v>12</v>
      </c>
      <c r="V23" s="86">
        <v>45883</v>
      </c>
      <c r="X23" s="81" t="str">
        <f t="shared" si="0"/>
        <v>2024-Q3</v>
      </c>
      <c r="Y23" s="81" t="str">
        <f t="shared" si="1"/>
        <v>2024-Q3</v>
      </c>
      <c r="Z23" s="87">
        <f t="shared" si="2"/>
        <v>10</v>
      </c>
      <c r="AB23" s="81" t="str">
        <f t="shared" si="3"/>
        <v>2025-Q3</v>
      </c>
      <c r="AC23" s="81" t="str">
        <f t="shared" si="4"/>
        <v>2025-Q3</v>
      </c>
      <c r="AD23" s="87">
        <f t="shared" si="5"/>
        <v>9.5</v>
      </c>
      <c r="AF23" s="81" t="str">
        <f t="shared" si="6"/>
        <v>2025-Q3</v>
      </c>
      <c r="AG23" s="87">
        <f t="shared" si="7"/>
        <v>10</v>
      </c>
      <c r="AH23" s="87">
        <f t="shared" si="8"/>
        <v>9.5</v>
      </c>
      <c r="AI23" s="87">
        <f t="shared" si="9"/>
        <v>0.5</v>
      </c>
    </row>
    <row r="24" spans="1:35" ht="12" customHeight="1" x14ac:dyDescent="0.2">
      <c r="A24" s="73" t="s">
        <v>1887</v>
      </c>
      <c r="B24" s="74" t="s">
        <v>39</v>
      </c>
      <c r="C24" s="74" t="s">
        <v>187</v>
      </c>
      <c r="D24" s="74" t="s">
        <v>2188</v>
      </c>
      <c r="E24" s="74" t="s">
        <v>2888</v>
      </c>
      <c r="F24" s="74" t="s">
        <v>2</v>
      </c>
      <c r="G24" s="74" t="s">
        <v>2678</v>
      </c>
      <c r="H24" s="76">
        <v>45440</v>
      </c>
      <c r="I24" s="77">
        <v>511.15300000000002</v>
      </c>
      <c r="J24" s="78">
        <v>7.12</v>
      </c>
      <c r="K24" s="78">
        <v>10</v>
      </c>
      <c r="L24" s="78">
        <v>48</v>
      </c>
      <c r="M24" s="78">
        <v>9190.5049999999992</v>
      </c>
      <c r="N24" s="76">
        <v>45883</v>
      </c>
      <c r="O24" s="77">
        <v>288.39100000000002</v>
      </c>
      <c r="P24" s="78">
        <v>6.87</v>
      </c>
      <c r="Q24" s="78">
        <v>9.5</v>
      </c>
      <c r="R24" s="78">
        <v>48</v>
      </c>
      <c r="S24" s="78">
        <v>8985.5849999999991</v>
      </c>
      <c r="T24" s="79">
        <v>14</v>
      </c>
      <c r="V24" s="86">
        <v>45883</v>
      </c>
      <c r="X24" s="81" t="str">
        <f t="shared" si="0"/>
        <v>2024-Q2</v>
      </c>
      <c r="Y24" s="81" t="str">
        <f t="shared" si="1"/>
        <v>2024-Q2</v>
      </c>
      <c r="Z24" s="87">
        <f t="shared" si="2"/>
        <v>10</v>
      </c>
      <c r="AB24" s="81" t="str">
        <f t="shared" si="3"/>
        <v>2025-Q3</v>
      </c>
      <c r="AC24" s="81" t="str">
        <f t="shared" si="4"/>
        <v>2025-Q3</v>
      </c>
      <c r="AD24" s="87">
        <f t="shared" si="5"/>
        <v>9.5</v>
      </c>
      <c r="AF24" s="81" t="str">
        <f t="shared" si="6"/>
        <v>2025-Q3</v>
      </c>
      <c r="AG24" s="87">
        <f t="shared" si="7"/>
        <v>10</v>
      </c>
      <c r="AH24" s="87">
        <f t="shared" si="8"/>
        <v>9.5</v>
      </c>
      <c r="AI24" s="87">
        <f t="shared" si="9"/>
        <v>0.5</v>
      </c>
    </row>
    <row r="25" spans="1:35" ht="12" customHeight="1" x14ac:dyDescent="0.2">
      <c r="A25" s="73" t="s">
        <v>1887</v>
      </c>
      <c r="B25" s="74" t="s">
        <v>17</v>
      </c>
      <c r="C25" s="74" t="s">
        <v>16</v>
      </c>
      <c r="D25" s="74" t="s">
        <v>15</v>
      </c>
      <c r="E25" s="74" t="s">
        <v>2951</v>
      </c>
      <c r="F25" s="74" t="s">
        <v>2</v>
      </c>
      <c r="G25" s="74" t="s">
        <v>2694</v>
      </c>
      <c r="H25" s="76">
        <v>45639</v>
      </c>
      <c r="I25" s="77">
        <v>4.3936390000000003</v>
      </c>
      <c r="J25" s="78">
        <v>7.2</v>
      </c>
      <c r="K25" s="78">
        <v>9.6999999999999993</v>
      </c>
      <c r="L25" s="78">
        <v>51.99</v>
      </c>
      <c r="M25" s="78">
        <v>83.834720000000004</v>
      </c>
      <c r="N25" s="76">
        <v>45882</v>
      </c>
      <c r="O25" s="77">
        <v>4.3934160000000002</v>
      </c>
      <c r="P25" s="78">
        <v>7.2</v>
      </c>
      <c r="Q25" s="78">
        <v>9.6999999999999993</v>
      </c>
      <c r="R25" s="78">
        <v>51.99</v>
      </c>
      <c r="S25" s="78">
        <v>83.834720000000004</v>
      </c>
      <c r="T25" s="79">
        <v>8</v>
      </c>
      <c r="V25" s="86">
        <v>45882</v>
      </c>
      <c r="X25" s="81" t="str">
        <f t="shared" si="0"/>
        <v>2024-Q4</v>
      </c>
      <c r="Y25" s="81" t="str">
        <f t="shared" si="1"/>
        <v>2024-Q4</v>
      </c>
      <c r="Z25" s="87">
        <f t="shared" si="2"/>
        <v>9.6999999999999993</v>
      </c>
      <c r="AB25" s="81" t="str">
        <f t="shared" si="3"/>
        <v>2025-Q3</v>
      </c>
      <c r="AC25" s="81" t="str">
        <f t="shared" si="4"/>
        <v>2025-Q3</v>
      </c>
      <c r="AD25" s="87">
        <f t="shared" si="5"/>
        <v>9.6999999999999993</v>
      </c>
      <c r="AF25" s="81" t="str">
        <f t="shared" si="6"/>
        <v>2025-Q3</v>
      </c>
      <c r="AG25" s="87">
        <f t="shared" si="7"/>
        <v>9.6999999999999993</v>
      </c>
      <c r="AH25" s="87">
        <f t="shared" si="8"/>
        <v>9.6999999999999993</v>
      </c>
      <c r="AI25" s="87">
        <f t="shared" si="9"/>
        <v>0</v>
      </c>
    </row>
    <row r="26" spans="1:35" ht="12" customHeight="1" x14ac:dyDescent="0.2">
      <c r="A26" s="73" t="s">
        <v>1887</v>
      </c>
      <c r="B26" s="74" t="s">
        <v>17</v>
      </c>
      <c r="C26" s="74" t="s">
        <v>16</v>
      </c>
      <c r="D26" s="74" t="s">
        <v>15</v>
      </c>
      <c r="E26" s="74" t="s">
        <v>2960</v>
      </c>
      <c r="F26" s="74" t="s">
        <v>2</v>
      </c>
      <c r="G26" s="74" t="s">
        <v>2694</v>
      </c>
      <c r="H26" s="76">
        <v>45597</v>
      </c>
      <c r="I26" s="77">
        <v>153.56865300000001</v>
      </c>
      <c r="J26" s="78">
        <v>7.2</v>
      </c>
      <c r="K26" s="78">
        <v>9.6999999999999993</v>
      </c>
      <c r="L26" s="78">
        <v>51.99</v>
      </c>
      <c r="M26" s="78">
        <v>7764.0330000000004</v>
      </c>
      <c r="N26" s="76">
        <v>45880</v>
      </c>
      <c r="O26" s="77">
        <v>153.54244700000001</v>
      </c>
      <c r="P26" s="78">
        <v>7.2</v>
      </c>
      <c r="Q26" s="78">
        <v>9.6999999999999993</v>
      </c>
      <c r="R26" s="78">
        <v>51.99</v>
      </c>
      <c r="S26" s="78">
        <v>7764.0330000000004</v>
      </c>
      <c r="T26" s="79">
        <v>9</v>
      </c>
      <c r="V26" s="86">
        <v>45880</v>
      </c>
      <c r="X26" s="81" t="str">
        <f t="shared" si="0"/>
        <v>2024-Q4</v>
      </c>
      <c r="Y26" s="81" t="str">
        <f t="shared" si="1"/>
        <v>2024-Q4</v>
      </c>
      <c r="Z26" s="87">
        <f t="shared" si="2"/>
        <v>9.6999999999999993</v>
      </c>
      <c r="AB26" s="81" t="str">
        <f t="shared" si="3"/>
        <v>2025-Q3</v>
      </c>
      <c r="AC26" s="81" t="str">
        <f t="shared" si="4"/>
        <v>2025-Q3</v>
      </c>
      <c r="AD26" s="87">
        <f t="shared" si="5"/>
        <v>9.6999999999999993</v>
      </c>
      <c r="AF26" s="81" t="str">
        <f t="shared" si="6"/>
        <v>2025-Q3</v>
      </c>
      <c r="AG26" s="87">
        <f t="shared" si="7"/>
        <v>9.6999999999999993</v>
      </c>
      <c r="AH26" s="87">
        <f t="shared" si="8"/>
        <v>9.6999999999999993</v>
      </c>
      <c r="AI26" s="87">
        <f t="shared" si="9"/>
        <v>0</v>
      </c>
    </row>
    <row r="27" spans="1:35" ht="12" customHeight="1" x14ac:dyDescent="0.2">
      <c r="A27" s="73" t="s">
        <v>2676</v>
      </c>
      <c r="B27" s="74" t="s">
        <v>17</v>
      </c>
      <c r="C27" s="74" t="s">
        <v>16</v>
      </c>
      <c r="D27" s="74" t="s">
        <v>15</v>
      </c>
      <c r="E27" s="74" t="s">
        <v>3032</v>
      </c>
      <c r="F27" s="74" t="s">
        <v>2</v>
      </c>
      <c r="G27" s="74" t="s">
        <v>2694</v>
      </c>
      <c r="H27" s="76">
        <v>45880</v>
      </c>
      <c r="I27" s="77">
        <v>66.08</v>
      </c>
      <c r="J27" s="78">
        <v>7.15</v>
      </c>
      <c r="K27" s="78">
        <v>9.6999999999999993</v>
      </c>
      <c r="L27" s="78">
        <v>51.2</v>
      </c>
      <c r="M27" s="75" t="s">
        <v>1</v>
      </c>
      <c r="V27" s="86">
        <v>45880</v>
      </c>
      <c r="X27" s="81" t="str">
        <f t="shared" si="0"/>
        <v>2025-Q3</v>
      </c>
      <c r="Y27" s="81" t="str">
        <f t="shared" si="1"/>
        <v>2025-Q3</v>
      </c>
      <c r="Z27" s="87">
        <f t="shared" si="2"/>
        <v>9.6999999999999993</v>
      </c>
      <c r="AB27" s="81" t="str">
        <f t="shared" si="3"/>
        <v/>
      </c>
      <c r="AC27" s="81" t="str">
        <f t="shared" si="4"/>
        <v/>
      </c>
      <c r="AD27" s="87" t="str">
        <f t="shared" si="5"/>
        <v/>
      </c>
      <c r="AF27" s="81" t="str">
        <f t="shared" si="6"/>
        <v/>
      </c>
      <c r="AG27" s="87" t="str">
        <f t="shared" si="7"/>
        <v/>
      </c>
      <c r="AH27" s="87" t="str">
        <f t="shared" si="8"/>
        <v/>
      </c>
      <c r="AI27" s="87" t="str">
        <f t="shared" si="9"/>
        <v/>
      </c>
    </row>
    <row r="28" spans="1:35" ht="12" customHeight="1" x14ac:dyDescent="0.2">
      <c r="A28" s="73" t="s">
        <v>1887</v>
      </c>
      <c r="B28" s="74" t="s">
        <v>17</v>
      </c>
      <c r="C28" s="74" t="s">
        <v>16</v>
      </c>
      <c r="D28" s="74" t="s">
        <v>15</v>
      </c>
      <c r="E28" s="74" t="s">
        <v>2961</v>
      </c>
      <c r="F28" s="74" t="s">
        <v>2</v>
      </c>
      <c r="G28" s="74" t="s">
        <v>2694</v>
      </c>
      <c r="H28" s="76">
        <v>45597</v>
      </c>
      <c r="I28" s="77">
        <v>17.228999999999999</v>
      </c>
      <c r="J28" s="78">
        <v>7.2</v>
      </c>
      <c r="K28" s="78">
        <v>9.6999999999999993</v>
      </c>
      <c r="L28" s="78">
        <v>51.99</v>
      </c>
      <c r="M28" s="78">
        <v>6.0750000000000002</v>
      </c>
      <c r="N28" s="76">
        <v>45867</v>
      </c>
      <c r="O28" s="77">
        <v>17.099</v>
      </c>
      <c r="P28" s="78">
        <v>7.2</v>
      </c>
      <c r="Q28" s="78">
        <v>9.6999999999999993</v>
      </c>
      <c r="R28" s="78">
        <v>51.99</v>
      </c>
      <c r="S28" s="78">
        <v>4.5979999999999999</v>
      </c>
      <c r="T28" s="79">
        <v>9</v>
      </c>
      <c r="V28" s="86">
        <v>45867</v>
      </c>
      <c r="X28" s="81" t="str">
        <f t="shared" si="0"/>
        <v>2024-Q4</v>
      </c>
      <c r="Y28" s="81" t="str">
        <f t="shared" si="1"/>
        <v>2024-Q4</v>
      </c>
      <c r="Z28" s="87">
        <f t="shared" si="2"/>
        <v>9.6999999999999993</v>
      </c>
      <c r="AB28" s="81" t="str">
        <f t="shared" si="3"/>
        <v>2025-Q3</v>
      </c>
      <c r="AC28" s="81" t="str">
        <f t="shared" si="4"/>
        <v>2025-Q3</v>
      </c>
      <c r="AD28" s="87">
        <f t="shared" si="5"/>
        <v>9.6999999999999993</v>
      </c>
      <c r="AF28" s="81" t="str">
        <f t="shared" si="6"/>
        <v>2025-Q3</v>
      </c>
      <c r="AG28" s="87">
        <f t="shared" si="7"/>
        <v>9.6999999999999993</v>
      </c>
      <c r="AH28" s="87">
        <f t="shared" si="8"/>
        <v>9.6999999999999993</v>
      </c>
      <c r="AI28" s="87">
        <f t="shared" si="9"/>
        <v>0</v>
      </c>
    </row>
    <row r="29" spans="1:35" ht="12" customHeight="1" x14ac:dyDescent="0.2">
      <c r="A29" s="73" t="s">
        <v>1887</v>
      </c>
      <c r="B29" s="74" t="s">
        <v>49</v>
      </c>
      <c r="C29" s="74" t="s">
        <v>2975</v>
      </c>
      <c r="D29" s="74" t="s">
        <v>2002</v>
      </c>
      <c r="E29" s="74" t="s">
        <v>2879</v>
      </c>
      <c r="F29" s="74" t="s">
        <v>2</v>
      </c>
      <c r="G29" s="74" t="s">
        <v>2678</v>
      </c>
      <c r="H29" s="76">
        <v>45454</v>
      </c>
      <c r="I29" s="77">
        <v>215.786554</v>
      </c>
      <c r="J29" s="78">
        <v>7.44</v>
      </c>
      <c r="K29" s="78">
        <v>10.3</v>
      </c>
      <c r="L29" s="78">
        <v>53.85</v>
      </c>
      <c r="M29" s="78">
        <v>2407.8531109999999</v>
      </c>
      <c r="N29" s="76">
        <v>45863</v>
      </c>
      <c r="O29" s="77">
        <v>100.656508</v>
      </c>
      <c r="P29" s="78">
        <v>6.8</v>
      </c>
      <c r="Q29" s="78">
        <v>9.5</v>
      </c>
      <c r="R29" s="78">
        <v>50</v>
      </c>
      <c r="S29" s="75" t="s">
        <v>1</v>
      </c>
      <c r="T29" s="79">
        <v>13</v>
      </c>
      <c r="V29" s="86">
        <v>45863</v>
      </c>
      <c r="X29" s="81" t="str">
        <f t="shared" si="0"/>
        <v>2024-Q2</v>
      </c>
      <c r="Y29" s="81" t="str">
        <f t="shared" si="1"/>
        <v>2024-Q2</v>
      </c>
      <c r="Z29" s="87">
        <f t="shared" si="2"/>
        <v>10.3</v>
      </c>
      <c r="AB29" s="81" t="str">
        <f t="shared" si="3"/>
        <v>2025-Q3</v>
      </c>
      <c r="AC29" s="81" t="str">
        <f t="shared" si="4"/>
        <v>2025-Q3</v>
      </c>
      <c r="AD29" s="87">
        <f t="shared" si="5"/>
        <v>9.5</v>
      </c>
      <c r="AF29" s="81" t="str">
        <f t="shared" si="6"/>
        <v>2025-Q3</v>
      </c>
      <c r="AG29" s="87">
        <f t="shared" si="7"/>
        <v>10.3</v>
      </c>
      <c r="AH29" s="87">
        <f t="shared" si="8"/>
        <v>9.5</v>
      </c>
      <c r="AI29" s="87">
        <f t="shared" si="9"/>
        <v>0.80000000000000071</v>
      </c>
    </row>
    <row r="30" spans="1:35" ht="12" customHeight="1" x14ac:dyDescent="0.2">
      <c r="A30" s="73" t="s">
        <v>2676</v>
      </c>
      <c r="B30" s="74" t="s">
        <v>35</v>
      </c>
      <c r="C30" s="74" t="s">
        <v>34</v>
      </c>
      <c r="D30" s="74" t="s">
        <v>33</v>
      </c>
      <c r="E30" s="74" t="s">
        <v>3033</v>
      </c>
      <c r="F30" s="74" t="s">
        <v>2</v>
      </c>
      <c r="G30" s="74" t="s">
        <v>2694</v>
      </c>
      <c r="H30" s="76">
        <v>45863</v>
      </c>
      <c r="I30" s="77">
        <v>72.2</v>
      </c>
      <c r="J30" s="75" t="s">
        <v>1</v>
      </c>
      <c r="K30" s="75" t="s">
        <v>1</v>
      </c>
      <c r="L30" s="75" t="s">
        <v>1</v>
      </c>
      <c r="M30" s="78">
        <v>335</v>
      </c>
      <c r="V30" s="86">
        <v>45863</v>
      </c>
      <c r="X30" s="81" t="str">
        <f t="shared" si="0"/>
        <v>2025-Q3</v>
      </c>
      <c r="Y30" s="81" t="str">
        <f t="shared" si="1"/>
        <v/>
      </c>
      <c r="Z30" s="87" t="str">
        <f t="shared" si="2"/>
        <v/>
      </c>
      <c r="AB30" s="81" t="str">
        <f t="shared" si="3"/>
        <v/>
      </c>
      <c r="AC30" s="81" t="str">
        <f t="shared" si="4"/>
        <v/>
      </c>
      <c r="AD30" s="87" t="str">
        <f t="shared" si="5"/>
        <v/>
      </c>
      <c r="AF30" s="81" t="str">
        <f t="shared" si="6"/>
        <v/>
      </c>
      <c r="AG30" s="87" t="str">
        <f t="shared" si="7"/>
        <v/>
      </c>
      <c r="AH30" s="87" t="str">
        <f t="shared" si="8"/>
        <v/>
      </c>
      <c r="AI30" s="87" t="str">
        <f t="shared" si="9"/>
        <v/>
      </c>
    </row>
    <row r="31" spans="1:35" ht="12" customHeight="1" x14ac:dyDescent="0.2">
      <c r="A31" s="73" t="s">
        <v>2676</v>
      </c>
      <c r="B31" s="74" t="s">
        <v>111</v>
      </c>
      <c r="C31" s="74" t="s">
        <v>2263</v>
      </c>
      <c r="D31" s="74" t="s">
        <v>26</v>
      </c>
      <c r="E31" s="74" t="s">
        <v>3034</v>
      </c>
      <c r="F31" s="74" t="s">
        <v>2</v>
      </c>
      <c r="G31" s="74" t="s">
        <v>2680</v>
      </c>
      <c r="H31" s="76">
        <v>45845</v>
      </c>
      <c r="I31" s="77">
        <v>92.306461999999996</v>
      </c>
      <c r="J31" s="78">
        <v>5.79</v>
      </c>
      <c r="K31" s="75" t="s">
        <v>1</v>
      </c>
      <c r="L31" s="78">
        <v>37.94</v>
      </c>
      <c r="M31" s="78">
        <v>11445.868050999999</v>
      </c>
      <c r="V31" s="86">
        <v>45845</v>
      </c>
      <c r="X31" s="81" t="str">
        <f t="shared" si="0"/>
        <v>2025-Q3</v>
      </c>
      <c r="Y31" s="81" t="str">
        <f t="shared" si="1"/>
        <v/>
      </c>
      <c r="Z31" s="87" t="str">
        <f t="shared" si="2"/>
        <v/>
      </c>
      <c r="AB31" s="81" t="str">
        <f t="shared" si="3"/>
        <v/>
      </c>
      <c r="AC31" s="81" t="str">
        <f t="shared" si="4"/>
        <v/>
      </c>
      <c r="AD31" s="87" t="str">
        <f t="shared" si="5"/>
        <v/>
      </c>
      <c r="AF31" s="81" t="str">
        <f t="shared" si="6"/>
        <v/>
      </c>
      <c r="AG31" s="87" t="str">
        <f t="shared" si="7"/>
        <v/>
      </c>
      <c r="AH31" s="87" t="str">
        <f t="shared" si="8"/>
        <v/>
      </c>
      <c r="AI31" s="87" t="str">
        <f t="shared" si="9"/>
        <v/>
      </c>
    </row>
    <row r="32" spans="1:35" ht="12" customHeight="1" x14ac:dyDescent="0.2">
      <c r="A32" s="73" t="s">
        <v>1887</v>
      </c>
      <c r="B32" s="74" t="s">
        <v>17</v>
      </c>
      <c r="C32" s="74" t="s">
        <v>16</v>
      </c>
      <c r="D32" s="74" t="s">
        <v>15</v>
      </c>
      <c r="E32" s="74" t="s">
        <v>2964</v>
      </c>
      <c r="F32" s="74" t="s">
        <v>2</v>
      </c>
      <c r="G32" s="74" t="s">
        <v>2694</v>
      </c>
      <c r="H32" s="76">
        <v>45566</v>
      </c>
      <c r="I32" s="77">
        <v>138.37610100000001</v>
      </c>
      <c r="J32" s="78">
        <v>7.2</v>
      </c>
      <c r="K32" s="78">
        <v>9.6999999999999993</v>
      </c>
      <c r="L32" s="78">
        <v>51.99</v>
      </c>
      <c r="M32" s="78">
        <v>1449.018</v>
      </c>
      <c r="N32" s="76">
        <v>45839</v>
      </c>
      <c r="O32" s="77">
        <v>138.37610100000001</v>
      </c>
      <c r="P32" s="78">
        <v>7.2</v>
      </c>
      <c r="Q32" s="78">
        <v>9.6999999999999993</v>
      </c>
      <c r="R32" s="78">
        <v>51.99</v>
      </c>
      <c r="S32" s="78">
        <v>1449.018</v>
      </c>
      <c r="T32" s="79">
        <v>9</v>
      </c>
      <c r="V32" s="86">
        <v>45839</v>
      </c>
      <c r="X32" s="81" t="str">
        <f t="shared" si="0"/>
        <v>2024-Q4</v>
      </c>
      <c r="Y32" s="81" t="str">
        <f t="shared" si="1"/>
        <v>2024-Q4</v>
      </c>
      <c r="Z32" s="87">
        <f t="shared" si="2"/>
        <v>9.6999999999999993</v>
      </c>
      <c r="AB32" s="81" t="str">
        <f t="shared" si="3"/>
        <v>2025-Q3</v>
      </c>
      <c r="AC32" s="81" t="str">
        <f t="shared" si="4"/>
        <v>2025-Q3</v>
      </c>
      <c r="AD32" s="87">
        <f t="shared" si="5"/>
        <v>9.6999999999999993</v>
      </c>
      <c r="AF32" s="81" t="str">
        <f t="shared" si="6"/>
        <v>2025-Q3</v>
      </c>
      <c r="AG32" s="87">
        <f t="shared" si="7"/>
        <v>9.6999999999999993</v>
      </c>
      <c r="AH32" s="87">
        <f t="shared" si="8"/>
        <v>9.6999999999999993</v>
      </c>
      <c r="AI32" s="87">
        <f t="shared" si="9"/>
        <v>0</v>
      </c>
    </row>
    <row r="33" spans="1:35" ht="12" customHeight="1" x14ac:dyDescent="0.2">
      <c r="A33" s="73" t="s">
        <v>2676</v>
      </c>
      <c r="B33" s="74" t="s">
        <v>46</v>
      </c>
      <c r="C33" s="74" t="s">
        <v>1109</v>
      </c>
      <c r="D33" s="74" t="s">
        <v>38</v>
      </c>
      <c r="E33" s="74" t="s">
        <v>3035</v>
      </c>
      <c r="F33" s="74" t="s">
        <v>2</v>
      </c>
      <c r="G33" s="74" t="s">
        <v>2678</v>
      </c>
      <c r="H33" s="76">
        <v>45839</v>
      </c>
      <c r="I33" s="77">
        <v>23.321000000000002</v>
      </c>
      <c r="J33" s="78">
        <v>7.58</v>
      </c>
      <c r="K33" s="78">
        <v>10.3</v>
      </c>
      <c r="L33" s="78">
        <v>51</v>
      </c>
      <c r="M33" s="78">
        <v>349.72899999999998</v>
      </c>
      <c r="V33" s="86">
        <v>45839</v>
      </c>
      <c r="X33" s="81" t="str">
        <f t="shared" si="0"/>
        <v>2025-Q3</v>
      </c>
      <c r="Y33" s="81" t="str">
        <f t="shared" si="1"/>
        <v>2025-Q3</v>
      </c>
      <c r="Z33" s="87">
        <f t="shared" si="2"/>
        <v>10.3</v>
      </c>
      <c r="AB33" s="81" t="str">
        <f t="shared" si="3"/>
        <v/>
      </c>
      <c r="AC33" s="81" t="str">
        <f t="shared" si="4"/>
        <v/>
      </c>
      <c r="AD33" s="87" t="str">
        <f t="shared" si="5"/>
        <v/>
      </c>
      <c r="AF33" s="81" t="str">
        <f t="shared" si="6"/>
        <v/>
      </c>
      <c r="AG33" s="87" t="str">
        <f t="shared" si="7"/>
        <v/>
      </c>
      <c r="AH33" s="87" t="str">
        <f t="shared" si="8"/>
        <v/>
      </c>
      <c r="AI33" s="87" t="str">
        <f t="shared" si="9"/>
        <v/>
      </c>
    </row>
    <row r="34" spans="1:35" ht="12" customHeight="1" x14ac:dyDescent="0.2">
      <c r="A34" s="73" t="s">
        <v>2676</v>
      </c>
      <c r="B34" s="74" t="s">
        <v>163</v>
      </c>
      <c r="C34" s="74" t="s">
        <v>168</v>
      </c>
      <c r="D34" s="74" t="s">
        <v>167</v>
      </c>
      <c r="E34" s="74" t="s">
        <v>3036</v>
      </c>
      <c r="F34" s="74" t="s">
        <v>2</v>
      </c>
      <c r="G34" s="74" t="s">
        <v>2680</v>
      </c>
      <c r="H34" s="76">
        <v>45839</v>
      </c>
      <c r="I34" s="77">
        <v>150.26599999999999</v>
      </c>
      <c r="J34" s="78">
        <v>7.87</v>
      </c>
      <c r="K34" s="78">
        <v>10.85</v>
      </c>
      <c r="L34" s="78">
        <v>53</v>
      </c>
      <c r="M34" s="78">
        <v>8113.8140000000003</v>
      </c>
      <c r="V34" s="86">
        <v>45839</v>
      </c>
      <c r="X34" s="81" t="str">
        <f t="shared" si="0"/>
        <v>2025-Q3</v>
      </c>
      <c r="Y34" s="81" t="str">
        <f t="shared" si="1"/>
        <v>2025-Q3</v>
      </c>
      <c r="Z34" s="87">
        <f t="shared" si="2"/>
        <v>10.85</v>
      </c>
      <c r="AB34" s="81" t="str">
        <f t="shared" si="3"/>
        <v/>
      </c>
      <c r="AC34" s="81" t="str">
        <f t="shared" si="4"/>
        <v/>
      </c>
      <c r="AD34" s="87" t="str">
        <f t="shared" si="5"/>
        <v/>
      </c>
      <c r="AF34" s="81" t="str">
        <f t="shared" si="6"/>
        <v/>
      </c>
      <c r="AG34" s="87" t="str">
        <f t="shared" si="7"/>
        <v/>
      </c>
      <c r="AH34" s="87" t="str">
        <f t="shared" si="8"/>
        <v/>
      </c>
      <c r="AI34" s="87" t="str">
        <f t="shared" si="9"/>
        <v/>
      </c>
    </row>
    <row r="35" spans="1:35" ht="12" customHeight="1" x14ac:dyDescent="0.2">
      <c r="A35" s="73" t="s">
        <v>2676</v>
      </c>
      <c r="B35" s="74" t="s">
        <v>39</v>
      </c>
      <c r="C35" s="74" t="s">
        <v>1222</v>
      </c>
      <c r="D35" s="74" t="s">
        <v>2228</v>
      </c>
      <c r="E35" s="74" t="s">
        <v>2976</v>
      </c>
      <c r="F35" s="74" t="s">
        <v>2</v>
      </c>
      <c r="G35" s="74" t="s">
        <v>2678</v>
      </c>
      <c r="H35" s="76">
        <v>45838</v>
      </c>
      <c r="I35" s="77">
        <v>464.37599999999998</v>
      </c>
      <c r="J35" s="78">
        <v>7.28</v>
      </c>
      <c r="K35" s="78">
        <v>10</v>
      </c>
      <c r="L35" s="78">
        <v>48</v>
      </c>
      <c r="M35" s="78">
        <v>5995.9549999999999</v>
      </c>
      <c r="V35" s="86">
        <v>45838</v>
      </c>
      <c r="X35" s="81" t="str">
        <f t="shared" si="0"/>
        <v>2025-Q2</v>
      </c>
      <c r="Y35" s="81" t="str">
        <f t="shared" si="1"/>
        <v>2025-Q2</v>
      </c>
      <c r="Z35" s="87">
        <f t="shared" si="2"/>
        <v>10</v>
      </c>
      <c r="AB35" s="81" t="str">
        <f t="shared" si="3"/>
        <v/>
      </c>
      <c r="AC35" s="81" t="str">
        <f t="shared" si="4"/>
        <v/>
      </c>
      <c r="AD35" s="87" t="str">
        <f t="shared" si="5"/>
        <v/>
      </c>
      <c r="AF35" s="81" t="str">
        <f t="shared" si="6"/>
        <v/>
      </c>
      <c r="AG35" s="87" t="str">
        <f t="shared" si="7"/>
        <v/>
      </c>
      <c r="AH35" s="87" t="str">
        <f t="shared" si="8"/>
        <v/>
      </c>
      <c r="AI35" s="87" t="str">
        <f t="shared" si="9"/>
        <v/>
      </c>
    </row>
    <row r="36" spans="1:35" ht="12" customHeight="1" x14ac:dyDescent="0.2">
      <c r="A36" s="73" t="s">
        <v>2676</v>
      </c>
      <c r="B36" s="74" t="s">
        <v>39</v>
      </c>
      <c r="C36" s="74" t="s">
        <v>2720</v>
      </c>
      <c r="D36" s="74" t="s">
        <v>2228</v>
      </c>
      <c r="E36" s="74" t="s">
        <v>2977</v>
      </c>
      <c r="F36" s="74" t="s">
        <v>2</v>
      </c>
      <c r="G36" s="74" t="s">
        <v>2678</v>
      </c>
      <c r="H36" s="76">
        <v>45838</v>
      </c>
      <c r="I36" s="77">
        <v>220.15600000000001</v>
      </c>
      <c r="J36" s="78">
        <v>7.32</v>
      </c>
      <c r="K36" s="78">
        <v>10</v>
      </c>
      <c r="L36" s="78">
        <v>48</v>
      </c>
      <c r="M36" s="78">
        <v>3045.0309999999999</v>
      </c>
      <c r="V36" s="86">
        <v>45838</v>
      </c>
      <c r="X36" s="81" t="str">
        <f t="shared" si="0"/>
        <v>2025-Q2</v>
      </c>
      <c r="Y36" s="81" t="str">
        <f t="shared" si="1"/>
        <v>2025-Q2</v>
      </c>
      <c r="Z36" s="87">
        <f t="shared" si="2"/>
        <v>10</v>
      </c>
      <c r="AB36" s="81" t="str">
        <f t="shared" si="3"/>
        <v/>
      </c>
      <c r="AC36" s="81" t="str">
        <f t="shared" si="4"/>
        <v/>
      </c>
      <c r="AD36" s="87" t="str">
        <f t="shared" si="5"/>
        <v/>
      </c>
      <c r="AF36" s="81" t="str">
        <f t="shared" si="6"/>
        <v/>
      </c>
      <c r="AG36" s="87" t="str">
        <f t="shared" si="7"/>
        <v/>
      </c>
      <c r="AH36" s="87" t="str">
        <f t="shared" si="8"/>
        <v/>
      </c>
      <c r="AI36" s="87" t="str">
        <f t="shared" si="9"/>
        <v/>
      </c>
    </row>
    <row r="37" spans="1:35" ht="12" customHeight="1" x14ac:dyDescent="0.2">
      <c r="A37" s="73" t="s">
        <v>2676</v>
      </c>
      <c r="B37" s="74" t="s">
        <v>158</v>
      </c>
      <c r="C37" s="74" t="s">
        <v>2445</v>
      </c>
      <c r="D37" s="74" t="s">
        <v>10</v>
      </c>
      <c r="E37" s="74" t="s">
        <v>2978</v>
      </c>
      <c r="F37" s="74" t="s">
        <v>2</v>
      </c>
      <c r="G37" s="74" t="s">
        <v>2680</v>
      </c>
      <c r="H37" s="76">
        <v>45838</v>
      </c>
      <c r="I37" s="77">
        <v>63.4</v>
      </c>
      <c r="J37" s="78">
        <v>7.56</v>
      </c>
      <c r="K37" s="78">
        <v>10.3</v>
      </c>
      <c r="L37" s="78">
        <v>52.87</v>
      </c>
      <c r="M37" s="78">
        <v>1239.3130000000001</v>
      </c>
      <c r="V37" s="86">
        <v>45838</v>
      </c>
      <c r="X37" s="81" t="str">
        <f t="shared" si="0"/>
        <v>2025-Q2</v>
      </c>
      <c r="Y37" s="81" t="str">
        <f t="shared" si="1"/>
        <v>2025-Q2</v>
      </c>
      <c r="Z37" s="87">
        <f t="shared" si="2"/>
        <v>10.3</v>
      </c>
      <c r="AB37" s="81" t="str">
        <f t="shared" si="3"/>
        <v/>
      </c>
      <c r="AC37" s="81" t="str">
        <f t="shared" si="4"/>
        <v/>
      </c>
      <c r="AD37" s="87" t="str">
        <f t="shared" si="5"/>
        <v/>
      </c>
      <c r="AF37" s="81" t="str">
        <f t="shared" si="6"/>
        <v/>
      </c>
      <c r="AG37" s="87" t="str">
        <f t="shared" si="7"/>
        <v/>
      </c>
      <c r="AH37" s="87" t="str">
        <f t="shared" si="8"/>
        <v/>
      </c>
      <c r="AI37" s="87" t="str">
        <f t="shared" si="9"/>
        <v/>
      </c>
    </row>
    <row r="38" spans="1:35" ht="12" customHeight="1" x14ac:dyDescent="0.2">
      <c r="A38" s="73" t="s">
        <v>2676</v>
      </c>
      <c r="B38" s="74" t="s">
        <v>116</v>
      </c>
      <c r="C38" s="74" t="s">
        <v>2448</v>
      </c>
      <c r="D38" s="74" t="s">
        <v>1008</v>
      </c>
      <c r="E38" s="74" t="s">
        <v>2979</v>
      </c>
      <c r="F38" s="74" t="s">
        <v>2</v>
      </c>
      <c r="G38" s="74" t="s">
        <v>2680</v>
      </c>
      <c r="H38" s="76">
        <v>45838</v>
      </c>
      <c r="I38" s="77">
        <v>7.5070170000000003</v>
      </c>
      <c r="J38" s="78">
        <v>7.99</v>
      </c>
      <c r="K38" s="78">
        <v>10.8</v>
      </c>
      <c r="L38" s="78">
        <v>51.09</v>
      </c>
      <c r="M38" s="78">
        <v>101.190388</v>
      </c>
      <c r="V38" s="86">
        <v>45838</v>
      </c>
      <c r="X38" s="81" t="str">
        <f t="shared" si="0"/>
        <v>2025-Q2</v>
      </c>
      <c r="Y38" s="81" t="str">
        <f t="shared" si="1"/>
        <v>2025-Q2</v>
      </c>
      <c r="Z38" s="87">
        <f t="shared" si="2"/>
        <v>10.8</v>
      </c>
      <c r="AB38" s="81" t="str">
        <f t="shared" si="3"/>
        <v/>
      </c>
      <c r="AC38" s="81" t="str">
        <f t="shared" si="4"/>
        <v/>
      </c>
      <c r="AD38" s="87" t="str">
        <f t="shared" si="5"/>
        <v/>
      </c>
      <c r="AF38" s="81" t="str">
        <f t="shared" si="6"/>
        <v/>
      </c>
      <c r="AG38" s="87" t="str">
        <f t="shared" si="7"/>
        <v/>
      </c>
      <c r="AH38" s="87" t="str">
        <f t="shared" si="8"/>
        <v/>
      </c>
      <c r="AI38" s="87" t="str">
        <f t="shared" si="9"/>
        <v/>
      </c>
    </row>
    <row r="39" spans="1:35" ht="12" customHeight="1" x14ac:dyDescent="0.2">
      <c r="A39" s="73" t="s">
        <v>1887</v>
      </c>
      <c r="B39" s="74" t="s">
        <v>231</v>
      </c>
      <c r="C39" s="74" t="s">
        <v>2740</v>
      </c>
      <c r="D39" s="74" t="s">
        <v>635</v>
      </c>
      <c r="E39" s="74" t="s">
        <v>2931</v>
      </c>
      <c r="F39" s="74" t="s">
        <v>2</v>
      </c>
      <c r="G39" s="74" t="s">
        <v>2680</v>
      </c>
      <c r="H39" s="76">
        <v>45547</v>
      </c>
      <c r="I39" s="77">
        <v>424.75668100000001</v>
      </c>
      <c r="J39" s="78">
        <v>7.59</v>
      </c>
      <c r="K39" s="78">
        <v>10.6</v>
      </c>
      <c r="L39" s="78">
        <v>53.01</v>
      </c>
      <c r="M39" s="78">
        <v>9229.8134410000002</v>
      </c>
      <c r="N39" s="76">
        <v>45834</v>
      </c>
      <c r="O39" s="77">
        <v>313.139816</v>
      </c>
      <c r="P39" s="78">
        <v>7.14</v>
      </c>
      <c r="Q39" s="78">
        <v>9.75</v>
      </c>
      <c r="R39" s="78">
        <v>53.01</v>
      </c>
      <c r="S39" s="78">
        <v>9129.8134410000002</v>
      </c>
      <c r="T39" s="79">
        <v>9</v>
      </c>
      <c r="V39" s="86">
        <v>45834</v>
      </c>
      <c r="X39" s="81" t="str">
        <f t="shared" si="0"/>
        <v>2024-Q3</v>
      </c>
      <c r="Y39" s="81" t="str">
        <f t="shared" si="1"/>
        <v>2024-Q3</v>
      </c>
      <c r="Z39" s="87">
        <f t="shared" si="2"/>
        <v>10.6</v>
      </c>
      <c r="AB39" s="81" t="str">
        <f t="shared" si="3"/>
        <v>2025-Q2</v>
      </c>
      <c r="AC39" s="81" t="str">
        <f t="shared" si="4"/>
        <v>2025-Q2</v>
      </c>
      <c r="AD39" s="87">
        <f t="shared" si="5"/>
        <v>9.75</v>
      </c>
      <c r="AF39" s="81" t="str">
        <f t="shared" si="6"/>
        <v>2025-Q2</v>
      </c>
      <c r="AG39" s="87">
        <f t="shared" si="7"/>
        <v>10.6</v>
      </c>
      <c r="AH39" s="87">
        <f t="shared" si="8"/>
        <v>9.75</v>
      </c>
      <c r="AI39" s="87">
        <f t="shared" si="9"/>
        <v>0.84999999999999964</v>
      </c>
    </row>
    <row r="40" spans="1:35" ht="12" customHeight="1" x14ac:dyDescent="0.2">
      <c r="A40" s="73" t="s">
        <v>2676</v>
      </c>
      <c r="B40" s="74" t="s">
        <v>28</v>
      </c>
      <c r="C40" s="74" t="s">
        <v>1552</v>
      </c>
      <c r="D40" s="74" t="s">
        <v>263</v>
      </c>
      <c r="E40" s="74" t="s">
        <v>2980</v>
      </c>
      <c r="F40" s="74" t="s">
        <v>2</v>
      </c>
      <c r="G40" s="74" t="s">
        <v>2678</v>
      </c>
      <c r="H40" s="76">
        <v>45833</v>
      </c>
      <c r="I40" s="77">
        <v>721.48634100000004</v>
      </c>
      <c r="J40" s="78">
        <v>7.47</v>
      </c>
      <c r="K40" s="78">
        <v>10.55</v>
      </c>
      <c r="L40" s="78">
        <v>45</v>
      </c>
      <c r="M40" s="78">
        <v>14268.154998</v>
      </c>
      <c r="V40" s="86">
        <v>45833</v>
      </c>
      <c r="X40" s="81" t="str">
        <f t="shared" si="0"/>
        <v>2025-Q2</v>
      </c>
      <c r="Y40" s="81" t="str">
        <f t="shared" si="1"/>
        <v>2025-Q2</v>
      </c>
      <c r="Z40" s="87">
        <f t="shared" si="2"/>
        <v>10.55</v>
      </c>
      <c r="AB40" s="81" t="str">
        <f t="shared" si="3"/>
        <v/>
      </c>
      <c r="AC40" s="81" t="str">
        <f t="shared" si="4"/>
        <v/>
      </c>
      <c r="AD40" s="87" t="str">
        <f t="shared" si="5"/>
        <v/>
      </c>
      <c r="AF40" s="81" t="str">
        <f t="shared" si="6"/>
        <v/>
      </c>
      <c r="AG40" s="87" t="str">
        <f t="shared" si="7"/>
        <v/>
      </c>
      <c r="AH40" s="87" t="str">
        <f t="shared" si="8"/>
        <v/>
      </c>
      <c r="AI40" s="87" t="str">
        <f t="shared" si="9"/>
        <v/>
      </c>
    </row>
    <row r="41" spans="1:35" ht="12" customHeight="1" x14ac:dyDescent="0.2">
      <c r="A41" s="73" t="s">
        <v>2676</v>
      </c>
      <c r="B41" s="74" t="s">
        <v>231</v>
      </c>
      <c r="C41" s="74" t="s">
        <v>2446</v>
      </c>
      <c r="D41" s="74" t="s">
        <v>631</v>
      </c>
      <c r="E41" s="74" t="s">
        <v>3037</v>
      </c>
      <c r="F41" s="74" t="s">
        <v>2</v>
      </c>
      <c r="G41" s="74" t="s">
        <v>2694</v>
      </c>
      <c r="H41" s="76">
        <v>45831</v>
      </c>
      <c r="I41" s="77">
        <v>31.923999999999999</v>
      </c>
      <c r="J41" s="75" t="s">
        <v>1</v>
      </c>
      <c r="K41" s="75" t="s">
        <v>1</v>
      </c>
      <c r="L41" s="75" t="s">
        <v>1</v>
      </c>
      <c r="M41" s="78">
        <v>488.54199999999997</v>
      </c>
      <c r="V41" s="86">
        <v>45831</v>
      </c>
      <c r="X41" s="81" t="str">
        <f t="shared" si="0"/>
        <v>2025-Q2</v>
      </c>
      <c r="Y41" s="81" t="str">
        <f t="shared" si="1"/>
        <v/>
      </c>
      <c r="Z41" s="87" t="str">
        <f t="shared" si="2"/>
        <v/>
      </c>
      <c r="AB41" s="81" t="str">
        <f t="shared" si="3"/>
        <v/>
      </c>
      <c r="AC41" s="81" t="str">
        <f t="shared" si="4"/>
        <v/>
      </c>
      <c r="AD41" s="87" t="str">
        <f t="shared" si="5"/>
        <v/>
      </c>
      <c r="AF41" s="81" t="str">
        <f t="shared" si="6"/>
        <v/>
      </c>
      <c r="AG41" s="87" t="str">
        <f t="shared" si="7"/>
        <v/>
      </c>
      <c r="AH41" s="87" t="str">
        <f t="shared" si="8"/>
        <v/>
      </c>
      <c r="AI41" s="87" t="str">
        <f t="shared" si="9"/>
        <v/>
      </c>
    </row>
    <row r="42" spans="1:35" ht="12" customHeight="1" x14ac:dyDescent="0.2">
      <c r="A42" s="73" t="s">
        <v>1887</v>
      </c>
      <c r="B42" s="74" t="s">
        <v>67</v>
      </c>
      <c r="C42" s="74" t="s">
        <v>66</v>
      </c>
      <c r="D42" s="74" t="s">
        <v>65</v>
      </c>
      <c r="E42" s="74" t="s">
        <v>2981</v>
      </c>
      <c r="F42" s="74" t="s">
        <v>2</v>
      </c>
      <c r="G42" s="74" t="s">
        <v>2678</v>
      </c>
      <c r="H42" s="76">
        <v>45716</v>
      </c>
      <c r="I42" s="77">
        <v>1.5752159999999999</v>
      </c>
      <c r="J42" s="75" t="s">
        <v>1</v>
      </c>
      <c r="K42" s="75" t="s">
        <v>1</v>
      </c>
      <c r="L42" s="75" t="s">
        <v>1</v>
      </c>
      <c r="M42" s="75" t="s">
        <v>1</v>
      </c>
      <c r="N42" s="76">
        <v>45828</v>
      </c>
      <c r="O42" s="77">
        <v>1.5752159999999999</v>
      </c>
      <c r="P42" s="75" t="s">
        <v>1</v>
      </c>
      <c r="Q42" s="75" t="s">
        <v>1</v>
      </c>
      <c r="R42" s="75" t="s">
        <v>1</v>
      </c>
      <c r="S42" s="75" t="s">
        <v>1</v>
      </c>
      <c r="T42" s="79">
        <v>3</v>
      </c>
      <c r="V42" s="86">
        <v>45828</v>
      </c>
      <c r="X42" s="81" t="str">
        <f t="shared" si="0"/>
        <v>2025-Q1</v>
      </c>
      <c r="Y42" s="81" t="str">
        <f t="shared" si="1"/>
        <v/>
      </c>
      <c r="Z42" s="87" t="str">
        <f t="shared" si="2"/>
        <v/>
      </c>
      <c r="AB42" s="81" t="str">
        <f t="shared" si="3"/>
        <v>2025-Q2</v>
      </c>
      <c r="AC42" s="81" t="str">
        <f t="shared" si="4"/>
        <v/>
      </c>
      <c r="AD42" s="87" t="str">
        <f t="shared" si="5"/>
        <v/>
      </c>
      <c r="AF42" s="81" t="str">
        <f t="shared" si="6"/>
        <v/>
      </c>
      <c r="AG42" s="87" t="str">
        <f t="shared" si="7"/>
        <v/>
      </c>
      <c r="AH42" s="87" t="str">
        <f t="shared" si="8"/>
        <v/>
      </c>
      <c r="AI42" s="87" t="str">
        <f t="shared" si="9"/>
        <v/>
      </c>
    </row>
    <row r="43" spans="1:35" ht="12" customHeight="1" x14ac:dyDescent="0.2">
      <c r="A43" s="73" t="s">
        <v>1887</v>
      </c>
      <c r="B43" s="74" t="s">
        <v>28</v>
      </c>
      <c r="C43" s="74" t="s">
        <v>146</v>
      </c>
      <c r="D43" s="74" t="s">
        <v>2095</v>
      </c>
      <c r="E43" s="74" t="s">
        <v>2982</v>
      </c>
      <c r="F43" s="74" t="s">
        <v>2</v>
      </c>
      <c r="G43" s="74" t="s">
        <v>2767</v>
      </c>
      <c r="H43" s="76">
        <v>45629</v>
      </c>
      <c r="I43" s="77">
        <v>15.949204</v>
      </c>
      <c r="J43" s="78">
        <v>7.11</v>
      </c>
      <c r="K43" s="78">
        <v>10.5</v>
      </c>
      <c r="L43" s="78">
        <v>45</v>
      </c>
      <c r="M43" s="78">
        <v>873.83839599999999</v>
      </c>
      <c r="N43" s="76">
        <v>45828</v>
      </c>
      <c r="O43" s="77">
        <v>9.7662110000000002</v>
      </c>
      <c r="P43" s="78">
        <v>6.49</v>
      </c>
      <c r="Q43" s="78">
        <v>9.6</v>
      </c>
      <c r="R43" s="78">
        <v>41</v>
      </c>
      <c r="S43" s="78">
        <v>873.75593800000001</v>
      </c>
      <c r="T43" s="79">
        <v>6</v>
      </c>
      <c r="V43" s="86">
        <v>45828</v>
      </c>
      <c r="X43" s="81" t="str">
        <f t="shared" si="0"/>
        <v>2024-Q4</v>
      </c>
      <c r="Y43" s="81" t="str">
        <f t="shared" si="1"/>
        <v>2024-Q4</v>
      </c>
      <c r="Z43" s="87">
        <f t="shared" si="2"/>
        <v>10.5</v>
      </c>
      <c r="AB43" s="81" t="str">
        <f t="shared" si="3"/>
        <v>2025-Q2</v>
      </c>
      <c r="AC43" s="81" t="str">
        <f t="shared" si="4"/>
        <v>2025-Q2</v>
      </c>
      <c r="AD43" s="87">
        <f t="shared" si="5"/>
        <v>9.6</v>
      </c>
      <c r="AF43" s="81" t="str">
        <f t="shared" si="6"/>
        <v>2025-Q2</v>
      </c>
      <c r="AG43" s="87">
        <f t="shared" si="7"/>
        <v>10.5</v>
      </c>
      <c r="AH43" s="87">
        <f t="shared" si="8"/>
        <v>9.6</v>
      </c>
      <c r="AI43" s="87">
        <f t="shared" si="9"/>
        <v>0.90000000000000036</v>
      </c>
    </row>
    <row r="44" spans="1:35" ht="12" customHeight="1" x14ac:dyDescent="0.2">
      <c r="A44" s="73" t="s">
        <v>2676</v>
      </c>
      <c r="B44" s="74" t="s">
        <v>109</v>
      </c>
      <c r="C44" s="74" t="s">
        <v>269</v>
      </c>
      <c r="D44" s="74" t="s">
        <v>1176</v>
      </c>
      <c r="E44" s="74" t="s">
        <v>2983</v>
      </c>
      <c r="F44" s="74" t="s">
        <v>2</v>
      </c>
      <c r="G44" s="74" t="s">
        <v>2680</v>
      </c>
      <c r="H44" s="76">
        <v>45825</v>
      </c>
      <c r="I44" s="77">
        <v>219.86699999999999</v>
      </c>
      <c r="J44" s="78">
        <v>7.73</v>
      </c>
      <c r="K44" s="78">
        <v>10.5</v>
      </c>
      <c r="L44" s="78">
        <v>55.48</v>
      </c>
      <c r="M44" s="78">
        <v>4315.3969999999999</v>
      </c>
      <c r="V44" s="86">
        <v>45825</v>
      </c>
      <c r="X44" s="81" t="str">
        <f t="shared" si="0"/>
        <v>2025-Q2</v>
      </c>
      <c r="Y44" s="81" t="str">
        <f t="shared" si="1"/>
        <v>2025-Q2</v>
      </c>
      <c r="Z44" s="87">
        <f t="shared" si="2"/>
        <v>10.5</v>
      </c>
      <c r="AB44" s="81" t="str">
        <f t="shared" si="3"/>
        <v/>
      </c>
      <c r="AC44" s="81" t="str">
        <f t="shared" si="4"/>
        <v/>
      </c>
      <c r="AD44" s="87" t="str">
        <f t="shared" si="5"/>
        <v/>
      </c>
      <c r="AF44" s="81" t="str">
        <f t="shared" si="6"/>
        <v/>
      </c>
      <c r="AG44" s="87" t="str">
        <f t="shared" si="7"/>
        <v/>
      </c>
      <c r="AH44" s="87" t="str">
        <f t="shared" si="8"/>
        <v/>
      </c>
      <c r="AI44" s="87" t="str">
        <f t="shared" si="9"/>
        <v/>
      </c>
    </row>
    <row r="45" spans="1:35" ht="12" customHeight="1" x14ac:dyDescent="0.2">
      <c r="A45" s="73" t="s">
        <v>2676</v>
      </c>
      <c r="B45" s="74" t="s">
        <v>109</v>
      </c>
      <c r="C45" s="74" t="s">
        <v>272</v>
      </c>
      <c r="D45" s="74" t="s">
        <v>271</v>
      </c>
      <c r="E45" s="74" t="s">
        <v>2984</v>
      </c>
      <c r="F45" s="74" t="s">
        <v>2</v>
      </c>
      <c r="G45" s="74" t="s">
        <v>2680</v>
      </c>
      <c r="H45" s="76">
        <v>45821</v>
      </c>
      <c r="I45" s="77">
        <v>662.43899999999996</v>
      </c>
      <c r="J45" s="78">
        <v>7.63</v>
      </c>
      <c r="K45" s="78">
        <v>10.7</v>
      </c>
      <c r="L45" s="78">
        <v>52.35</v>
      </c>
      <c r="M45" s="78">
        <v>12515.120999999999</v>
      </c>
      <c r="V45" s="86">
        <v>45821</v>
      </c>
      <c r="X45" s="81" t="str">
        <f t="shared" si="0"/>
        <v>2025-Q2</v>
      </c>
      <c r="Y45" s="81" t="str">
        <f t="shared" si="1"/>
        <v>2025-Q2</v>
      </c>
      <c r="Z45" s="87">
        <f t="shared" si="2"/>
        <v>10.7</v>
      </c>
      <c r="AB45" s="81" t="str">
        <f t="shared" si="3"/>
        <v/>
      </c>
      <c r="AC45" s="81" t="str">
        <f t="shared" si="4"/>
        <v/>
      </c>
      <c r="AD45" s="87" t="str">
        <f t="shared" si="5"/>
        <v/>
      </c>
      <c r="AF45" s="81" t="str">
        <f t="shared" si="6"/>
        <v/>
      </c>
      <c r="AG45" s="87" t="str">
        <f t="shared" si="7"/>
        <v/>
      </c>
      <c r="AH45" s="87" t="str">
        <f t="shared" si="8"/>
        <v/>
      </c>
      <c r="AI45" s="87" t="str">
        <f t="shared" si="9"/>
        <v/>
      </c>
    </row>
    <row r="46" spans="1:35" ht="12" customHeight="1" x14ac:dyDescent="0.2">
      <c r="A46" s="73" t="s">
        <v>2676</v>
      </c>
      <c r="B46" s="74" t="s">
        <v>163</v>
      </c>
      <c r="C46" s="74" t="s">
        <v>2034</v>
      </c>
      <c r="D46" s="74" t="s">
        <v>167</v>
      </c>
      <c r="E46" s="74" t="s">
        <v>2986</v>
      </c>
      <c r="F46" s="74" t="s">
        <v>2</v>
      </c>
      <c r="G46" s="74" t="s">
        <v>2680</v>
      </c>
      <c r="H46" s="76">
        <v>45820</v>
      </c>
      <c r="I46" s="77">
        <v>73.701999999999998</v>
      </c>
      <c r="J46" s="78">
        <v>7.65</v>
      </c>
      <c r="K46" s="78">
        <v>10.85</v>
      </c>
      <c r="L46" s="78">
        <v>53</v>
      </c>
      <c r="M46" s="78">
        <v>2249.1709999999998</v>
      </c>
      <c r="V46" s="86">
        <v>45820</v>
      </c>
      <c r="X46" s="81" t="str">
        <f t="shared" si="0"/>
        <v>2025-Q2</v>
      </c>
      <c r="Y46" s="81" t="str">
        <f t="shared" si="1"/>
        <v>2025-Q2</v>
      </c>
      <c r="Z46" s="87">
        <f t="shared" si="2"/>
        <v>10.85</v>
      </c>
      <c r="AB46" s="81" t="str">
        <f t="shared" si="3"/>
        <v/>
      </c>
      <c r="AC46" s="81" t="str">
        <f t="shared" si="4"/>
        <v/>
      </c>
      <c r="AD46" s="87" t="str">
        <f t="shared" si="5"/>
        <v/>
      </c>
      <c r="AF46" s="81" t="str">
        <f t="shared" si="6"/>
        <v/>
      </c>
      <c r="AG46" s="87" t="str">
        <f t="shared" si="7"/>
        <v/>
      </c>
      <c r="AH46" s="87" t="str">
        <f t="shared" si="8"/>
        <v/>
      </c>
      <c r="AI46" s="87" t="str">
        <f t="shared" si="9"/>
        <v/>
      </c>
    </row>
    <row r="47" spans="1:35" ht="12" customHeight="1" x14ac:dyDescent="0.2">
      <c r="A47" s="73" t="s">
        <v>2676</v>
      </c>
      <c r="B47" s="74" t="s">
        <v>158</v>
      </c>
      <c r="C47" s="74" t="s">
        <v>927</v>
      </c>
      <c r="D47" s="74" t="s">
        <v>928</v>
      </c>
      <c r="E47" s="74" t="s">
        <v>2987</v>
      </c>
      <c r="F47" s="74" t="s">
        <v>2</v>
      </c>
      <c r="G47" s="74" t="s">
        <v>2680</v>
      </c>
      <c r="H47" s="76">
        <v>45812</v>
      </c>
      <c r="I47" s="77">
        <v>13.650823000000001</v>
      </c>
      <c r="J47" s="78">
        <v>8.2899999999999991</v>
      </c>
      <c r="K47" s="78">
        <v>10.8</v>
      </c>
      <c r="L47" s="78">
        <v>53.54</v>
      </c>
      <c r="M47" s="78">
        <v>194.29897500000001</v>
      </c>
      <c r="V47" s="86">
        <v>45812</v>
      </c>
      <c r="X47" s="81" t="str">
        <f t="shared" si="0"/>
        <v>2025-Q2</v>
      </c>
      <c r="Y47" s="81" t="str">
        <f t="shared" si="1"/>
        <v>2025-Q2</v>
      </c>
      <c r="Z47" s="87">
        <f t="shared" si="2"/>
        <v>10.8</v>
      </c>
      <c r="AB47" s="81" t="str">
        <f t="shared" si="3"/>
        <v/>
      </c>
      <c r="AC47" s="81" t="str">
        <f t="shared" si="4"/>
        <v/>
      </c>
      <c r="AD47" s="87" t="str">
        <f t="shared" si="5"/>
        <v/>
      </c>
      <c r="AF47" s="81" t="str">
        <f t="shared" si="6"/>
        <v/>
      </c>
      <c r="AG47" s="87" t="str">
        <f t="shared" si="7"/>
        <v/>
      </c>
      <c r="AH47" s="87" t="str">
        <f t="shared" si="8"/>
        <v/>
      </c>
      <c r="AI47" s="87" t="str">
        <f t="shared" si="9"/>
        <v/>
      </c>
    </row>
    <row r="48" spans="1:35" ht="12" customHeight="1" x14ac:dyDescent="0.2">
      <c r="A48" s="73" t="s">
        <v>2676</v>
      </c>
      <c r="B48" s="74" t="s">
        <v>231</v>
      </c>
      <c r="C48" s="74" t="s">
        <v>2446</v>
      </c>
      <c r="D48" s="74" t="s">
        <v>631</v>
      </c>
      <c r="E48" s="74" t="s">
        <v>2988</v>
      </c>
      <c r="F48" s="74" t="s">
        <v>2</v>
      </c>
      <c r="G48" s="74" t="s">
        <v>2680</v>
      </c>
      <c r="H48" s="76">
        <v>45811</v>
      </c>
      <c r="I48" s="77">
        <v>467.97800000000001</v>
      </c>
      <c r="J48" s="78">
        <v>7.52</v>
      </c>
      <c r="K48" s="78">
        <v>10.7</v>
      </c>
      <c r="L48" s="78">
        <v>46.48</v>
      </c>
      <c r="M48" s="78">
        <v>5547.8509999999997</v>
      </c>
      <c r="V48" s="86">
        <v>45811</v>
      </c>
      <c r="X48" s="81" t="str">
        <f t="shared" si="0"/>
        <v>2025-Q2</v>
      </c>
      <c r="Y48" s="81" t="str">
        <f t="shared" si="1"/>
        <v>2025-Q2</v>
      </c>
      <c r="Z48" s="87">
        <f t="shared" si="2"/>
        <v>10.7</v>
      </c>
      <c r="AB48" s="81" t="str">
        <f t="shared" si="3"/>
        <v/>
      </c>
      <c r="AC48" s="81" t="str">
        <f t="shared" si="4"/>
        <v/>
      </c>
      <c r="AD48" s="87" t="str">
        <f t="shared" si="5"/>
        <v/>
      </c>
      <c r="AF48" s="81" t="str">
        <f t="shared" si="6"/>
        <v/>
      </c>
      <c r="AG48" s="87" t="str">
        <f t="shared" si="7"/>
        <v/>
      </c>
      <c r="AH48" s="87" t="str">
        <f t="shared" si="8"/>
        <v/>
      </c>
      <c r="AI48" s="87" t="str">
        <f t="shared" si="9"/>
        <v/>
      </c>
    </row>
    <row r="49" spans="1:35" ht="12" customHeight="1" x14ac:dyDescent="0.2">
      <c r="A49" s="73" t="s">
        <v>1887</v>
      </c>
      <c r="B49" s="74" t="s">
        <v>116</v>
      </c>
      <c r="C49" s="74" t="s">
        <v>13</v>
      </c>
      <c r="D49" s="74" t="s">
        <v>12</v>
      </c>
      <c r="E49" s="74" t="s">
        <v>2936</v>
      </c>
      <c r="F49" s="74" t="s">
        <v>2</v>
      </c>
      <c r="G49" s="74" t="s">
        <v>2680</v>
      </c>
      <c r="H49" s="76">
        <v>45506</v>
      </c>
      <c r="I49" s="77">
        <v>153.72876099999999</v>
      </c>
      <c r="J49" s="78">
        <v>7.45</v>
      </c>
      <c r="K49" s="78">
        <v>9.65</v>
      </c>
      <c r="L49" s="78">
        <v>50</v>
      </c>
      <c r="M49" s="78">
        <v>2645.8365370000001</v>
      </c>
      <c r="N49" s="76">
        <v>45810</v>
      </c>
      <c r="O49" s="77">
        <v>158.553596</v>
      </c>
      <c r="P49" s="78">
        <v>7.27</v>
      </c>
      <c r="Q49" s="78">
        <v>9.5</v>
      </c>
      <c r="R49" s="78">
        <v>47.5</v>
      </c>
      <c r="S49" s="75" t="s">
        <v>1</v>
      </c>
      <c r="T49" s="79">
        <v>10</v>
      </c>
      <c r="V49" s="86">
        <v>45810</v>
      </c>
      <c r="X49" s="81" t="str">
        <f t="shared" si="0"/>
        <v>2024-Q3</v>
      </c>
      <c r="Y49" s="81" t="str">
        <f t="shared" si="1"/>
        <v>2024-Q3</v>
      </c>
      <c r="Z49" s="87">
        <f t="shared" si="2"/>
        <v>9.65</v>
      </c>
      <c r="AB49" s="81" t="str">
        <f t="shared" si="3"/>
        <v>2025-Q2</v>
      </c>
      <c r="AC49" s="81" t="str">
        <f t="shared" si="4"/>
        <v>2025-Q2</v>
      </c>
      <c r="AD49" s="87">
        <f t="shared" si="5"/>
        <v>9.5</v>
      </c>
      <c r="AF49" s="81" t="str">
        <f t="shared" si="6"/>
        <v>2025-Q2</v>
      </c>
      <c r="AG49" s="87">
        <f t="shared" si="7"/>
        <v>9.65</v>
      </c>
      <c r="AH49" s="87">
        <f t="shared" si="8"/>
        <v>9.5</v>
      </c>
      <c r="AI49" s="87">
        <f t="shared" si="9"/>
        <v>0.15000000000000036</v>
      </c>
    </row>
    <row r="50" spans="1:35" ht="12" customHeight="1" x14ac:dyDescent="0.2">
      <c r="A50" s="73" t="s">
        <v>2676</v>
      </c>
      <c r="B50" s="74" t="s">
        <v>57</v>
      </c>
      <c r="C50" s="74" t="s">
        <v>217</v>
      </c>
      <c r="D50" s="74" t="s">
        <v>216</v>
      </c>
      <c r="E50" s="74" t="s">
        <v>2989</v>
      </c>
      <c r="F50" s="74" t="s">
        <v>2</v>
      </c>
      <c r="G50" s="74" t="s">
        <v>2680</v>
      </c>
      <c r="H50" s="76">
        <v>45810</v>
      </c>
      <c r="I50" s="77">
        <v>460.20800000000003</v>
      </c>
      <c r="J50" s="78">
        <v>6.35</v>
      </c>
      <c r="K50" s="78">
        <v>10.25</v>
      </c>
      <c r="L50" s="78">
        <v>42.94</v>
      </c>
      <c r="M50" s="78">
        <v>15367.518</v>
      </c>
      <c r="V50" s="86">
        <v>45810</v>
      </c>
      <c r="X50" s="81" t="str">
        <f t="shared" si="0"/>
        <v>2025-Q2</v>
      </c>
      <c r="Y50" s="81" t="str">
        <f t="shared" si="1"/>
        <v>2025-Q2</v>
      </c>
      <c r="Z50" s="87">
        <f t="shared" si="2"/>
        <v>10.25</v>
      </c>
      <c r="AB50" s="81" t="str">
        <f t="shared" si="3"/>
        <v/>
      </c>
      <c r="AC50" s="81" t="str">
        <f t="shared" si="4"/>
        <v/>
      </c>
      <c r="AD50" s="87" t="str">
        <f t="shared" si="5"/>
        <v/>
      </c>
      <c r="AF50" s="81" t="str">
        <f t="shared" si="6"/>
        <v/>
      </c>
      <c r="AG50" s="87" t="str">
        <f t="shared" si="7"/>
        <v/>
      </c>
      <c r="AH50" s="87" t="str">
        <f t="shared" si="8"/>
        <v/>
      </c>
      <c r="AI50" s="87" t="str">
        <f t="shared" si="9"/>
        <v/>
      </c>
    </row>
    <row r="51" spans="1:35" ht="12" customHeight="1" x14ac:dyDescent="0.2">
      <c r="A51" s="73" t="s">
        <v>2676</v>
      </c>
      <c r="B51" s="74" t="s">
        <v>86</v>
      </c>
      <c r="C51" s="74" t="s">
        <v>177</v>
      </c>
      <c r="D51" s="74" t="s">
        <v>176</v>
      </c>
      <c r="E51" s="74" t="s">
        <v>2990</v>
      </c>
      <c r="F51" s="74" t="s">
        <v>2</v>
      </c>
      <c r="G51" s="74" t="s">
        <v>2680</v>
      </c>
      <c r="H51" s="76">
        <v>45807</v>
      </c>
      <c r="I51" s="77">
        <v>199.12268499999999</v>
      </c>
      <c r="J51" s="78">
        <v>7.82</v>
      </c>
      <c r="K51" s="78">
        <v>10.4</v>
      </c>
      <c r="L51" s="78">
        <v>51</v>
      </c>
      <c r="M51" s="78">
        <v>5143.4262419999995</v>
      </c>
      <c r="V51" s="86">
        <v>45807</v>
      </c>
      <c r="X51" s="81" t="str">
        <f t="shared" si="0"/>
        <v>2025-Q2</v>
      </c>
      <c r="Y51" s="81" t="str">
        <f t="shared" si="1"/>
        <v>2025-Q2</v>
      </c>
      <c r="Z51" s="87">
        <f t="shared" si="2"/>
        <v>10.4</v>
      </c>
      <c r="AB51" s="81" t="str">
        <f t="shared" si="3"/>
        <v/>
      </c>
      <c r="AC51" s="81" t="str">
        <f t="shared" si="4"/>
        <v/>
      </c>
      <c r="AD51" s="87" t="str">
        <f t="shared" si="5"/>
        <v/>
      </c>
      <c r="AF51" s="81" t="str">
        <f t="shared" si="6"/>
        <v/>
      </c>
      <c r="AG51" s="87" t="str">
        <f t="shared" si="7"/>
        <v/>
      </c>
      <c r="AH51" s="87" t="str">
        <f t="shared" si="8"/>
        <v/>
      </c>
      <c r="AI51" s="87" t="str">
        <f t="shared" si="9"/>
        <v/>
      </c>
    </row>
    <row r="52" spans="1:35" ht="12" customHeight="1" x14ac:dyDescent="0.2">
      <c r="A52" s="73" t="s">
        <v>2676</v>
      </c>
      <c r="B52" s="74" t="s">
        <v>76</v>
      </c>
      <c r="C52" s="74" t="s">
        <v>20</v>
      </c>
      <c r="D52" s="74" t="s">
        <v>19</v>
      </c>
      <c r="E52" s="74" t="s">
        <v>2991</v>
      </c>
      <c r="F52" s="74" t="s">
        <v>2</v>
      </c>
      <c r="G52" s="74" t="s">
        <v>2680</v>
      </c>
      <c r="H52" s="76">
        <v>45807</v>
      </c>
      <c r="I52" s="77">
        <v>226.121847</v>
      </c>
      <c r="J52" s="78">
        <v>8.1</v>
      </c>
      <c r="K52" s="78">
        <v>10.95</v>
      </c>
      <c r="L52" s="78">
        <v>52.86</v>
      </c>
      <c r="M52" s="78">
        <v>6186.7412270000004</v>
      </c>
      <c r="V52" s="86">
        <v>45807</v>
      </c>
      <c r="X52" s="81" t="str">
        <f t="shared" si="0"/>
        <v>2025-Q2</v>
      </c>
      <c r="Y52" s="81" t="str">
        <f t="shared" si="1"/>
        <v>2025-Q2</v>
      </c>
      <c r="Z52" s="87">
        <f t="shared" si="2"/>
        <v>10.95</v>
      </c>
      <c r="AB52" s="81" t="str">
        <f t="shared" si="3"/>
        <v/>
      </c>
      <c r="AC52" s="81" t="str">
        <f t="shared" si="4"/>
        <v/>
      </c>
      <c r="AD52" s="87" t="str">
        <f t="shared" si="5"/>
        <v/>
      </c>
      <c r="AF52" s="81" t="str">
        <f t="shared" si="6"/>
        <v/>
      </c>
      <c r="AG52" s="87" t="str">
        <f t="shared" si="7"/>
        <v/>
      </c>
      <c r="AH52" s="87" t="str">
        <f t="shared" si="8"/>
        <v/>
      </c>
      <c r="AI52" s="87" t="str">
        <f t="shared" si="9"/>
        <v/>
      </c>
    </row>
    <row r="53" spans="1:35" ht="12" customHeight="1" x14ac:dyDescent="0.2">
      <c r="A53" s="73" t="s">
        <v>2676</v>
      </c>
      <c r="B53" s="74" t="s">
        <v>76</v>
      </c>
      <c r="C53" s="74" t="s">
        <v>226</v>
      </c>
      <c r="D53" s="74" t="s">
        <v>19</v>
      </c>
      <c r="E53" s="74" t="s">
        <v>2992</v>
      </c>
      <c r="F53" s="74" t="s">
        <v>2</v>
      </c>
      <c r="G53" s="74" t="s">
        <v>2680</v>
      </c>
      <c r="H53" s="76">
        <v>45807</v>
      </c>
      <c r="I53" s="77">
        <v>104.895261</v>
      </c>
      <c r="J53" s="78">
        <v>8.1199999999999992</v>
      </c>
      <c r="K53" s="78">
        <v>10.95</v>
      </c>
      <c r="L53" s="78">
        <v>52.93</v>
      </c>
      <c r="M53" s="78">
        <v>3732.1761270000002</v>
      </c>
      <c r="V53" s="86">
        <v>45807</v>
      </c>
      <c r="X53" s="81" t="str">
        <f t="shared" si="0"/>
        <v>2025-Q2</v>
      </c>
      <c r="Y53" s="81" t="str">
        <f t="shared" si="1"/>
        <v>2025-Q2</v>
      </c>
      <c r="Z53" s="87">
        <f t="shared" si="2"/>
        <v>10.95</v>
      </c>
      <c r="AB53" s="81" t="str">
        <f t="shared" si="3"/>
        <v/>
      </c>
      <c r="AC53" s="81" t="str">
        <f t="shared" si="4"/>
        <v/>
      </c>
      <c r="AD53" s="87" t="str">
        <f t="shared" si="5"/>
        <v/>
      </c>
      <c r="AF53" s="81" t="str">
        <f t="shared" si="6"/>
        <v/>
      </c>
      <c r="AG53" s="87" t="str">
        <f t="shared" si="7"/>
        <v/>
      </c>
      <c r="AH53" s="87" t="str">
        <f t="shared" si="8"/>
        <v/>
      </c>
      <c r="AI53" s="87" t="str">
        <f t="shared" si="9"/>
        <v/>
      </c>
    </row>
    <row r="54" spans="1:35" ht="12" customHeight="1" x14ac:dyDescent="0.2">
      <c r="A54" s="73" t="s">
        <v>2676</v>
      </c>
      <c r="B54" s="74" t="s">
        <v>184</v>
      </c>
      <c r="C54" s="74" t="s">
        <v>1307</v>
      </c>
      <c r="D54" s="74" t="s">
        <v>22</v>
      </c>
      <c r="E54" s="74" t="s">
        <v>2993</v>
      </c>
      <c r="F54" s="74" t="s">
        <v>2</v>
      </c>
      <c r="G54" s="74" t="s">
        <v>2678</v>
      </c>
      <c r="H54" s="76">
        <v>45807</v>
      </c>
      <c r="I54" s="77">
        <v>405.21499999999997</v>
      </c>
      <c r="J54" s="78">
        <v>7.64</v>
      </c>
      <c r="K54" s="78">
        <v>10.9</v>
      </c>
      <c r="L54" s="78">
        <v>50.88</v>
      </c>
      <c r="M54" s="78">
        <v>5104.8059999999996</v>
      </c>
      <c r="V54" s="86">
        <v>45807</v>
      </c>
      <c r="X54" s="81" t="str">
        <f t="shared" si="0"/>
        <v>2025-Q2</v>
      </c>
      <c r="Y54" s="81" t="str">
        <f t="shared" si="1"/>
        <v>2025-Q2</v>
      </c>
      <c r="Z54" s="87">
        <f t="shared" si="2"/>
        <v>10.9</v>
      </c>
      <c r="AB54" s="81" t="str">
        <f t="shared" si="3"/>
        <v/>
      </c>
      <c r="AC54" s="81" t="str">
        <f t="shared" si="4"/>
        <v/>
      </c>
      <c r="AD54" s="87" t="str">
        <f t="shared" si="5"/>
        <v/>
      </c>
      <c r="AF54" s="81" t="str">
        <f t="shared" si="6"/>
        <v/>
      </c>
      <c r="AG54" s="87" t="str">
        <f t="shared" si="7"/>
        <v/>
      </c>
      <c r="AH54" s="87" t="str">
        <f t="shared" si="8"/>
        <v/>
      </c>
      <c r="AI54" s="87" t="str">
        <f t="shared" si="9"/>
        <v/>
      </c>
    </row>
    <row r="55" spans="1:35" ht="12" customHeight="1" x14ac:dyDescent="0.2">
      <c r="A55" s="73" t="s">
        <v>2676</v>
      </c>
      <c r="B55" s="74" t="s">
        <v>35</v>
      </c>
      <c r="C55" s="74" t="s">
        <v>34</v>
      </c>
      <c r="D55" s="74" t="s">
        <v>33</v>
      </c>
      <c r="E55" s="74" t="s">
        <v>2994</v>
      </c>
      <c r="F55" s="74" t="s">
        <v>2</v>
      </c>
      <c r="G55" s="74" t="s">
        <v>2694</v>
      </c>
      <c r="H55" s="76">
        <v>45807</v>
      </c>
      <c r="I55" s="77">
        <v>41.365000000000002</v>
      </c>
      <c r="J55" s="75" t="s">
        <v>1</v>
      </c>
      <c r="K55" s="75" t="s">
        <v>1</v>
      </c>
      <c r="L55" s="75" t="s">
        <v>1</v>
      </c>
      <c r="M55" s="78">
        <v>220.78</v>
      </c>
      <c r="V55" s="86">
        <v>45807</v>
      </c>
      <c r="X55" s="81" t="str">
        <f t="shared" si="0"/>
        <v>2025-Q2</v>
      </c>
      <c r="Y55" s="81" t="str">
        <f t="shared" si="1"/>
        <v/>
      </c>
      <c r="Z55" s="87" t="str">
        <f t="shared" si="2"/>
        <v/>
      </c>
      <c r="AB55" s="81" t="str">
        <f t="shared" si="3"/>
        <v/>
      </c>
      <c r="AC55" s="81" t="str">
        <f t="shared" si="4"/>
        <v/>
      </c>
      <c r="AD55" s="87" t="str">
        <f t="shared" si="5"/>
        <v/>
      </c>
      <c r="AF55" s="81" t="str">
        <f t="shared" si="6"/>
        <v/>
      </c>
      <c r="AG55" s="87" t="str">
        <f t="shared" si="7"/>
        <v/>
      </c>
      <c r="AH55" s="87" t="str">
        <f t="shared" si="8"/>
        <v/>
      </c>
      <c r="AI55" s="87" t="str">
        <f t="shared" si="9"/>
        <v/>
      </c>
    </row>
    <row r="56" spans="1:35" ht="12" customHeight="1" x14ac:dyDescent="0.2">
      <c r="A56" s="73" t="s">
        <v>1887</v>
      </c>
      <c r="B56" s="74" t="s">
        <v>44</v>
      </c>
      <c r="C56" s="74" t="s">
        <v>2996</v>
      </c>
      <c r="D56" s="74" t="s">
        <v>2877</v>
      </c>
      <c r="E56" s="74" t="s">
        <v>2878</v>
      </c>
      <c r="F56" s="74" t="s">
        <v>2</v>
      </c>
      <c r="G56" s="74" t="s">
        <v>2680</v>
      </c>
      <c r="H56" s="76">
        <v>45457</v>
      </c>
      <c r="I56" s="77">
        <v>174.319616</v>
      </c>
      <c r="J56" s="78">
        <v>7.5</v>
      </c>
      <c r="K56" s="78">
        <v>10.45</v>
      </c>
      <c r="L56" s="78">
        <v>52.5</v>
      </c>
      <c r="M56" s="78">
        <v>2982.949247</v>
      </c>
      <c r="N56" s="76">
        <v>45792</v>
      </c>
      <c r="O56" s="77">
        <v>104.99999699999999</v>
      </c>
      <c r="P56" s="78">
        <v>6.9</v>
      </c>
      <c r="Q56" s="78">
        <v>9.4499999999999993</v>
      </c>
      <c r="R56" s="78">
        <v>51</v>
      </c>
      <c r="S56" s="78">
        <v>3011.8572469999999</v>
      </c>
      <c r="T56" s="79">
        <v>11</v>
      </c>
      <c r="V56" s="86">
        <v>45792</v>
      </c>
      <c r="X56" s="81" t="str">
        <f t="shared" si="0"/>
        <v>2024-Q2</v>
      </c>
      <c r="Y56" s="81" t="str">
        <f t="shared" si="1"/>
        <v>2024-Q2</v>
      </c>
      <c r="Z56" s="87">
        <f t="shared" si="2"/>
        <v>10.45</v>
      </c>
      <c r="AB56" s="81" t="str">
        <f t="shared" si="3"/>
        <v>2025-Q2</v>
      </c>
      <c r="AC56" s="81" t="str">
        <f t="shared" si="4"/>
        <v>2025-Q2</v>
      </c>
      <c r="AD56" s="87">
        <f t="shared" si="5"/>
        <v>9.4499999999999993</v>
      </c>
      <c r="AF56" s="81" t="str">
        <f t="shared" si="6"/>
        <v>2025-Q2</v>
      </c>
      <c r="AG56" s="87">
        <f t="shared" si="7"/>
        <v>10.45</v>
      </c>
      <c r="AH56" s="87">
        <f t="shared" si="8"/>
        <v>9.4499999999999993</v>
      </c>
      <c r="AI56" s="87">
        <f t="shared" si="9"/>
        <v>1</v>
      </c>
    </row>
    <row r="57" spans="1:35" ht="12" customHeight="1" x14ac:dyDescent="0.2">
      <c r="A57" s="73" t="s">
        <v>2676</v>
      </c>
      <c r="B57" s="74" t="s">
        <v>104</v>
      </c>
      <c r="C57" s="74" t="s">
        <v>2997</v>
      </c>
      <c r="D57" s="74" t="s">
        <v>106</v>
      </c>
      <c r="E57" s="74" t="s">
        <v>2998</v>
      </c>
      <c r="F57" s="74" t="s">
        <v>2</v>
      </c>
      <c r="G57" s="74" t="s">
        <v>2680</v>
      </c>
      <c r="H57" s="76">
        <v>45792</v>
      </c>
      <c r="I57" s="77">
        <v>1296</v>
      </c>
      <c r="J57" s="75" t="s">
        <v>1</v>
      </c>
      <c r="K57" s="75" t="s">
        <v>1</v>
      </c>
      <c r="L57" s="75" t="s">
        <v>1</v>
      </c>
      <c r="M57" s="78">
        <v>45158.633999999998</v>
      </c>
      <c r="V57" s="86">
        <v>45792</v>
      </c>
      <c r="X57" s="81" t="str">
        <f t="shared" si="0"/>
        <v>2025-Q2</v>
      </c>
      <c r="Y57" s="81" t="str">
        <f t="shared" si="1"/>
        <v/>
      </c>
      <c r="Z57" s="87" t="str">
        <f t="shared" si="2"/>
        <v/>
      </c>
      <c r="AB57" s="81" t="str">
        <f t="shared" si="3"/>
        <v/>
      </c>
      <c r="AC57" s="81" t="str">
        <f t="shared" si="4"/>
        <v/>
      </c>
      <c r="AD57" s="87" t="str">
        <f t="shared" si="5"/>
        <v/>
      </c>
      <c r="AF57" s="81" t="str">
        <f t="shared" si="6"/>
        <v/>
      </c>
      <c r="AG57" s="87" t="str">
        <f t="shared" si="7"/>
        <v/>
      </c>
      <c r="AH57" s="87" t="str">
        <f t="shared" si="8"/>
        <v/>
      </c>
      <c r="AI57" s="87" t="str">
        <f t="shared" si="9"/>
        <v/>
      </c>
    </row>
    <row r="58" spans="1:35" ht="12" customHeight="1" x14ac:dyDescent="0.2">
      <c r="A58" s="73" t="s">
        <v>1887</v>
      </c>
      <c r="B58" s="74" t="s">
        <v>17</v>
      </c>
      <c r="C58" s="74" t="s">
        <v>16</v>
      </c>
      <c r="D58" s="74" t="s">
        <v>15</v>
      </c>
      <c r="E58" s="74" t="s">
        <v>2938</v>
      </c>
      <c r="F58" s="74" t="s">
        <v>2</v>
      </c>
      <c r="G58" s="74" t="s">
        <v>2694</v>
      </c>
      <c r="H58" s="76">
        <v>45505</v>
      </c>
      <c r="I58" s="77">
        <v>-23.357364</v>
      </c>
      <c r="J58" s="78">
        <v>7.2</v>
      </c>
      <c r="K58" s="78">
        <v>9.6999999999999993</v>
      </c>
      <c r="L58" s="78">
        <v>51.99</v>
      </c>
      <c r="M58" s="78">
        <v>1753.89</v>
      </c>
      <c r="N58" s="76">
        <v>45778</v>
      </c>
      <c r="O58" s="77">
        <v>-27.382000000000001</v>
      </c>
      <c r="P58" s="78">
        <v>7.2</v>
      </c>
      <c r="Q58" s="78">
        <v>9.6999999999999993</v>
      </c>
      <c r="R58" s="78">
        <v>51.99</v>
      </c>
      <c r="S58" s="75" t="s">
        <v>1</v>
      </c>
      <c r="T58" s="79">
        <v>9</v>
      </c>
      <c r="V58" s="86">
        <v>45778</v>
      </c>
      <c r="X58" s="81" t="str">
        <f t="shared" si="0"/>
        <v>2024-Q3</v>
      </c>
      <c r="Y58" s="81" t="str">
        <f t="shared" si="1"/>
        <v>2024-Q3</v>
      </c>
      <c r="Z58" s="87">
        <f t="shared" si="2"/>
        <v>9.6999999999999993</v>
      </c>
      <c r="AB58" s="81" t="str">
        <f t="shared" si="3"/>
        <v>2025-Q2</v>
      </c>
      <c r="AC58" s="81" t="str">
        <f t="shared" si="4"/>
        <v>2025-Q2</v>
      </c>
      <c r="AD58" s="87">
        <f t="shared" si="5"/>
        <v>9.6999999999999993</v>
      </c>
      <c r="AF58" s="81" t="str">
        <f t="shared" si="6"/>
        <v>2025-Q2</v>
      </c>
      <c r="AG58" s="87">
        <f t="shared" si="7"/>
        <v>9.6999999999999993</v>
      </c>
      <c r="AH58" s="87">
        <f t="shared" si="8"/>
        <v>9.6999999999999993</v>
      </c>
      <c r="AI58" s="87">
        <f t="shared" si="9"/>
        <v>0</v>
      </c>
    </row>
    <row r="59" spans="1:35" ht="12" customHeight="1" x14ac:dyDescent="0.2">
      <c r="A59" s="73" t="s">
        <v>2676</v>
      </c>
      <c r="B59" s="74" t="s">
        <v>49</v>
      </c>
      <c r="C59" s="74" t="s">
        <v>1081</v>
      </c>
      <c r="D59" s="74" t="s">
        <v>65</v>
      </c>
      <c r="E59" s="74" t="s">
        <v>2999</v>
      </c>
      <c r="F59" s="74" t="s">
        <v>2</v>
      </c>
      <c r="G59" s="74" t="s">
        <v>2678</v>
      </c>
      <c r="H59" s="76">
        <v>45778</v>
      </c>
      <c r="I59" s="77">
        <v>18.541166</v>
      </c>
      <c r="J59" s="78">
        <v>8.0399999999999991</v>
      </c>
      <c r="K59" s="78">
        <v>10.5</v>
      </c>
      <c r="L59" s="78">
        <v>52.67</v>
      </c>
      <c r="M59" s="78">
        <v>289.00439799999998</v>
      </c>
      <c r="V59" s="86">
        <v>45778</v>
      </c>
      <c r="X59" s="81" t="str">
        <f t="shared" si="0"/>
        <v>2025-Q2</v>
      </c>
      <c r="Y59" s="81" t="str">
        <f t="shared" si="1"/>
        <v>2025-Q2</v>
      </c>
      <c r="Z59" s="87">
        <f t="shared" si="2"/>
        <v>10.5</v>
      </c>
      <c r="AB59" s="81" t="str">
        <f t="shared" si="3"/>
        <v/>
      </c>
      <c r="AC59" s="81" t="str">
        <f t="shared" si="4"/>
        <v/>
      </c>
      <c r="AD59" s="87" t="str">
        <f t="shared" si="5"/>
        <v/>
      </c>
      <c r="AF59" s="81" t="str">
        <f t="shared" si="6"/>
        <v/>
      </c>
      <c r="AG59" s="87" t="str">
        <f t="shared" si="7"/>
        <v/>
      </c>
      <c r="AH59" s="87" t="str">
        <f t="shared" si="8"/>
        <v/>
      </c>
      <c r="AI59" s="87" t="str">
        <f t="shared" si="9"/>
        <v/>
      </c>
    </row>
    <row r="60" spans="1:35" ht="12" customHeight="1" x14ac:dyDescent="0.2">
      <c r="A60" s="73" t="s">
        <v>2676</v>
      </c>
      <c r="B60" s="74" t="s">
        <v>28</v>
      </c>
      <c r="C60" s="74" t="s">
        <v>2399</v>
      </c>
      <c r="D60" s="74" t="s">
        <v>263</v>
      </c>
      <c r="E60" s="74" t="s">
        <v>3000</v>
      </c>
      <c r="F60" s="74" t="s">
        <v>2</v>
      </c>
      <c r="G60" s="74" t="s">
        <v>2678</v>
      </c>
      <c r="H60" s="76">
        <v>45778</v>
      </c>
      <c r="I60" s="77">
        <v>6.7778239999999998</v>
      </c>
      <c r="J60" s="78">
        <v>7.32</v>
      </c>
      <c r="K60" s="78">
        <v>10.75</v>
      </c>
      <c r="L60" s="78">
        <v>45</v>
      </c>
      <c r="M60" s="78">
        <v>318.34963399999998</v>
      </c>
      <c r="V60" s="86">
        <v>45778</v>
      </c>
      <c r="X60" s="81" t="str">
        <f t="shared" si="0"/>
        <v>2025-Q2</v>
      </c>
      <c r="Y60" s="81" t="str">
        <f t="shared" si="1"/>
        <v>2025-Q2</v>
      </c>
      <c r="Z60" s="87">
        <f t="shared" si="2"/>
        <v>10.75</v>
      </c>
      <c r="AB60" s="81" t="str">
        <f t="shared" si="3"/>
        <v/>
      </c>
      <c r="AC60" s="81" t="str">
        <f t="shared" si="4"/>
        <v/>
      </c>
      <c r="AD60" s="87" t="str">
        <f t="shared" si="5"/>
        <v/>
      </c>
      <c r="AF60" s="81" t="str">
        <f t="shared" si="6"/>
        <v/>
      </c>
      <c r="AG60" s="87" t="str">
        <f t="shared" si="7"/>
        <v/>
      </c>
      <c r="AH60" s="87" t="str">
        <f t="shared" si="8"/>
        <v/>
      </c>
      <c r="AI60" s="87" t="str">
        <f t="shared" si="9"/>
        <v/>
      </c>
    </row>
    <row r="61" spans="1:35" ht="12" customHeight="1" x14ac:dyDescent="0.2">
      <c r="A61" s="73" t="s">
        <v>1887</v>
      </c>
      <c r="B61" s="74" t="s">
        <v>144</v>
      </c>
      <c r="C61" s="74" t="s">
        <v>13</v>
      </c>
      <c r="D61" s="74" t="s">
        <v>12</v>
      </c>
      <c r="E61" s="74" t="s">
        <v>2874</v>
      </c>
      <c r="F61" s="74" t="s">
        <v>2</v>
      </c>
      <c r="G61" s="74" t="s">
        <v>2680</v>
      </c>
      <c r="H61" s="76">
        <v>45471</v>
      </c>
      <c r="I61" s="77">
        <v>331.5</v>
      </c>
      <c r="J61" s="78">
        <v>7.43</v>
      </c>
      <c r="K61" s="78">
        <v>9.65</v>
      </c>
      <c r="L61" s="78">
        <v>50</v>
      </c>
      <c r="M61" s="78">
        <v>9536.4983109999994</v>
      </c>
      <c r="N61" s="76">
        <v>45772</v>
      </c>
      <c r="O61" s="77">
        <v>87.232937000000007</v>
      </c>
      <c r="P61" s="78">
        <v>7.06</v>
      </c>
      <c r="Q61" s="78">
        <v>9.3800000000000008</v>
      </c>
      <c r="R61" s="78">
        <v>44.42</v>
      </c>
      <c r="S61" s="75" t="s">
        <v>1</v>
      </c>
      <c r="T61" s="79">
        <v>10</v>
      </c>
      <c r="V61" s="86">
        <v>45772</v>
      </c>
      <c r="X61" s="81" t="str">
        <f t="shared" si="0"/>
        <v>2024-Q2</v>
      </c>
      <c r="Y61" s="81" t="str">
        <f t="shared" si="1"/>
        <v>2024-Q2</v>
      </c>
      <c r="Z61" s="87">
        <f t="shared" si="2"/>
        <v>9.65</v>
      </c>
      <c r="AB61" s="81" t="str">
        <f t="shared" si="3"/>
        <v>2025-Q2</v>
      </c>
      <c r="AC61" s="81" t="str">
        <f t="shared" si="4"/>
        <v>2025-Q2</v>
      </c>
      <c r="AD61" s="87">
        <f t="shared" si="5"/>
        <v>9.3800000000000008</v>
      </c>
      <c r="AF61" s="81" t="str">
        <f t="shared" si="6"/>
        <v>2025-Q2</v>
      </c>
      <c r="AG61" s="87">
        <f t="shared" si="7"/>
        <v>9.65</v>
      </c>
      <c r="AH61" s="87">
        <f t="shared" si="8"/>
        <v>9.3800000000000008</v>
      </c>
      <c r="AI61" s="87">
        <f t="shared" si="9"/>
        <v>0.26999999999999957</v>
      </c>
    </row>
    <row r="62" spans="1:35" ht="12" customHeight="1" x14ac:dyDescent="0.2">
      <c r="A62" s="73" t="s">
        <v>2676</v>
      </c>
      <c r="B62" s="74" t="s">
        <v>57</v>
      </c>
      <c r="C62" s="74" t="s">
        <v>874</v>
      </c>
      <c r="D62" s="74" t="s">
        <v>875</v>
      </c>
      <c r="E62" s="74" t="s">
        <v>3001</v>
      </c>
      <c r="F62" s="74" t="s">
        <v>2</v>
      </c>
      <c r="G62" s="74" t="s">
        <v>2680</v>
      </c>
      <c r="H62" s="76">
        <v>45771</v>
      </c>
      <c r="I62" s="77">
        <v>574.06700000000001</v>
      </c>
      <c r="J62" s="78">
        <v>6.03</v>
      </c>
      <c r="K62" s="78">
        <v>10.75</v>
      </c>
      <c r="L62" s="78">
        <v>39.69</v>
      </c>
      <c r="M62" s="78">
        <v>23560.071</v>
      </c>
      <c r="V62" s="86">
        <v>45771</v>
      </c>
      <c r="X62" s="81" t="str">
        <f t="shared" si="0"/>
        <v>2025-Q2</v>
      </c>
      <c r="Y62" s="81" t="str">
        <f t="shared" si="1"/>
        <v>2025-Q2</v>
      </c>
      <c r="Z62" s="87">
        <f t="shared" si="2"/>
        <v>10.75</v>
      </c>
      <c r="AB62" s="81" t="str">
        <f t="shared" si="3"/>
        <v/>
      </c>
      <c r="AC62" s="81" t="str">
        <f t="shared" si="4"/>
        <v/>
      </c>
      <c r="AD62" s="87" t="str">
        <f t="shared" si="5"/>
        <v/>
      </c>
      <c r="AF62" s="81" t="str">
        <f t="shared" si="6"/>
        <v/>
      </c>
      <c r="AG62" s="87" t="str">
        <f t="shared" si="7"/>
        <v/>
      </c>
      <c r="AH62" s="87" t="str">
        <f t="shared" si="8"/>
        <v/>
      </c>
      <c r="AI62" s="87" t="str">
        <f t="shared" si="9"/>
        <v/>
      </c>
    </row>
    <row r="63" spans="1:35" ht="12" customHeight="1" x14ac:dyDescent="0.2">
      <c r="A63" s="73" t="s">
        <v>1887</v>
      </c>
      <c r="B63" s="74" t="s">
        <v>204</v>
      </c>
      <c r="C63" s="74" t="s">
        <v>203</v>
      </c>
      <c r="D63" s="74" t="s">
        <v>83</v>
      </c>
      <c r="E63" s="74" t="s">
        <v>2873</v>
      </c>
      <c r="F63" s="74" t="s">
        <v>2</v>
      </c>
      <c r="G63" s="74" t="s">
        <v>2680</v>
      </c>
      <c r="H63" s="76">
        <v>45471</v>
      </c>
      <c r="I63" s="77">
        <v>446.19799999999998</v>
      </c>
      <c r="J63" s="78">
        <v>7.4</v>
      </c>
      <c r="K63" s="78">
        <v>10.25</v>
      </c>
      <c r="L63" s="78">
        <v>52</v>
      </c>
      <c r="M63" s="78">
        <v>14023.355</v>
      </c>
      <c r="N63" s="76">
        <v>45770</v>
      </c>
      <c r="O63" s="77">
        <v>355</v>
      </c>
      <c r="P63" s="75" t="s">
        <v>1</v>
      </c>
      <c r="Q63" s="75" t="s">
        <v>1</v>
      </c>
      <c r="R63" s="75" t="s">
        <v>1</v>
      </c>
      <c r="S63" s="75" t="s">
        <v>1</v>
      </c>
      <c r="T63" s="79">
        <v>9</v>
      </c>
      <c r="V63" s="86">
        <v>45770</v>
      </c>
      <c r="X63" s="81" t="str">
        <f t="shared" si="0"/>
        <v>2024-Q2</v>
      </c>
      <c r="Y63" s="81" t="str">
        <f t="shared" si="1"/>
        <v>2024-Q2</v>
      </c>
      <c r="Z63" s="87">
        <f t="shared" si="2"/>
        <v>10.25</v>
      </c>
      <c r="AB63" s="81" t="str">
        <f t="shared" si="3"/>
        <v>2025-Q2</v>
      </c>
      <c r="AC63" s="81" t="str">
        <f t="shared" si="4"/>
        <v/>
      </c>
      <c r="AD63" s="87" t="str">
        <f t="shared" si="5"/>
        <v/>
      </c>
      <c r="AF63" s="81" t="str">
        <f t="shared" si="6"/>
        <v/>
      </c>
      <c r="AG63" s="87" t="str">
        <f t="shared" si="7"/>
        <v/>
      </c>
      <c r="AH63" s="87" t="str">
        <f t="shared" si="8"/>
        <v/>
      </c>
      <c r="AI63" s="87" t="str">
        <f t="shared" si="9"/>
        <v/>
      </c>
    </row>
    <row r="64" spans="1:35" ht="12" customHeight="1" x14ac:dyDescent="0.2">
      <c r="A64" s="73" t="s">
        <v>1887</v>
      </c>
      <c r="B64" s="74" t="s">
        <v>17</v>
      </c>
      <c r="C64" s="74" t="s">
        <v>16</v>
      </c>
      <c r="D64" s="74" t="s">
        <v>15</v>
      </c>
      <c r="E64" s="74" t="s">
        <v>2963</v>
      </c>
      <c r="F64" s="74" t="s">
        <v>2</v>
      </c>
      <c r="G64" s="74" t="s">
        <v>2694</v>
      </c>
      <c r="H64" s="76">
        <v>45581</v>
      </c>
      <c r="I64" s="77">
        <v>48.353855000000003</v>
      </c>
      <c r="J64" s="78">
        <v>7.2</v>
      </c>
      <c r="K64" s="78">
        <v>9.6999999999999993</v>
      </c>
      <c r="L64" s="78">
        <v>51.99</v>
      </c>
      <c r="M64" s="78">
        <v>2769.51</v>
      </c>
      <c r="N64" s="76">
        <v>45762</v>
      </c>
      <c r="O64" s="77">
        <v>48.26</v>
      </c>
      <c r="P64" s="78">
        <v>7.2</v>
      </c>
      <c r="Q64" s="78">
        <v>9.6999999999999993</v>
      </c>
      <c r="R64" s="78">
        <v>51.99</v>
      </c>
      <c r="S64" s="78">
        <v>2780.3415</v>
      </c>
      <c r="T64" s="79">
        <v>6</v>
      </c>
      <c r="V64" s="86">
        <v>45762</v>
      </c>
      <c r="X64" s="81" t="str">
        <f t="shared" si="0"/>
        <v>2024-Q4</v>
      </c>
      <c r="Y64" s="81" t="str">
        <f t="shared" si="1"/>
        <v>2024-Q4</v>
      </c>
      <c r="Z64" s="87">
        <f t="shared" si="2"/>
        <v>9.6999999999999993</v>
      </c>
      <c r="AB64" s="81" t="str">
        <f t="shared" si="3"/>
        <v>2025-Q2</v>
      </c>
      <c r="AC64" s="81" t="str">
        <f t="shared" si="4"/>
        <v>2025-Q2</v>
      </c>
      <c r="AD64" s="87">
        <f t="shared" si="5"/>
        <v>9.6999999999999993</v>
      </c>
      <c r="AF64" s="81" t="str">
        <f t="shared" si="6"/>
        <v>2025-Q2</v>
      </c>
      <c r="AG64" s="87">
        <f t="shared" si="7"/>
        <v>9.6999999999999993</v>
      </c>
      <c r="AH64" s="87">
        <f t="shared" si="8"/>
        <v>9.6999999999999993</v>
      </c>
      <c r="AI64" s="87">
        <f t="shared" si="9"/>
        <v>0</v>
      </c>
    </row>
    <row r="65" spans="1:35" ht="12" customHeight="1" x14ac:dyDescent="0.2">
      <c r="A65" s="73" t="s">
        <v>2676</v>
      </c>
      <c r="B65" s="74" t="s">
        <v>17</v>
      </c>
      <c r="C65" s="74" t="s">
        <v>16</v>
      </c>
      <c r="D65" s="74" t="s">
        <v>15</v>
      </c>
      <c r="E65" s="74" t="s">
        <v>3002</v>
      </c>
      <c r="F65" s="74" t="s">
        <v>2</v>
      </c>
      <c r="G65" s="74" t="s">
        <v>2694</v>
      </c>
      <c r="H65" s="76">
        <v>45751</v>
      </c>
      <c r="I65" s="77">
        <v>62.968544000000001</v>
      </c>
      <c r="J65" s="78">
        <v>7.15</v>
      </c>
      <c r="K65" s="78">
        <v>9.6999999999999993</v>
      </c>
      <c r="L65" s="78">
        <v>52.1</v>
      </c>
      <c r="M65" s="78">
        <v>-20.192</v>
      </c>
      <c r="V65" s="86">
        <v>45751</v>
      </c>
      <c r="X65" s="81" t="str">
        <f t="shared" si="0"/>
        <v>2025-Q2</v>
      </c>
      <c r="Y65" s="81" t="str">
        <f t="shared" si="1"/>
        <v>2025-Q2</v>
      </c>
      <c r="Z65" s="87">
        <f t="shared" si="2"/>
        <v>9.6999999999999993</v>
      </c>
      <c r="AB65" s="81" t="str">
        <f t="shared" si="3"/>
        <v/>
      </c>
      <c r="AC65" s="81" t="str">
        <f t="shared" si="4"/>
        <v/>
      </c>
      <c r="AD65" s="87" t="str">
        <f t="shared" si="5"/>
        <v/>
      </c>
      <c r="AF65" s="81" t="str">
        <f t="shared" si="6"/>
        <v/>
      </c>
      <c r="AG65" s="87" t="str">
        <f t="shared" si="7"/>
        <v/>
      </c>
      <c r="AH65" s="87" t="str">
        <f t="shared" si="8"/>
        <v/>
      </c>
      <c r="AI65" s="87" t="str">
        <f t="shared" si="9"/>
        <v/>
      </c>
    </row>
    <row r="66" spans="1:35" ht="12" customHeight="1" x14ac:dyDescent="0.2">
      <c r="A66" s="73" t="s">
        <v>2676</v>
      </c>
      <c r="B66" s="74" t="s">
        <v>8</v>
      </c>
      <c r="C66" s="74" t="s">
        <v>2942</v>
      </c>
      <c r="D66" s="74" t="s">
        <v>128</v>
      </c>
      <c r="E66" s="74" t="s">
        <v>3003</v>
      </c>
      <c r="F66" s="74" t="s">
        <v>2</v>
      </c>
      <c r="G66" s="74" t="s">
        <v>2680</v>
      </c>
      <c r="H66" s="76">
        <v>45748</v>
      </c>
      <c r="I66" s="77">
        <v>47.71</v>
      </c>
      <c r="J66" s="78">
        <v>8.2100000000000009</v>
      </c>
      <c r="K66" s="78">
        <v>10</v>
      </c>
      <c r="L66" s="78">
        <v>56.04</v>
      </c>
      <c r="M66" s="78">
        <v>1549.683</v>
      </c>
      <c r="V66" s="86">
        <v>45748</v>
      </c>
      <c r="X66" s="81" t="str">
        <f t="shared" si="0"/>
        <v>2025-Q2</v>
      </c>
      <c r="Y66" s="81" t="str">
        <f t="shared" si="1"/>
        <v>2025-Q2</v>
      </c>
      <c r="Z66" s="87">
        <f t="shared" si="2"/>
        <v>10</v>
      </c>
      <c r="AB66" s="81" t="str">
        <f t="shared" si="3"/>
        <v/>
      </c>
      <c r="AC66" s="81" t="str">
        <f t="shared" si="4"/>
        <v/>
      </c>
      <c r="AD66" s="87" t="str">
        <f t="shared" si="5"/>
        <v/>
      </c>
      <c r="AF66" s="81" t="str">
        <f t="shared" si="6"/>
        <v/>
      </c>
      <c r="AG66" s="87" t="str">
        <f t="shared" si="7"/>
        <v/>
      </c>
      <c r="AH66" s="87" t="str">
        <f t="shared" si="8"/>
        <v/>
      </c>
      <c r="AI66" s="87" t="str">
        <f t="shared" si="9"/>
        <v/>
      </c>
    </row>
    <row r="67" spans="1:35" ht="12" customHeight="1" x14ac:dyDescent="0.2">
      <c r="A67" s="73" t="s">
        <v>2676</v>
      </c>
      <c r="B67" s="74" t="s">
        <v>17</v>
      </c>
      <c r="C67" s="74" t="s">
        <v>16</v>
      </c>
      <c r="D67" s="74" t="s">
        <v>15</v>
      </c>
      <c r="E67" s="74" t="s">
        <v>3004</v>
      </c>
      <c r="F67" s="74" t="s">
        <v>2</v>
      </c>
      <c r="G67" s="74" t="s">
        <v>2680</v>
      </c>
      <c r="H67" s="76">
        <v>45747</v>
      </c>
      <c r="I67" s="77">
        <v>1168.982</v>
      </c>
      <c r="J67" s="78">
        <v>7.51</v>
      </c>
      <c r="K67" s="78">
        <v>10.4</v>
      </c>
      <c r="L67" s="78">
        <v>52.1</v>
      </c>
      <c r="M67" s="78">
        <v>16306.672</v>
      </c>
      <c r="V67" s="86">
        <v>45747</v>
      </c>
      <c r="X67" s="81" t="str">
        <f t="shared" ref="X67:X130" si="10">YEAR(H67)&amp;"-Q"&amp;IF(MONTH(H67)&lt;4,1,IF(MONTH(H67)&lt;7,2,IF(MONTH(H67)&lt;10,3,4)))</f>
        <v>2025-Q1</v>
      </c>
      <c r="Y67" s="81" t="str">
        <f t="shared" ref="Y67:Y130" si="11">IF(ISNUMBER(K67),X67,"")</f>
        <v>2025-Q1</v>
      </c>
      <c r="Z67" s="87">
        <f t="shared" ref="Z67:Z130" si="12">IF(ISNUMBER(K67),K67,"")</f>
        <v>10.4</v>
      </c>
      <c r="AB67" s="81" t="str">
        <f t="shared" ref="AB67:AB130" si="13">IF(A67="Settled",YEAR(N67)&amp;"-Q"&amp;IF(MONTH(N67)&lt;4,1,IF(MONTH(N67)&lt;7,2,IF(MONTH(N67)&lt;10,3,4))),"")</f>
        <v/>
      </c>
      <c r="AC67" s="81" t="str">
        <f t="shared" ref="AC67:AC130" si="14">IF(ISNUMBER(Q67),AB67,"")</f>
        <v/>
      </c>
      <c r="AD67" s="87" t="str">
        <f t="shared" ref="AD67:AD130" si="15">IF(ISNUMBER(Q67),Q67,"")</f>
        <v/>
      </c>
      <c r="AF67" s="81" t="str">
        <f t="shared" ref="AF67:AF130" si="16">IF(AND(LEN(Z67)&gt;0,LEN(AD67)&gt;0),AB67,"")</f>
        <v/>
      </c>
      <c r="AG67" s="87" t="str">
        <f t="shared" ref="AG67:AG130" si="17">IF(LEN(AF67)&gt;0,Z67,"")</f>
        <v/>
      </c>
      <c r="AH67" s="87" t="str">
        <f t="shared" ref="AH67:AH130" si="18">IF(LEN(AF67)&gt;0,AD67,"")</f>
        <v/>
      </c>
      <c r="AI67" s="87" t="str">
        <f t="shared" ref="AI67:AI130" si="19">IF(LEN(AF67)&gt;0,AG67-AH67,"")</f>
        <v/>
      </c>
    </row>
    <row r="68" spans="1:35" ht="12" customHeight="1" x14ac:dyDescent="0.2">
      <c r="A68" s="73" t="s">
        <v>2676</v>
      </c>
      <c r="B68" s="74" t="s">
        <v>8</v>
      </c>
      <c r="C68" s="74" t="s">
        <v>2445</v>
      </c>
      <c r="D68" s="74" t="s">
        <v>10</v>
      </c>
      <c r="E68" s="74" t="s">
        <v>3005</v>
      </c>
      <c r="F68" s="74" t="s">
        <v>2</v>
      </c>
      <c r="G68" s="74" t="s">
        <v>2680</v>
      </c>
      <c r="H68" s="76">
        <v>45747</v>
      </c>
      <c r="I68" s="77">
        <v>150.7165</v>
      </c>
      <c r="J68" s="78">
        <v>7.86</v>
      </c>
      <c r="K68" s="78">
        <v>10</v>
      </c>
      <c r="L68" s="78">
        <v>53.5</v>
      </c>
      <c r="M68" s="78">
        <v>3232.0768760000001</v>
      </c>
      <c r="V68" s="86">
        <v>45747</v>
      </c>
      <c r="X68" s="81" t="str">
        <f t="shared" si="10"/>
        <v>2025-Q1</v>
      </c>
      <c r="Y68" s="81" t="str">
        <f t="shared" si="11"/>
        <v>2025-Q1</v>
      </c>
      <c r="Z68" s="87">
        <f t="shared" si="12"/>
        <v>10</v>
      </c>
      <c r="AB68" s="81" t="str">
        <f t="shared" si="13"/>
        <v/>
      </c>
      <c r="AC68" s="81" t="str">
        <f t="shared" si="14"/>
        <v/>
      </c>
      <c r="AD68" s="87" t="str">
        <f t="shared" si="15"/>
        <v/>
      </c>
      <c r="AF68" s="81" t="str">
        <f t="shared" si="16"/>
        <v/>
      </c>
      <c r="AG68" s="87" t="str">
        <f t="shared" si="17"/>
        <v/>
      </c>
      <c r="AH68" s="87" t="str">
        <f t="shared" si="18"/>
        <v/>
      </c>
      <c r="AI68" s="87" t="str">
        <f t="shared" si="19"/>
        <v/>
      </c>
    </row>
    <row r="69" spans="1:35" ht="12" customHeight="1" x14ac:dyDescent="0.2">
      <c r="A69" s="73" t="s">
        <v>2676</v>
      </c>
      <c r="B69" s="74" t="s">
        <v>8</v>
      </c>
      <c r="C69" s="74" t="s">
        <v>3006</v>
      </c>
      <c r="D69" s="74" t="s">
        <v>122</v>
      </c>
      <c r="E69" s="74" t="s">
        <v>3007</v>
      </c>
      <c r="F69" s="74" t="s">
        <v>2</v>
      </c>
      <c r="G69" s="74" t="s">
        <v>2680</v>
      </c>
      <c r="H69" s="76">
        <v>45747</v>
      </c>
      <c r="I69" s="77">
        <v>201.88800000000001</v>
      </c>
      <c r="J69" s="78">
        <v>7.86</v>
      </c>
      <c r="K69" s="78">
        <v>9.9</v>
      </c>
      <c r="L69" s="78">
        <v>55.27</v>
      </c>
      <c r="M69" s="78">
        <v>6693.15</v>
      </c>
      <c r="V69" s="86">
        <v>45747</v>
      </c>
      <c r="X69" s="81" t="str">
        <f t="shared" si="10"/>
        <v>2025-Q1</v>
      </c>
      <c r="Y69" s="81" t="str">
        <f t="shared" si="11"/>
        <v>2025-Q1</v>
      </c>
      <c r="Z69" s="87">
        <f t="shared" si="12"/>
        <v>9.9</v>
      </c>
      <c r="AB69" s="81" t="str">
        <f t="shared" si="13"/>
        <v/>
      </c>
      <c r="AC69" s="81" t="str">
        <f t="shared" si="14"/>
        <v/>
      </c>
      <c r="AD69" s="87" t="str">
        <f t="shared" si="15"/>
        <v/>
      </c>
      <c r="AF69" s="81" t="str">
        <f t="shared" si="16"/>
        <v/>
      </c>
      <c r="AG69" s="87" t="str">
        <f t="shared" si="17"/>
        <v/>
      </c>
      <c r="AH69" s="87" t="str">
        <f t="shared" si="18"/>
        <v/>
      </c>
      <c r="AI69" s="87" t="str">
        <f t="shared" si="19"/>
        <v/>
      </c>
    </row>
    <row r="70" spans="1:35" ht="12" customHeight="1" x14ac:dyDescent="0.2">
      <c r="A70" s="73" t="s">
        <v>2676</v>
      </c>
      <c r="B70" s="74" t="s">
        <v>111</v>
      </c>
      <c r="C70" s="74" t="s">
        <v>149</v>
      </c>
      <c r="D70" s="74" t="s">
        <v>22</v>
      </c>
      <c r="E70" s="74" t="s">
        <v>3008</v>
      </c>
      <c r="F70" s="74" t="s">
        <v>2</v>
      </c>
      <c r="G70" s="74" t="s">
        <v>2680</v>
      </c>
      <c r="H70" s="76">
        <v>45744</v>
      </c>
      <c r="I70" s="77">
        <v>114.43455</v>
      </c>
      <c r="J70" s="78">
        <v>6.2</v>
      </c>
      <c r="K70" s="78">
        <v>10.9</v>
      </c>
      <c r="L70" s="78">
        <v>38.549999999999997</v>
      </c>
      <c r="M70" s="78">
        <v>2170.686436</v>
      </c>
      <c r="V70" s="86">
        <v>45744</v>
      </c>
      <c r="X70" s="81" t="str">
        <f t="shared" si="10"/>
        <v>2025-Q1</v>
      </c>
      <c r="Y70" s="81" t="str">
        <f t="shared" si="11"/>
        <v>2025-Q1</v>
      </c>
      <c r="Z70" s="87">
        <f t="shared" si="12"/>
        <v>10.9</v>
      </c>
      <c r="AB70" s="81" t="str">
        <f t="shared" si="13"/>
        <v/>
      </c>
      <c r="AC70" s="81" t="str">
        <f t="shared" si="14"/>
        <v/>
      </c>
      <c r="AD70" s="87" t="str">
        <f t="shared" si="15"/>
        <v/>
      </c>
      <c r="AF70" s="81" t="str">
        <f t="shared" si="16"/>
        <v/>
      </c>
      <c r="AG70" s="87" t="str">
        <f t="shared" si="17"/>
        <v/>
      </c>
      <c r="AH70" s="87" t="str">
        <f t="shared" si="18"/>
        <v/>
      </c>
      <c r="AI70" s="87" t="str">
        <f t="shared" si="19"/>
        <v/>
      </c>
    </row>
    <row r="71" spans="1:35" ht="12" customHeight="1" x14ac:dyDescent="0.2">
      <c r="A71" s="73" t="s">
        <v>1887</v>
      </c>
      <c r="B71" s="74" t="s">
        <v>231</v>
      </c>
      <c r="C71" s="74" t="s">
        <v>2740</v>
      </c>
      <c r="D71" s="74" t="s">
        <v>635</v>
      </c>
      <c r="E71" s="74" t="s">
        <v>3038</v>
      </c>
      <c r="F71" s="74" t="s">
        <v>2</v>
      </c>
      <c r="G71" s="74" t="s">
        <v>2694</v>
      </c>
      <c r="H71" s="76">
        <v>45622</v>
      </c>
      <c r="I71" s="77">
        <v>23.162371</v>
      </c>
      <c r="J71" s="75" t="s">
        <v>1</v>
      </c>
      <c r="K71" s="75" t="s">
        <v>1</v>
      </c>
      <c r="L71" s="75" t="s">
        <v>1</v>
      </c>
      <c r="M71" s="78">
        <v>553.040525</v>
      </c>
      <c r="N71" s="76">
        <v>45742</v>
      </c>
      <c r="O71" s="77">
        <v>23.162371</v>
      </c>
      <c r="P71" s="75" t="s">
        <v>1</v>
      </c>
      <c r="Q71" s="75" t="s">
        <v>1</v>
      </c>
      <c r="R71" s="75" t="s">
        <v>1</v>
      </c>
      <c r="S71" s="78">
        <v>553.040525</v>
      </c>
      <c r="T71" s="79">
        <v>4</v>
      </c>
      <c r="V71" s="86">
        <v>45742</v>
      </c>
      <c r="X71" s="81" t="str">
        <f t="shared" si="10"/>
        <v>2024-Q4</v>
      </c>
      <c r="Y71" s="81" t="str">
        <f t="shared" si="11"/>
        <v/>
      </c>
      <c r="Z71" s="87" t="str">
        <f t="shared" si="12"/>
        <v/>
      </c>
      <c r="AB71" s="81" t="str">
        <f t="shared" si="13"/>
        <v>2025-Q1</v>
      </c>
      <c r="AC71" s="81" t="str">
        <f t="shared" si="14"/>
        <v/>
      </c>
      <c r="AD71" s="87" t="str">
        <f t="shared" si="15"/>
        <v/>
      </c>
      <c r="AF71" s="81" t="str">
        <f t="shared" si="16"/>
        <v/>
      </c>
      <c r="AG71" s="87" t="str">
        <f t="shared" si="17"/>
        <v/>
      </c>
      <c r="AH71" s="87" t="str">
        <f t="shared" si="18"/>
        <v/>
      </c>
      <c r="AI71" s="87" t="str">
        <f t="shared" si="19"/>
        <v/>
      </c>
    </row>
    <row r="72" spans="1:35" ht="12" customHeight="1" x14ac:dyDescent="0.2">
      <c r="A72" s="73" t="s">
        <v>1887</v>
      </c>
      <c r="B72" s="74" t="s">
        <v>17</v>
      </c>
      <c r="C72" s="74" t="s">
        <v>16</v>
      </c>
      <c r="D72" s="74" t="s">
        <v>15</v>
      </c>
      <c r="E72" s="74" t="s">
        <v>2965</v>
      </c>
      <c r="F72" s="74" t="s">
        <v>2</v>
      </c>
      <c r="G72" s="74" t="s">
        <v>2694</v>
      </c>
      <c r="H72" s="76">
        <v>45566</v>
      </c>
      <c r="I72" s="77">
        <v>6.9665790000000003</v>
      </c>
      <c r="J72" s="78">
        <v>7.2</v>
      </c>
      <c r="K72" s="78">
        <v>9.6999999999999993</v>
      </c>
      <c r="L72" s="78">
        <v>51.99</v>
      </c>
      <c r="M72" s="78">
        <v>266.87099999999998</v>
      </c>
      <c r="N72" s="76">
        <v>45742</v>
      </c>
      <c r="O72" s="77">
        <v>6.9665790000000003</v>
      </c>
      <c r="P72" s="78">
        <v>7.2</v>
      </c>
      <c r="Q72" s="78">
        <v>9.6999999999999993</v>
      </c>
      <c r="R72" s="78">
        <v>51.99</v>
      </c>
      <c r="S72" s="78">
        <v>266.87099999999998</v>
      </c>
      <c r="T72" s="79">
        <v>5</v>
      </c>
      <c r="V72" s="86">
        <v>45742</v>
      </c>
      <c r="X72" s="81" t="str">
        <f t="shared" si="10"/>
        <v>2024-Q4</v>
      </c>
      <c r="Y72" s="81" t="str">
        <f t="shared" si="11"/>
        <v>2024-Q4</v>
      </c>
      <c r="Z72" s="87">
        <f t="shared" si="12"/>
        <v>9.6999999999999993</v>
      </c>
      <c r="AB72" s="81" t="str">
        <f t="shared" si="13"/>
        <v>2025-Q1</v>
      </c>
      <c r="AC72" s="81" t="str">
        <f t="shared" si="14"/>
        <v>2025-Q1</v>
      </c>
      <c r="AD72" s="87">
        <f t="shared" si="15"/>
        <v>9.6999999999999993</v>
      </c>
      <c r="AF72" s="81" t="str">
        <f t="shared" si="16"/>
        <v>2025-Q1</v>
      </c>
      <c r="AG72" s="87">
        <f t="shared" si="17"/>
        <v>9.6999999999999993</v>
      </c>
      <c r="AH72" s="87">
        <f t="shared" si="18"/>
        <v>9.6999999999999993</v>
      </c>
      <c r="AI72" s="87">
        <f t="shared" si="19"/>
        <v>0</v>
      </c>
    </row>
    <row r="73" spans="1:35" ht="12" customHeight="1" x14ac:dyDescent="0.2">
      <c r="A73" s="73" t="s">
        <v>1887</v>
      </c>
      <c r="B73" s="74" t="s">
        <v>49</v>
      </c>
      <c r="C73" s="74" t="s">
        <v>1891</v>
      </c>
      <c r="D73" s="74" t="s">
        <v>48</v>
      </c>
      <c r="E73" s="74" t="s">
        <v>2758</v>
      </c>
      <c r="F73" s="74" t="s">
        <v>2</v>
      </c>
      <c r="G73" s="74" t="s">
        <v>2678</v>
      </c>
      <c r="H73" s="76">
        <v>45051</v>
      </c>
      <c r="I73" s="77">
        <v>20.155189</v>
      </c>
      <c r="J73" s="78">
        <v>8.32</v>
      </c>
      <c r="K73" s="78">
        <v>10.35</v>
      </c>
      <c r="L73" s="78">
        <v>55</v>
      </c>
      <c r="M73" s="78">
        <v>222.72777099999999</v>
      </c>
      <c r="N73" s="76">
        <v>45741</v>
      </c>
      <c r="O73" s="77">
        <v>0.32345600000000002</v>
      </c>
      <c r="P73" s="78">
        <v>7.71</v>
      </c>
      <c r="Q73" s="78">
        <v>9.1</v>
      </c>
      <c r="R73" s="78">
        <v>52</v>
      </c>
      <c r="S73" s="78">
        <v>182.089753</v>
      </c>
      <c r="T73" s="79">
        <v>23</v>
      </c>
      <c r="V73" s="86">
        <v>45741</v>
      </c>
      <c r="X73" s="81" t="str">
        <f t="shared" si="10"/>
        <v>2023-Q2</v>
      </c>
      <c r="Y73" s="81" t="str">
        <f t="shared" si="11"/>
        <v>2023-Q2</v>
      </c>
      <c r="Z73" s="87">
        <f t="shared" si="12"/>
        <v>10.35</v>
      </c>
      <c r="AB73" s="81" t="str">
        <f t="shared" si="13"/>
        <v>2025-Q1</v>
      </c>
      <c r="AC73" s="81" t="str">
        <f t="shared" si="14"/>
        <v>2025-Q1</v>
      </c>
      <c r="AD73" s="87">
        <f t="shared" si="15"/>
        <v>9.1</v>
      </c>
      <c r="AF73" s="81" t="str">
        <f t="shared" si="16"/>
        <v>2025-Q1</v>
      </c>
      <c r="AG73" s="87">
        <f t="shared" si="17"/>
        <v>10.35</v>
      </c>
      <c r="AH73" s="87">
        <f t="shared" si="18"/>
        <v>9.1</v>
      </c>
      <c r="AI73" s="87">
        <f t="shared" si="19"/>
        <v>1.25</v>
      </c>
    </row>
    <row r="74" spans="1:35" ht="12" customHeight="1" x14ac:dyDescent="0.2">
      <c r="A74" s="73" t="s">
        <v>1887</v>
      </c>
      <c r="B74" s="74" t="s">
        <v>57</v>
      </c>
      <c r="C74" s="74" t="s">
        <v>217</v>
      </c>
      <c r="D74" s="74" t="s">
        <v>216</v>
      </c>
      <c r="E74" s="74" t="s">
        <v>2883</v>
      </c>
      <c r="F74" s="74" t="s">
        <v>2</v>
      </c>
      <c r="G74" s="74" t="s">
        <v>2680</v>
      </c>
      <c r="H74" s="76">
        <v>45443</v>
      </c>
      <c r="I74" s="77">
        <v>255.43299999999999</v>
      </c>
      <c r="J74" s="78">
        <v>6.17</v>
      </c>
      <c r="K74" s="78">
        <v>10.25</v>
      </c>
      <c r="L74" s="78">
        <v>42.36</v>
      </c>
      <c r="M74" s="78">
        <v>15161.786</v>
      </c>
      <c r="N74" s="76">
        <v>45737</v>
      </c>
      <c r="O74" s="77">
        <v>153.809</v>
      </c>
      <c r="P74" s="78">
        <v>5.97</v>
      </c>
      <c r="Q74" s="78">
        <v>9.9</v>
      </c>
      <c r="R74" s="78">
        <v>41.73</v>
      </c>
      <c r="S74" s="78">
        <v>14857.152</v>
      </c>
      <c r="T74" s="79">
        <v>9</v>
      </c>
      <c r="V74" s="86">
        <v>45737</v>
      </c>
      <c r="X74" s="81" t="str">
        <f t="shared" si="10"/>
        <v>2024-Q2</v>
      </c>
      <c r="Y74" s="81" t="str">
        <f t="shared" si="11"/>
        <v>2024-Q2</v>
      </c>
      <c r="Z74" s="87">
        <f t="shared" si="12"/>
        <v>10.25</v>
      </c>
      <c r="AB74" s="81" t="str">
        <f t="shared" si="13"/>
        <v>2025-Q1</v>
      </c>
      <c r="AC74" s="81" t="str">
        <f t="shared" si="14"/>
        <v>2025-Q1</v>
      </c>
      <c r="AD74" s="87">
        <f t="shared" si="15"/>
        <v>9.9</v>
      </c>
      <c r="AF74" s="81" t="str">
        <f t="shared" si="16"/>
        <v>2025-Q1</v>
      </c>
      <c r="AG74" s="87">
        <f t="shared" si="17"/>
        <v>10.25</v>
      </c>
      <c r="AH74" s="87">
        <f t="shared" si="18"/>
        <v>9.9</v>
      </c>
      <c r="AI74" s="87">
        <f t="shared" si="19"/>
        <v>0.34999999999999964</v>
      </c>
    </row>
    <row r="75" spans="1:35" ht="12" customHeight="1" x14ac:dyDescent="0.2">
      <c r="A75" s="73" t="s">
        <v>1887</v>
      </c>
      <c r="B75" s="74" t="s">
        <v>39</v>
      </c>
      <c r="C75" s="74" t="s">
        <v>186</v>
      </c>
      <c r="D75" s="74" t="s">
        <v>38</v>
      </c>
      <c r="E75" s="74" t="s">
        <v>2918</v>
      </c>
      <c r="F75" s="74" t="s">
        <v>2</v>
      </c>
      <c r="G75" s="74" t="s">
        <v>2678</v>
      </c>
      <c r="H75" s="76">
        <v>45317</v>
      </c>
      <c r="I75" s="77">
        <v>10.678000000000001</v>
      </c>
      <c r="J75" s="78">
        <v>7.58</v>
      </c>
      <c r="K75" s="78">
        <v>10.25</v>
      </c>
      <c r="L75" s="78">
        <v>50</v>
      </c>
      <c r="M75" s="78">
        <v>1305.442</v>
      </c>
      <c r="N75" s="76">
        <v>45736</v>
      </c>
      <c r="O75" s="77">
        <v>-13.06</v>
      </c>
      <c r="P75" s="78">
        <v>7.25</v>
      </c>
      <c r="Q75" s="78">
        <v>9.75</v>
      </c>
      <c r="R75" s="78">
        <v>48</v>
      </c>
      <c r="S75" s="78">
        <v>1293.1469999999999</v>
      </c>
      <c r="T75" s="79">
        <v>13</v>
      </c>
      <c r="V75" s="86">
        <v>45736</v>
      </c>
      <c r="X75" s="81" t="str">
        <f t="shared" si="10"/>
        <v>2024-Q1</v>
      </c>
      <c r="Y75" s="81" t="str">
        <f t="shared" si="11"/>
        <v>2024-Q1</v>
      </c>
      <c r="Z75" s="87">
        <f t="shared" si="12"/>
        <v>10.25</v>
      </c>
      <c r="AB75" s="81" t="str">
        <f t="shared" si="13"/>
        <v>2025-Q1</v>
      </c>
      <c r="AC75" s="81" t="str">
        <f t="shared" si="14"/>
        <v>2025-Q1</v>
      </c>
      <c r="AD75" s="87">
        <f t="shared" si="15"/>
        <v>9.75</v>
      </c>
      <c r="AF75" s="81" t="str">
        <f t="shared" si="16"/>
        <v>2025-Q1</v>
      </c>
      <c r="AG75" s="87">
        <f t="shared" si="17"/>
        <v>10.25</v>
      </c>
      <c r="AH75" s="87">
        <f t="shared" si="18"/>
        <v>9.75</v>
      </c>
      <c r="AI75" s="87">
        <f t="shared" si="19"/>
        <v>0.5</v>
      </c>
    </row>
    <row r="76" spans="1:35" ht="12" customHeight="1" x14ac:dyDescent="0.2">
      <c r="A76" s="73" t="s">
        <v>2676</v>
      </c>
      <c r="B76" s="74" t="s">
        <v>104</v>
      </c>
      <c r="C76" s="74" t="s">
        <v>2997</v>
      </c>
      <c r="D76" s="74" t="s">
        <v>106</v>
      </c>
      <c r="E76" s="74" t="s">
        <v>3009</v>
      </c>
      <c r="F76" s="74" t="s">
        <v>2</v>
      </c>
      <c r="G76" s="74" t="s">
        <v>2680</v>
      </c>
      <c r="H76" s="76">
        <v>45736</v>
      </c>
      <c r="I76" s="77">
        <v>546</v>
      </c>
      <c r="J76" s="78">
        <v>8.31</v>
      </c>
      <c r="K76" s="78">
        <v>11.3</v>
      </c>
      <c r="L76" s="78">
        <v>52</v>
      </c>
      <c r="M76" s="75" t="s">
        <v>1</v>
      </c>
      <c r="V76" s="86">
        <v>45736</v>
      </c>
      <c r="X76" s="81" t="str">
        <f t="shared" si="10"/>
        <v>2025-Q1</v>
      </c>
      <c r="Y76" s="81" t="str">
        <f t="shared" si="11"/>
        <v>2025-Q1</v>
      </c>
      <c r="Z76" s="87">
        <f t="shared" si="12"/>
        <v>11.3</v>
      </c>
      <c r="AB76" s="81" t="str">
        <f t="shared" si="13"/>
        <v/>
      </c>
      <c r="AC76" s="81" t="str">
        <f t="shared" si="14"/>
        <v/>
      </c>
      <c r="AD76" s="87" t="str">
        <f t="shared" si="15"/>
        <v/>
      </c>
      <c r="AF76" s="81" t="str">
        <f t="shared" si="16"/>
        <v/>
      </c>
      <c r="AG76" s="87" t="str">
        <f t="shared" si="17"/>
        <v/>
      </c>
      <c r="AH76" s="87" t="str">
        <f t="shared" si="18"/>
        <v/>
      </c>
      <c r="AI76" s="87" t="str">
        <f t="shared" si="19"/>
        <v/>
      </c>
    </row>
    <row r="77" spans="1:35" ht="12" customHeight="1" x14ac:dyDescent="0.2">
      <c r="A77" s="73" t="s">
        <v>2676</v>
      </c>
      <c r="B77" s="74" t="s">
        <v>104</v>
      </c>
      <c r="C77" s="74" t="s">
        <v>264</v>
      </c>
      <c r="D77" s="74" t="s">
        <v>263</v>
      </c>
      <c r="E77" s="74" t="s">
        <v>3010</v>
      </c>
      <c r="F77" s="74" t="s">
        <v>2</v>
      </c>
      <c r="G77" s="74" t="s">
        <v>2680</v>
      </c>
      <c r="H77" s="76">
        <v>45736</v>
      </c>
      <c r="I77" s="77">
        <v>96.45</v>
      </c>
      <c r="J77" s="78">
        <v>8.2100000000000009</v>
      </c>
      <c r="K77" s="78">
        <v>11.25</v>
      </c>
      <c r="L77" s="78">
        <v>54</v>
      </c>
      <c r="M77" s="75" t="s">
        <v>1</v>
      </c>
      <c r="V77" s="86">
        <v>45736</v>
      </c>
      <c r="X77" s="81" t="str">
        <f t="shared" si="10"/>
        <v>2025-Q1</v>
      </c>
      <c r="Y77" s="81" t="str">
        <f t="shared" si="11"/>
        <v>2025-Q1</v>
      </c>
      <c r="Z77" s="87">
        <f t="shared" si="12"/>
        <v>11.25</v>
      </c>
      <c r="AB77" s="81" t="str">
        <f t="shared" si="13"/>
        <v/>
      </c>
      <c r="AC77" s="81" t="str">
        <f t="shared" si="14"/>
        <v/>
      </c>
      <c r="AD77" s="87" t="str">
        <f t="shared" si="15"/>
        <v/>
      </c>
      <c r="AF77" s="81" t="str">
        <f t="shared" si="16"/>
        <v/>
      </c>
      <c r="AG77" s="87" t="str">
        <f t="shared" si="17"/>
        <v/>
      </c>
      <c r="AH77" s="87" t="str">
        <f t="shared" si="18"/>
        <v/>
      </c>
      <c r="AI77" s="87" t="str">
        <f t="shared" si="19"/>
        <v/>
      </c>
    </row>
    <row r="78" spans="1:35" ht="12" customHeight="1" x14ac:dyDescent="0.2">
      <c r="A78" s="73" t="s">
        <v>2676</v>
      </c>
      <c r="B78" s="74" t="s">
        <v>104</v>
      </c>
      <c r="C78" s="74" t="s">
        <v>103</v>
      </c>
      <c r="D78" s="74" t="s">
        <v>102</v>
      </c>
      <c r="E78" s="74" t="s">
        <v>3011</v>
      </c>
      <c r="F78" s="74" t="s">
        <v>2</v>
      </c>
      <c r="G78" s="74" t="s">
        <v>2680</v>
      </c>
      <c r="H78" s="76">
        <v>45736</v>
      </c>
      <c r="I78" s="77">
        <v>381.57799999999997</v>
      </c>
      <c r="J78" s="78">
        <v>8.5</v>
      </c>
      <c r="K78" s="78">
        <v>11.75</v>
      </c>
      <c r="L78" s="78">
        <v>52</v>
      </c>
      <c r="M78" s="75" t="s">
        <v>1</v>
      </c>
      <c r="V78" s="86">
        <v>45736</v>
      </c>
      <c r="X78" s="81" t="str">
        <f t="shared" si="10"/>
        <v>2025-Q1</v>
      </c>
      <c r="Y78" s="81" t="str">
        <f t="shared" si="11"/>
        <v>2025-Q1</v>
      </c>
      <c r="Z78" s="87">
        <f t="shared" si="12"/>
        <v>11.75</v>
      </c>
      <c r="AB78" s="81" t="str">
        <f t="shared" si="13"/>
        <v/>
      </c>
      <c r="AC78" s="81" t="str">
        <f t="shared" si="14"/>
        <v/>
      </c>
      <c r="AD78" s="87" t="str">
        <f t="shared" si="15"/>
        <v/>
      </c>
      <c r="AF78" s="81" t="str">
        <f t="shared" si="16"/>
        <v/>
      </c>
      <c r="AG78" s="87" t="str">
        <f t="shared" si="17"/>
        <v/>
      </c>
      <c r="AH78" s="87" t="str">
        <f t="shared" si="18"/>
        <v/>
      </c>
      <c r="AI78" s="87" t="str">
        <f t="shared" si="19"/>
        <v/>
      </c>
    </row>
    <row r="79" spans="1:35" ht="12" customHeight="1" x14ac:dyDescent="0.2">
      <c r="A79" s="73" t="s">
        <v>1887</v>
      </c>
      <c r="B79" s="74" t="s">
        <v>60</v>
      </c>
      <c r="C79" s="74" t="s">
        <v>2360</v>
      </c>
      <c r="D79" s="74" t="s">
        <v>2095</v>
      </c>
      <c r="E79" s="74" t="s">
        <v>2911</v>
      </c>
      <c r="F79" s="74" t="s">
        <v>2</v>
      </c>
      <c r="G79" s="74" t="s">
        <v>2678</v>
      </c>
      <c r="H79" s="76">
        <v>45352</v>
      </c>
      <c r="I79" s="77">
        <v>36.143819999999998</v>
      </c>
      <c r="J79" s="78">
        <v>6.84</v>
      </c>
      <c r="K79" s="78">
        <v>9.35</v>
      </c>
      <c r="L79" s="78">
        <v>50</v>
      </c>
      <c r="M79" s="78">
        <v>646.08775600000001</v>
      </c>
      <c r="N79" s="76">
        <v>45729</v>
      </c>
      <c r="O79" s="77">
        <v>32.299999999999997</v>
      </c>
      <c r="P79" s="78">
        <v>6.84</v>
      </c>
      <c r="Q79" s="78">
        <v>9.35</v>
      </c>
      <c r="R79" s="78">
        <v>50</v>
      </c>
      <c r="S79" s="78">
        <v>641.96495000000004</v>
      </c>
      <c r="T79" s="79">
        <v>12</v>
      </c>
      <c r="V79" s="86">
        <v>45729</v>
      </c>
      <c r="X79" s="81" t="str">
        <f t="shared" si="10"/>
        <v>2024-Q1</v>
      </c>
      <c r="Y79" s="81" t="str">
        <f t="shared" si="11"/>
        <v>2024-Q1</v>
      </c>
      <c r="Z79" s="87">
        <f t="shared" si="12"/>
        <v>9.35</v>
      </c>
      <c r="AB79" s="81" t="str">
        <f t="shared" si="13"/>
        <v>2025-Q1</v>
      </c>
      <c r="AC79" s="81" t="str">
        <f t="shared" si="14"/>
        <v>2025-Q1</v>
      </c>
      <c r="AD79" s="87">
        <f t="shared" si="15"/>
        <v>9.35</v>
      </c>
      <c r="AF79" s="81" t="str">
        <f t="shared" si="16"/>
        <v>2025-Q1</v>
      </c>
      <c r="AG79" s="87">
        <f t="shared" si="17"/>
        <v>9.35</v>
      </c>
      <c r="AH79" s="87">
        <f t="shared" si="18"/>
        <v>9.35</v>
      </c>
      <c r="AI79" s="87">
        <f t="shared" si="19"/>
        <v>0</v>
      </c>
    </row>
    <row r="80" spans="1:35" ht="12" customHeight="1" x14ac:dyDescent="0.2">
      <c r="A80" s="73" t="s">
        <v>1887</v>
      </c>
      <c r="B80" s="74" t="s">
        <v>28</v>
      </c>
      <c r="C80" s="74" t="s">
        <v>1513</v>
      </c>
      <c r="D80" s="74" t="s">
        <v>1514</v>
      </c>
      <c r="E80" s="74" t="s">
        <v>2909</v>
      </c>
      <c r="F80" s="74" t="s">
        <v>2</v>
      </c>
      <c r="G80" s="74" t="s">
        <v>2678</v>
      </c>
      <c r="H80" s="76">
        <v>45357</v>
      </c>
      <c r="I80" s="77">
        <v>14.584007</v>
      </c>
      <c r="J80" s="78">
        <v>7.03</v>
      </c>
      <c r="K80" s="78">
        <v>10.4</v>
      </c>
      <c r="L80" s="78">
        <v>44.9</v>
      </c>
      <c r="M80" s="78">
        <v>7043.4816979999996</v>
      </c>
      <c r="N80" s="76">
        <v>45729</v>
      </c>
      <c r="O80" s="77">
        <v>-33.542836999999999</v>
      </c>
      <c r="P80" s="78">
        <v>6.61</v>
      </c>
      <c r="Q80" s="78">
        <v>9.65</v>
      </c>
      <c r="R80" s="78">
        <v>43.25</v>
      </c>
      <c r="S80" s="78">
        <v>7045.0093280000001</v>
      </c>
      <c r="T80" s="79">
        <v>12</v>
      </c>
      <c r="V80" s="86">
        <v>45729</v>
      </c>
      <c r="X80" s="81" t="str">
        <f t="shared" si="10"/>
        <v>2024-Q1</v>
      </c>
      <c r="Y80" s="81" t="str">
        <f t="shared" si="11"/>
        <v>2024-Q1</v>
      </c>
      <c r="Z80" s="87">
        <f t="shared" si="12"/>
        <v>10.4</v>
      </c>
      <c r="AB80" s="81" t="str">
        <f t="shared" si="13"/>
        <v>2025-Q1</v>
      </c>
      <c r="AC80" s="81" t="str">
        <f t="shared" si="14"/>
        <v>2025-Q1</v>
      </c>
      <c r="AD80" s="87">
        <f t="shared" si="15"/>
        <v>9.65</v>
      </c>
      <c r="AF80" s="81" t="str">
        <f t="shared" si="16"/>
        <v>2025-Q1</v>
      </c>
      <c r="AG80" s="87">
        <f t="shared" si="17"/>
        <v>10.4</v>
      </c>
      <c r="AH80" s="87">
        <f t="shared" si="18"/>
        <v>9.65</v>
      </c>
      <c r="AI80" s="87">
        <f t="shared" si="19"/>
        <v>0.75</v>
      </c>
    </row>
    <row r="81" spans="1:35" ht="12" customHeight="1" x14ac:dyDescent="0.2">
      <c r="A81" s="73" t="s">
        <v>1887</v>
      </c>
      <c r="B81" s="74" t="s">
        <v>259</v>
      </c>
      <c r="C81" s="74" t="s">
        <v>362</v>
      </c>
      <c r="D81" s="74" t="s">
        <v>118</v>
      </c>
      <c r="E81" s="74" t="s">
        <v>2876</v>
      </c>
      <c r="F81" s="74" t="s">
        <v>2</v>
      </c>
      <c r="G81" s="74" t="s">
        <v>2680</v>
      </c>
      <c r="H81" s="76">
        <v>45457</v>
      </c>
      <c r="I81" s="77">
        <v>25.143516999999999</v>
      </c>
      <c r="J81" s="78">
        <v>7.36</v>
      </c>
      <c r="K81" s="78">
        <v>9.83</v>
      </c>
      <c r="L81" s="78">
        <v>52.66</v>
      </c>
      <c r="M81" s="78">
        <v>664.90727700000002</v>
      </c>
      <c r="N81" s="76">
        <v>45728</v>
      </c>
      <c r="O81" s="77">
        <v>17.03152</v>
      </c>
      <c r="P81" s="78">
        <v>6.9</v>
      </c>
      <c r="Q81" s="78">
        <v>9.4</v>
      </c>
      <c r="R81" s="78">
        <v>48</v>
      </c>
      <c r="S81" s="78">
        <v>663.82089199999996</v>
      </c>
      <c r="T81" s="79">
        <v>9</v>
      </c>
      <c r="V81" s="86">
        <v>45728</v>
      </c>
      <c r="X81" s="81" t="str">
        <f t="shared" si="10"/>
        <v>2024-Q2</v>
      </c>
      <c r="Y81" s="81" t="str">
        <f t="shared" si="11"/>
        <v>2024-Q2</v>
      </c>
      <c r="Z81" s="87">
        <f t="shared" si="12"/>
        <v>9.83</v>
      </c>
      <c r="AB81" s="81" t="str">
        <f t="shared" si="13"/>
        <v>2025-Q1</v>
      </c>
      <c r="AC81" s="81" t="str">
        <f t="shared" si="14"/>
        <v>2025-Q1</v>
      </c>
      <c r="AD81" s="87">
        <f t="shared" si="15"/>
        <v>9.4</v>
      </c>
      <c r="AF81" s="81" t="str">
        <f t="shared" si="16"/>
        <v>2025-Q1</v>
      </c>
      <c r="AG81" s="87">
        <f t="shared" si="17"/>
        <v>9.83</v>
      </c>
      <c r="AH81" s="87">
        <f t="shared" si="18"/>
        <v>9.4</v>
      </c>
      <c r="AI81" s="87">
        <f t="shared" si="19"/>
        <v>0.42999999999999972</v>
      </c>
    </row>
    <row r="82" spans="1:35" ht="12" customHeight="1" x14ac:dyDescent="0.2">
      <c r="A82" s="73" t="s">
        <v>1887</v>
      </c>
      <c r="B82" s="74" t="s">
        <v>6</v>
      </c>
      <c r="C82" s="74" t="s">
        <v>23</v>
      </c>
      <c r="D82" s="74" t="s">
        <v>22</v>
      </c>
      <c r="E82" s="74" t="s">
        <v>2892</v>
      </c>
      <c r="F82" s="74" t="s">
        <v>2</v>
      </c>
      <c r="G82" s="74" t="s">
        <v>2694</v>
      </c>
      <c r="H82" s="76">
        <v>45412</v>
      </c>
      <c r="I82" s="77">
        <v>20.399999999999999</v>
      </c>
      <c r="J82" s="75" t="s">
        <v>1</v>
      </c>
      <c r="K82" s="75" t="s">
        <v>1</v>
      </c>
      <c r="L82" s="75" t="s">
        <v>1</v>
      </c>
      <c r="M82" s="75" t="s">
        <v>1</v>
      </c>
      <c r="N82" s="76">
        <v>45727</v>
      </c>
      <c r="O82" s="77">
        <v>20.399999999999999</v>
      </c>
      <c r="P82" s="75" t="s">
        <v>1</v>
      </c>
      <c r="Q82" s="75" t="s">
        <v>1</v>
      </c>
      <c r="R82" s="75" t="s">
        <v>1</v>
      </c>
      <c r="S82" s="75" t="s">
        <v>1</v>
      </c>
      <c r="T82" s="79">
        <v>10</v>
      </c>
      <c r="V82" s="86">
        <v>45727</v>
      </c>
      <c r="X82" s="81" t="str">
        <f t="shared" si="10"/>
        <v>2024-Q2</v>
      </c>
      <c r="Y82" s="81" t="str">
        <f t="shared" si="11"/>
        <v/>
      </c>
      <c r="Z82" s="87" t="str">
        <f t="shared" si="12"/>
        <v/>
      </c>
      <c r="AB82" s="81" t="str">
        <f t="shared" si="13"/>
        <v>2025-Q1</v>
      </c>
      <c r="AC82" s="81" t="str">
        <f t="shared" si="14"/>
        <v/>
      </c>
      <c r="AD82" s="87" t="str">
        <f t="shared" si="15"/>
        <v/>
      </c>
      <c r="AF82" s="81" t="str">
        <f t="shared" si="16"/>
        <v/>
      </c>
      <c r="AG82" s="87" t="str">
        <f t="shared" si="17"/>
        <v/>
      </c>
      <c r="AH82" s="87" t="str">
        <f t="shared" si="18"/>
        <v/>
      </c>
      <c r="AI82" s="87" t="str">
        <f t="shared" si="19"/>
        <v/>
      </c>
    </row>
    <row r="83" spans="1:35" ht="12" customHeight="1" x14ac:dyDescent="0.2">
      <c r="A83" s="73" t="s">
        <v>1887</v>
      </c>
      <c r="B83" s="74" t="s">
        <v>95</v>
      </c>
      <c r="C83" s="74" t="s">
        <v>435</v>
      </c>
      <c r="D83" s="74" t="s">
        <v>436</v>
      </c>
      <c r="E83" s="74" t="s">
        <v>2933</v>
      </c>
      <c r="F83" s="74" t="s">
        <v>2</v>
      </c>
      <c r="G83" s="74" t="s">
        <v>2680</v>
      </c>
      <c r="H83" s="76">
        <v>45526</v>
      </c>
      <c r="I83" s="77">
        <v>12.593450000000001</v>
      </c>
      <c r="J83" s="78">
        <v>6.89</v>
      </c>
      <c r="K83" s="78">
        <v>11.3</v>
      </c>
      <c r="L83" s="78">
        <v>42.82</v>
      </c>
      <c r="M83" s="78">
        <v>150.05309600000001</v>
      </c>
      <c r="N83" s="76">
        <v>45720</v>
      </c>
      <c r="O83" s="77">
        <v>8.4</v>
      </c>
      <c r="P83" s="78">
        <v>6.36</v>
      </c>
      <c r="Q83" s="78">
        <v>10.199999999999999</v>
      </c>
      <c r="R83" s="78">
        <v>42.42</v>
      </c>
      <c r="S83" s="75" t="s">
        <v>1</v>
      </c>
      <c r="T83" s="79">
        <v>6</v>
      </c>
      <c r="V83" s="86">
        <v>45720</v>
      </c>
      <c r="X83" s="81" t="str">
        <f t="shared" si="10"/>
        <v>2024-Q3</v>
      </c>
      <c r="Y83" s="81" t="str">
        <f t="shared" si="11"/>
        <v>2024-Q3</v>
      </c>
      <c r="Z83" s="87">
        <f t="shared" si="12"/>
        <v>11.3</v>
      </c>
      <c r="AB83" s="81" t="str">
        <f t="shared" si="13"/>
        <v>2025-Q1</v>
      </c>
      <c r="AC83" s="81" t="str">
        <f t="shared" si="14"/>
        <v>2025-Q1</v>
      </c>
      <c r="AD83" s="87">
        <f t="shared" si="15"/>
        <v>10.199999999999999</v>
      </c>
      <c r="AF83" s="81" t="str">
        <f t="shared" si="16"/>
        <v>2025-Q1</v>
      </c>
      <c r="AG83" s="87">
        <f t="shared" si="17"/>
        <v>11.3</v>
      </c>
      <c r="AH83" s="87">
        <f t="shared" si="18"/>
        <v>10.199999999999999</v>
      </c>
      <c r="AI83" s="87">
        <f t="shared" si="19"/>
        <v>1.1000000000000014</v>
      </c>
    </row>
    <row r="84" spans="1:35" ht="12" customHeight="1" x14ac:dyDescent="0.2">
      <c r="A84" s="73" t="s">
        <v>2676</v>
      </c>
      <c r="B84" s="74" t="s">
        <v>95</v>
      </c>
      <c r="C84" s="74" t="s">
        <v>252</v>
      </c>
      <c r="D84" s="74" t="s">
        <v>151</v>
      </c>
      <c r="E84" s="74" t="s">
        <v>2943</v>
      </c>
      <c r="F84" s="74" t="s">
        <v>2</v>
      </c>
      <c r="G84" s="74" t="s">
        <v>2680</v>
      </c>
      <c r="H84" s="76">
        <v>45716</v>
      </c>
      <c r="I84" s="77">
        <v>2472.134</v>
      </c>
      <c r="J84" s="78">
        <v>7.64</v>
      </c>
      <c r="K84" s="78">
        <v>11.9</v>
      </c>
      <c r="L84" s="78">
        <v>50.12</v>
      </c>
      <c r="M84" s="78">
        <v>80751.58</v>
      </c>
      <c r="V84" s="86">
        <v>45716</v>
      </c>
      <c r="X84" s="81" t="str">
        <f t="shared" si="10"/>
        <v>2025-Q1</v>
      </c>
      <c r="Y84" s="81" t="str">
        <f t="shared" si="11"/>
        <v>2025-Q1</v>
      </c>
      <c r="Z84" s="87">
        <f t="shared" si="12"/>
        <v>11.9</v>
      </c>
      <c r="AB84" s="81" t="str">
        <f t="shared" si="13"/>
        <v/>
      </c>
      <c r="AC84" s="81" t="str">
        <f t="shared" si="14"/>
        <v/>
      </c>
      <c r="AD84" s="87" t="str">
        <f t="shared" si="15"/>
        <v/>
      </c>
      <c r="AF84" s="81" t="str">
        <f t="shared" si="16"/>
        <v/>
      </c>
      <c r="AG84" s="87" t="str">
        <f t="shared" si="17"/>
        <v/>
      </c>
      <c r="AH84" s="87" t="str">
        <f t="shared" si="18"/>
        <v/>
      </c>
      <c r="AI84" s="87" t="str">
        <f t="shared" si="19"/>
        <v/>
      </c>
    </row>
    <row r="85" spans="1:35" ht="12" customHeight="1" x14ac:dyDescent="0.2">
      <c r="A85" s="73" t="s">
        <v>1887</v>
      </c>
      <c r="B85" s="74" t="s">
        <v>17</v>
      </c>
      <c r="C85" s="74" t="s">
        <v>16</v>
      </c>
      <c r="D85" s="74" t="s">
        <v>15</v>
      </c>
      <c r="E85" s="74" t="s">
        <v>2880</v>
      </c>
      <c r="F85" s="74" t="s">
        <v>2</v>
      </c>
      <c r="G85" s="74" t="s">
        <v>2694</v>
      </c>
      <c r="H85" s="76">
        <v>45447</v>
      </c>
      <c r="I85" s="77">
        <v>84.435598999999996</v>
      </c>
      <c r="J85" s="78">
        <v>7.2</v>
      </c>
      <c r="K85" s="78">
        <v>9.6999999999999993</v>
      </c>
      <c r="L85" s="78">
        <v>51.99</v>
      </c>
      <c r="M85" s="78">
        <v>1993.393</v>
      </c>
      <c r="N85" s="76">
        <v>45715</v>
      </c>
      <c r="O85" s="77">
        <v>55.654598999999997</v>
      </c>
      <c r="P85" s="78">
        <v>7.2</v>
      </c>
      <c r="Q85" s="78">
        <v>9.6999999999999993</v>
      </c>
      <c r="R85" s="78">
        <v>51.99</v>
      </c>
      <c r="S85" s="78">
        <v>1993.607</v>
      </c>
      <c r="T85" s="79">
        <v>8</v>
      </c>
      <c r="V85" s="86">
        <v>45715</v>
      </c>
      <c r="X85" s="81" t="str">
        <f t="shared" si="10"/>
        <v>2024-Q2</v>
      </c>
      <c r="Y85" s="81" t="str">
        <f t="shared" si="11"/>
        <v>2024-Q2</v>
      </c>
      <c r="Z85" s="87">
        <f t="shared" si="12"/>
        <v>9.6999999999999993</v>
      </c>
      <c r="AB85" s="81" t="str">
        <f t="shared" si="13"/>
        <v>2025-Q1</v>
      </c>
      <c r="AC85" s="81" t="str">
        <f t="shared" si="14"/>
        <v>2025-Q1</v>
      </c>
      <c r="AD85" s="87">
        <f t="shared" si="15"/>
        <v>9.6999999999999993</v>
      </c>
      <c r="AF85" s="81" t="str">
        <f t="shared" si="16"/>
        <v>2025-Q1</v>
      </c>
      <c r="AG85" s="87">
        <f t="shared" si="17"/>
        <v>9.6999999999999993</v>
      </c>
      <c r="AH85" s="87">
        <f t="shared" si="18"/>
        <v>9.6999999999999993</v>
      </c>
      <c r="AI85" s="87">
        <f t="shared" si="19"/>
        <v>0</v>
      </c>
    </row>
    <row r="86" spans="1:35" ht="12" customHeight="1" x14ac:dyDescent="0.2">
      <c r="A86" s="73" t="s">
        <v>1887</v>
      </c>
      <c r="B86" s="74" t="s">
        <v>231</v>
      </c>
      <c r="C86" s="74" t="s">
        <v>2508</v>
      </c>
      <c r="D86" s="74" t="s">
        <v>1514</v>
      </c>
      <c r="E86" s="74" t="s">
        <v>2697</v>
      </c>
      <c r="F86" s="74" t="s">
        <v>2</v>
      </c>
      <c r="G86" s="74" t="s">
        <v>2680</v>
      </c>
      <c r="H86" s="76">
        <v>45265</v>
      </c>
      <c r="I86" s="77">
        <v>118.757693</v>
      </c>
      <c r="J86" s="78">
        <v>7.06</v>
      </c>
      <c r="K86" s="78">
        <v>10.4</v>
      </c>
      <c r="L86" s="78">
        <v>48.29</v>
      </c>
      <c r="M86" s="78">
        <v>2820.4687600000002</v>
      </c>
      <c r="N86" s="76">
        <v>45691</v>
      </c>
      <c r="O86" s="77">
        <v>93.972808000000001</v>
      </c>
      <c r="P86" s="78">
        <v>6.77</v>
      </c>
      <c r="Q86" s="78">
        <v>9.8000000000000007</v>
      </c>
      <c r="R86" s="78">
        <v>48.28</v>
      </c>
      <c r="S86" s="78">
        <v>2769.851666</v>
      </c>
      <c r="T86" s="79">
        <v>14</v>
      </c>
      <c r="V86" s="86">
        <v>45691</v>
      </c>
      <c r="X86" s="81" t="str">
        <f t="shared" si="10"/>
        <v>2023-Q4</v>
      </c>
      <c r="Y86" s="81" t="str">
        <f t="shared" si="11"/>
        <v>2023-Q4</v>
      </c>
      <c r="Z86" s="87">
        <f t="shared" si="12"/>
        <v>10.4</v>
      </c>
      <c r="AB86" s="81" t="str">
        <f t="shared" si="13"/>
        <v>2025-Q1</v>
      </c>
      <c r="AC86" s="81" t="str">
        <f t="shared" si="14"/>
        <v>2025-Q1</v>
      </c>
      <c r="AD86" s="87">
        <f t="shared" si="15"/>
        <v>9.8000000000000007</v>
      </c>
      <c r="AF86" s="81" t="str">
        <f t="shared" si="16"/>
        <v>2025-Q1</v>
      </c>
      <c r="AG86" s="87">
        <f t="shared" si="17"/>
        <v>10.4</v>
      </c>
      <c r="AH86" s="87">
        <f t="shared" si="18"/>
        <v>9.8000000000000007</v>
      </c>
      <c r="AI86" s="87">
        <f t="shared" si="19"/>
        <v>0.59999999999999964</v>
      </c>
    </row>
    <row r="87" spans="1:35" ht="12" customHeight="1" x14ac:dyDescent="0.2">
      <c r="A87" s="73" t="s">
        <v>1887</v>
      </c>
      <c r="B87" s="74" t="s">
        <v>86</v>
      </c>
      <c r="C87" s="74" t="s">
        <v>13</v>
      </c>
      <c r="D87" s="74" t="s">
        <v>12</v>
      </c>
      <c r="E87" s="74" t="s">
        <v>2882</v>
      </c>
      <c r="F87" s="74" t="s">
        <v>2</v>
      </c>
      <c r="G87" s="74" t="s">
        <v>2680</v>
      </c>
      <c r="H87" s="76">
        <v>45443</v>
      </c>
      <c r="I87" s="77">
        <v>92.4</v>
      </c>
      <c r="J87" s="78">
        <v>7.69</v>
      </c>
      <c r="K87" s="78">
        <v>10.3</v>
      </c>
      <c r="L87" s="78">
        <v>50</v>
      </c>
      <c r="M87" s="78">
        <v>1125.3581240000001</v>
      </c>
      <c r="N87" s="76">
        <v>45688</v>
      </c>
      <c r="O87" s="77">
        <v>57.94</v>
      </c>
      <c r="P87" s="78">
        <v>7.25</v>
      </c>
      <c r="Q87" s="75" t="s">
        <v>1</v>
      </c>
      <c r="R87" s="75" t="s">
        <v>1</v>
      </c>
      <c r="S87" s="75" t="s">
        <v>1</v>
      </c>
      <c r="T87" s="79">
        <v>8</v>
      </c>
      <c r="V87" s="86">
        <v>45688</v>
      </c>
      <c r="X87" s="81" t="str">
        <f t="shared" si="10"/>
        <v>2024-Q2</v>
      </c>
      <c r="Y87" s="81" t="str">
        <f t="shared" si="11"/>
        <v>2024-Q2</v>
      </c>
      <c r="Z87" s="87">
        <f t="shared" si="12"/>
        <v>10.3</v>
      </c>
      <c r="AB87" s="81" t="str">
        <f t="shared" si="13"/>
        <v>2025-Q1</v>
      </c>
      <c r="AC87" s="81" t="str">
        <f t="shared" si="14"/>
        <v/>
      </c>
      <c r="AD87" s="87" t="str">
        <f t="shared" si="15"/>
        <v/>
      </c>
      <c r="AF87" s="81" t="str">
        <f t="shared" si="16"/>
        <v/>
      </c>
      <c r="AG87" s="87" t="str">
        <f t="shared" si="17"/>
        <v/>
      </c>
      <c r="AH87" s="87" t="str">
        <f t="shared" si="18"/>
        <v/>
      </c>
      <c r="AI87" s="87" t="str">
        <f t="shared" si="19"/>
        <v/>
      </c>
    </row>
    <row r="88" spans="1:35" ht="12" customHeight="1" x14ac:dyDescent="0.2">
      <c r="A88" s="73" t="s">
        <v>2676</v>
      </c>
      <c r="B88" s="74" t="s">
        <v>39</v>
      </c>
      <c r="C88" s="74" t="s">
        <v>3013</v>
      </c>
      <c r="D88" s="74" t="s">
        <v>38</v>
      </c>
      <c r="E88" s="74" t="s">
        <v>2947</v>
      </c>
      <c r="F88" s="74" t="s">
        <v>2</v>
      </c>
      <c r="G88" s="74" t="s">
        <v>2678</v>
      </c>
      <c r="H88" s="76">
        <v>45688</v>
      </c>
      <c r="I88" s="77">
        <v>1608.4359999999999</v>
      </c>
      <c r="J88" s="78">
        <v>7.27</v>
      </c>
      <c r="K88" s="78">
        <v>10</v>
      </c>
      <c r="L88" s="78">
        <v>48</v>
      </c>
      <c r="M88" s="78">
        <v>34248.735000000001</v>
      </c>
      <c r="V88" s="86">
        <v>45688</v>
      </c>
      <c r="X88" s="81" t="str">
        <f t="shared" si="10"/>
        <v>2025-Q1</v>
      </c>
      <c r="Y88" s="81" t="str">
        <f t="shared" si="11"/>
        <v>2025-Q1</v>
      </c>
      <c r="Z88" s="87">
        <f t="shared" si="12"/>
        <v>10</v>
      </c>
      <c r="AB88" s="81" t="str">
        <f t="shared" si="13"/>
        <v/>
      </c>
      <c r="AC88" s="81" t="str">
        <f t="shared" si="14"/>
        <v/>
      </c>
      <c r="AD88" s="87" t="str">
        <f t="shared" si="15"/>
        <v/>
      </c>
      <c r="AF88" s="81" t="str">
        <f t="shared" si="16"/>
        <v/>
      </c>
      <c r="AG88" s="87" t="str">
        <f t="shared" si="17"/>
        <v/>
      </c>
      <c r="AH88" s="87" t="str">
        <f t="shared" si="18"/>
        <v/>
      </c>
      <c r="AI88" s="87" t="str">
        <f t="shared" si="19"/>
        <v/>
      </c>
    </row>
    <row r="89" spans="1:35" ht="12" customHeight="1" x14ac:dyDescent="0.2">
      <c r="A89" s="73" t="s">
        <v>1887</v>
      </c>
      <c r="B89" s="74" t="s">
        <v>231</v>
      </c>
      <c r="C89" s="74" t="s">
        <v>3014</v>
      </c>
      <c r="D89" s="74" t="s">
        <v>167</v>
      </c>
      <c r="E89" s="74" t="s">
        <v>2897</v>
      </c>
      <c r="F89" s="74" t="s">
        <v>2</v>
      </c>
      <c r="G89" s="74" t="s">
        <v>2680</v>
      </c>
      <c r="H89" s="76">
        <v>45386</v>
      </c>
      <c r="I89" s="77">
        <v>536.149</v>
      </c>
      <c r="J89" s="78">
        <v>6.52</v>
      </c>
      <c r="K89" s="78">
        <v>10.5</v>
      </c>
      <c r="L89" s="78">
        <v>43.28</v>
      </c>
      <c r="M89" s="78">
        <v>12485.348</v>
      </c>
      <c r="N89" s="76">
        <v>45686</v>
      </c>
      <c r="O89" s="77">
        <v>295.678</v>
      </c>
      <c r="P89" s="78">
        <v>6.19</v>
      </c>
      <c r="Q89" s="78">
        <v>9.75</v>
      </c>
      <c r="R89" s="78">
        <v>43.28</v>
      </c>
      <c r="S89" s="78">
        <v>12481.993</v>
      </c>
      <c r="T89" s="79">
        <v>10</v>
      </c>
      <c r="V89" s="86">
        <v>45686</v>
      </c>
      <c r="X89" s="81" t="str">
        <f t="shared" si="10"/>
        <v>2024-Q2</v>
      </c>
      <c r="Y89" s="81" t="str">
        <f t="shared" si="11"/>
        <v>2024-Q2</v>
      </c>
      <c r="Z89" s="87">
        <f t="shared" si="12"/>
        <v>10.5</v>
      </c>
      <c r="AB89" s="81" t="str">
        <f t="shared" si="13"/>
        <v>2025-Q1</v>
      </c>
      <c r="AC89" s="81" t="str">
        <f t="shared" si="14"/>
        <v>2025-Q1</v>
      </c>
      <c r="AD89" s="87">
        <f t="shared" si="15"/>
        <v>9.75</v>
      </c>
      <c r="AF89" s="81" t="str">
        <f t="shared" si="16"/>
        <v>2025-Q1</v>
      </c>
      <c r="AG89" s="87">
        <f t="shared" si="17"/>
        <v>10.5</v>
      </c>
      <c r="AH89" s="87">
        <f t="shared" si="18"/>
        <v>9.75</v>
      </c>
      <c r="AI89" s="87">
        <f t="shared" si="19"/>
        <v>0.75</v>
      </c>
    </row>
    <row r="90" spans="1:35" ht="12" customHeight="1" x14ac:dyDescent="0.2">
      <c r="A90" s="73" t="s">
        <v>1887</v>
      </c>
      <c r="B90" s="74" t="s">
        <v>17</v>
      </c>
      <c r="C90" s="74" t="s">
        <v>20</v>
      </c>
      <c r="D90" s="74" t="s">
        <v>19</v>
      </c>
      <c r="E90" s="74" t="s">
        <v>2894</v>
      </c>
      <c r="F90" s="74" t="s">
        <v>2</v>
      </c>
      <c r="G90" s="74" t="s">
        <v>2680</v>
      </c>
      <c r="H90" s="76">
        <v>45411</v>
      </c>
      <c r="I90" s="77">
        <v>9.4111840000000004</v>
      </c>
      <c r="J90" s="78">
        <v>7.66</v>
      </c>
      <c r="K90" s="78">
        <v>10.5</v>
      </c>
      <c r="L90" s="78">
        <v>53.28</v>
      </c>
      <c r="M90" s="78">
        <v>327.19199099999997</v>
      </c>
      <c r="N90" s="76">
        <v>45685</v>
      </c>
      <c r="O90" s="77">
        <v>8.2861910000000005</v>
      </c>
      <c r="P90" s="75" t="s">
        <v>1</v>
      </c>
      <c r="Q90" s="75" t="s">
        <v>1</v>
      </c>
      <c r="R90" s="75" t="s">
        <v>1</v>
      </c>
      <c r="S90" s="75" t="s">
        <v>1</v>
      </c>
      <c r="T90" s="79">
        <v>9</v>
      </c>
      <c r="V90" s="86">
        <v>45685</v>
      </c>
      <c r="X90" s="81" t="str">
        <f t="shared" si="10"/>
        <v>2024-Q2</v>
      </c>
      <c r="Y90" s="81" t="str">
        <f t="shared" si="11"/>
        <v>2024-Q2</v>
      </c>
      <c r="Z90" s="87">
        <f t="shared" si="12"/>
        <v>10.5</v>
      </c>
      <c r="AB90" s="81" t="str">
        <f t="shared" si="13"/>
        <v>2025-Q1</v>
      </c>
      <c r="AC90" s="81" t="str">
        <f t="shared" si="14"/>
        <v/>
      </c>
      <c r="AD90" s="87" t="str">
        <f t="shared" si="15"/>
        <v/>
      </c>
      <c r="AF90" s="81" t="str">
        <f t="shared" si="16"/>
        <v/>
      </c>
      <c r="AG90" s="87" t="str">
        <f t="shared" si="17"/>
        <v/>
      </c>
      <c r="AH90" s="87" t="str">
        <f t="shared" si="18"/>
        <v/>
      </c>
      <c r="AI90" s="87" t="str">
        <f t="shared" si="19"/>
        <v/>
      </c>
    </row>
    <row r="91" spans="1:35" ht="12" customHeight="1" x14ac:dyDescent="0.2">
      <c r="A91" s="73" t="s">
        <v>2676</v>
      </c>
      <c r="B91" s="74" t="s">
        <v>28</v>
      </c>
      <c r="C91" s="74" t="s">
        <v>155</v>
      </c>
      <c r="D91" s="74" t="s">
        <v>2095</v>
      </c>
      <c r="E91" s="74" t="s">
        <v>2948</v>
      </c>
      <c r="F91" s="74" t="s">
        <v>2</v>
      </c>
      <c r="G91" s="74" t="s">
        <v>2680</v>
      </c>
      <c r="H91" s="76">
        <v>45684</v>
      </c>
      <c r="I91" s="77">
        <v>129.018</v>
      </c>
      <c r="J91" s="78">
        <v>8.36</v>
      </c>
      <c r="K91" s="78">
        <v>10.7</v>
      </c>
      <c r="L91" s="78">
        <v>56.4</v>
      </c>
      <c r="M91" s="78">
        <v>2733.746541</v>
      </c>
      <c r="V91" s="86">
        <v>45684</v>
      </c>
      <c r="X91" s="81" t="str">
        <f t="shared" si="10"/>
        <v>2025-Q1</v>
      </c>
      <c r="Y91" s="81" t="str">
        <f t="shared" si="11"/>
        <v>2025-Q1</v>
      </c>
      <c r="Z91" s="87">
        <f t="shared" si="12"/>
        <v>10.7</v>
      </c>
      <c r="AB91" s="81" t="str">
        <f t="shared" si="13"/>
        <v/>
      </c>
      <c r="AC91" s="81" t="str">
        <f t="shared" si="14"/>
        <v/>
      </c>
      <c r="AD91" s="87" t="str">
        <f t="shared" si="15"/>
        <v/>
      </c>
      <c r="AF91" s="81" t="str">
        <f t="shared" si="16"/>
        <v/>
      </c>
      <c r="AG91" s="87" t="str">
        <f t="shared" si="17"/>
        <v/>
      </c>
      <c r="AH91" s="87" t="str">
        <f t="shared" si="18"/>
        <v/>
      </c>
      <c r="AI91" s="87" t="str">
        <f t="shared" si="19"/>
        <v/>
      </c>
    </row>
    <row r="92" spans="1:35" ht="12" customHeight="1" x14ac:dyDescent="0.2">
      <c r="A92" s="73" t="s">
        <v>1887</v>
      </c>
      <c r="B92" s="74" t="s">
        <v>57</v>
      </c>
      <c r="C92" s="74" t="s">
        <v>874</v>
      </c>
      <c r="D92" s="74" t="s">
        <v>875</v>
      </c>
      <c r="E92" s="74" t="s">
        <v>2905</v>
      </c>
      <c r="F92" s="74" t="s">
        <v>2</v>
      </c>
      <c r="G92" s="74" t="s">
        <v>2680</v>
      </c>
      <c r="H92" s="76">
        <v>45379</v>
      </c>
      <c r="I92" s="77">
        <v>441.04899999999998</v>
      </c>
      <c r="J92" s="78">
        <v>5.92</v>
      </c>
      <c r="K92" s="78">
        <v>10.5</v>
      </c>
      <c r="L92" s="78">
        <v>39.229999999999997</v>
      </c>
      <c r="M92" s="78">
        <v>22062.561000000002</v>
      </c>
      <c r="N92" s="76">
        <v>45680</v>
      </c>
      <c r="O92" s="77">
        <v>217.38</v>
      </c>
      <c r="P92" s="78">
        <v>5.69</v>
      </c>
      <c r="Q92" s="78">
        <v>9.9</v>
      </c>
      <c r="R92" s="78">
        <v>39.229999999999997</v>
      </c>
      <c r="S92" s="78">
        <v>21787.037</v>
      </c>
      <c r="T92" s="79">
        <v>10</v>
      </c>
      <c r="V92" s="86">
        <v>45680</v>
      </c>
      <c r="X92" s="81" t="str">
        <f t="shared" si="10"/>
        <v>2024-Q1</v>
      </c>
      <c r="Y92" s="81" t="str">
        <f t="shared" si="11"/>
        <v>2024-Q1</v>
      </c>
      <c r="Z92" s="87">
        <f t="shared" si="12"/>
        <v>10.5</v>
      </c>
      <c r="AB92" s="81" t="str">
        <f t="shared" si="13"/>
        <v>2025-Q1</v>
      </c>
      <c r="AC92" s="81" t="str">
        <f t="shared" si="14"/>
        <v>2025-Q1</v>
      </c>
      <c r="AD92" s="87">
        <f t="shared" si="15"/>
        <v>9.9</v>
      </c>
      <c r="AF92" s="81" t="str">
        <f t="shared" si="16"/>
        <v>2025-Q1</v>
      </c>
      <c r="AG92" s="87">
        <f t="shared" si="17"/>
        <v>10.5</v>
      </c>
      <c r="AH92" s="87">
        <f t="shared" si="18"/>
        <v>9.9</v>
      </c>
      <c r="AI92" s="87">
        <f t="shared" si="19"/>
        <v>0.59999999999999964</v>
      </c>
    </row>
    <row r="93" spans="1:35" ht="12" customHeight="1" x14ac:dyDescent="0.2">
      <c r="A93" s="73" t="s">
        <v>1887</v>
      </c>
      <c r="B93" s="74" t="s">
        <v>104</v>
      </c>
      <c r="C93" s="74" t="s">
        <v>2924</v>
      </c>
      <c r="D93" s="74" t="s">
        <v>2925</v>
      </c>
      <c r="E93" s="74" t="s">
        <v>2926</v>
      </c>
      <c r="F93" s="74" t="s">
        <v>2</v>
      </c>
      <c r="G93" s="74" t="s">
        <v>2680</v>
      </c>
      <c r="H93" s="76">
        <v>44803</v>
      </c>
      <c r="I93" s="77">
        <v>17.52</v>
      </c>
      <c r="J93" s="78">
        <v>9.0500000000000007</v>
      </c>
      <c r="K93" s="78">
        <v>11.25</v>
      </c>
      <c r="L93" s="78">
        <v>61.8</v>
      </c>
      <c r="M93" s="78">
        <v>150.437701</v>
      </c>
      <c r="N93" s="76">
        <v>45673</v>
      </c>
      <c r="O93" s="77">
        <v>13.094773999999999</v>
      </c>
      <c r="P93" s="78">
        <v>8.07</v>
      </c>
      <c r="Q93" s="78">
        <v>10</v>
      </c>
      <c r="R93" s="78">
        <v>57</v>
      </c>
      <c r="S93" s="78">
        <v>138.858735</v>
      </c>
      <c r="T93" s="79">
        <v>29</v>
      </c>
      <c r="V93" s="86">
        <v>45673</v>
      </c>
      <c r="X93" s="81" t="str">
        <f t="shared" si="10"/>
        <v>2022-Q3</v>
      </c>
      <c r="Y93" s="81" t="str">
        <f t="shared" si="11"/>
        <v>2022-Q3</v>
      </c>
      <c r="Z93" s="87">
        <f t="shared" si="12"/>
        <v>11.25</v>
      </c>
      <c r="AB93" s="81" t="str">
        <f t="shared" si="13"/>
        <v>2025-Q1</v>
      </c>
      <c r="AC93" s="81" t="str">
        <f t="shared" si="14"/>
        <v>2025-Q1</v>
      </c>
      <c r="AD93" s="87">
        <f t="shared" si="15"/>
        <v>10</v>
      </c>
      <c r="AF93" s="81" t="str">
        <f t="shared" si="16"/>
        <v>2025-Q1</v>
      </c>
      <c r="AG93" s="87">
        <f t="shared" si="17"/>
        <v>11.25</v>
      </c>
      <c r="AH93" s="87">
        <f t="shared" si="18"/>
        <v>10</v>
      </c>
      <c r="AI93" s="87">
        <f t="shared" si="19"/>
        <v>1.25</v>
      </c>
    </row>
    <row r="94" spans="1:35" ht="12" customHeight="1" x14ac:dyDescent="0.2">
      <c r="A94" s="73" t="s">
        <v>1887</v>
      </c>
      <c r="B94" s="74" t="s">
        <v>181</v>
      </c>
      <c r="C94" s="74" t="s">
        <v>3015</v>
      </c>
      <c r="D94" s="74" t="s">
        <v>22</v>
      </c>
      <c r="E94" s="74" t="s">
        <v>2917</v>
      </c>
      <c r="F94" s="74" t="s">
        <v>2</v>
      </c>
      <c r="G94" s="74" t="s">
        <v>2680</v>
      </c>
      <c r="H94" s="76">
        <v>45322</v>
      </c>
      <c r="I94" s="77">
        <v>217.37933699999999</v>
      </c>
      <c r="J94" s="78">
        <v>7.64</v>
      </c>
      <c r="K94" s="78">
        <v>10.8</v>
      </c>
      <c r="L94" s="78">
        <v>51.11</v>
      </c>
      <c r="M94" s="78">
        <v>4545.9244939999999</v>
      </c>
      <c r="N94" s="76">
        <v>45672</v>
      </c>
      <c r="O94" s="77">
        <v>119.5</v>
      </c>
      <c r="P94" s="78">
        <v>6.98</v>
      </c>
      <c r="Q94" s="78">
        <v>9.5</v>
      </c>
      <c r="R94" s="78">
        <v>51.12</v>
      </c>
      <c r="S94" s="75" t="s">
        <v>1</v>
      </c>
      <c r="T94" s="79">
        <v>11</v>
      </c>
      <c r="V94" s="86">
        <v>45672</v>
      </c>
      <c r="X94" s="81" t="str">
        <f t="shared" si="10"/>
        <v>2024-Q1</v>
      </c>
      <c r="Y94" s="81" t="str">
        <f t="shared" si="11"/>
        <v>2024-Q1</v>
      </c>
      <c r="Z94" s="87">
        <f t="shared" si="12"/>
        <v>10.8</v>
      </c>
      <c r="AB94" s="81" t="str">
        <f t="shared" si="13"/>
        <v>2025-Q1</v>
      </c>
      <c r="AC94" s="81" t="str">
        <f t="shared" si="14"/>
        <v>2025-Q1</v>
      </c>
      <c r="AD94" s="87">
        <f t="shared" si="15"/>
        <v>9.5</v>
      </c>
      <c r="AF94" s="81" t="str">
        <f t="shared" si="16"/>
        <v>2025-Q1</v>
      </c>
      <c r="AG94" s="87">
        <f t="shared" si="17"/>
        <v>10.8</v>
      </c>
      <c r="AH94" s="87">
        <f t="shared" si="18"/>
        <v>9.5</v>
      </c>
      <c r="AI94" s="87">
        <f t="shared" si="19"/>
        <v>1.3000000000000007</v>
      </c>
    </row>
    <row r="95" spans="1:35" ht="12" customHeight="1" x14ac:dyDescent="0.2">
      <c r="A95" s="73" t="s">
        <v>1887</v>
      </c>
      <c r="B95" s="74" t="s">
        <v>14</v>
      </c>
      <c r="C95" s="74" t="s">
        <v>131</v>
      </c>
      <c r="D95" s="74" t="s">
        <v>2095</v>
      </c>
      <c r="E95" s="74" t="s">
        <v>2950</v>
      </c>
      <c r="F95" s="74" t="s">
        <v>2</v>
      </c>
      <c r="G95" s="74" t="s">
        <v>2680</v>
      </c>
      <c r="H95" s="76">
        <v>45337</v>
      </c>
      <c r="I95" s="77">
        <v>588.00313700000004</v>
      </c>
      <c r="J95" s="78">
        <v>7.99</v>
      </c>
      <c r="K95" s="78">
        <v>10.5</v>
      </c>
      <c r="L95" s="78">
        <v>51</v>
      </c>
      <c r="M95" s="78">
        <v>7416.985017</v>
      </c>
      <c r="N95" s="76">
        <v>45672</v>
      </c>
      <c r="O95" s="77">
        <v>529.91483500000004</v>
      </c>
      <c r="P95" s="78">
        <v>7.64</v>
      </c>
      <c r="Q95" s="78">
        <v>9.9</v>
      </c>
      <c r="R95" s="78">
        <v>50</v>
      </c>
      <c r="S95" s="78">
        <v>7909.1978509999999</v>
      </c>
      <c r="T95" s="79">
        <v>11</v>
      </c>
      <c r="V95" s="86">
        <v>45672</v>
      </c>
      <c r="X95" s="81" t="str">
        <f t="shared" si="10"/>
        <v>2024-Q1</v>
      </c>
      <c r="Y95" s="81" t="str">
        <f t="shared" si="11"/>
        <v>2024-Q1</v>
      </c>
      <c r="Z95" s="87">
        <f t="shared" si="12"/>
        <v>10.5</v>
      </c>
      <c r="AB95" s="81" t="str">
        <f t="shared" si="13"/>
        <v>2025-Q1</v>
      </c>
      <c r="AC95" s="81" t="str">
        <f t="shared" si="14"/>
        <v>2025-Q1</v>
      </c>
      <c r="AD95" s="87">
        <f t="shared" si="15"/>
        <v>9.9</v>
      </c>
      <c r="AF95" s="81" t="str">
        <f t="shared" si="16"/>
        <v>2025-Q1</v>
      </c>
      <c r="AG95" s="87">
        <f t="shared" si="17"/>
        <v>10.5</v>
      </c>
      <c r="AH95" s="87">
        <f t="shared" si="18"/>
        <v>9.9</v>
      </c>
      <c r="AI95" s="87">
        <f t="shared" si="19"/>
        <v>0.59999999999999964</v>
      </c>
    </row>
    <row r="96" spans="1:35" ht="12" customHeight="1" x14ac:dyDescent="0.2">
      <c r="A96" s="73" t="s">
        <v>1887</v>
      </c>
      <c r="B96" s="74" t="s">
        <v>193</v>
      </c>
      <c r="C96" s="74" t="s">
        <v>16</v>
      </c>
      <c r="D96" s="74" t="s">
        <v>15</v>
      </c>
      <c r="E96" s="74" t="s">
        <v>2906</v>
      </c>
      <c r="F96" s="74" t="s">
        <v>2</v>
      </c>
      <c r="G96" s="74" t="s">
        <v>2680</v>
      </c>
      <c r="H96" s="76">
        <v>45379</v>
      </c>
      <c r="I96" s="77">
        <v>60.863</v>
      </c>
      <c r="J96" s="78">
        <v>7.7</v>
      </c>
      <c r="K96" s="78">
        <v>10.6</v>
      </c>
      <c r="L96" s="78">
        <v>53.45</v>
      </c>
      <c r="M96" s="78">
        <v>1351.5360000000001</v>
      </c>
      <c r="N96" s="76">
        <v>45671</v>
      </c>
      <c r="O96" s="77">
        <v>36.835000000000001</v>
      </c>
      <c r="P96" s="78">
        <v>7.3</v>
      </c>
      <c r="Q96" s="78">
        <v>9.9499999999999993</v>
      </c>
      <c r="R96" s="78">
        <v>52.5</v>
      </c>
      <c r="S96" s="75" t="s">
        <v>1</v>
      </c>
      <c r="T96" s="79">
        <v>9</v>
      </c>
      <c r="V96" s="86">
        <v>45671</v>
      </c>
      <c r="X96" s="81" t="str">
        <f t="shared" si="10"/>
        <v>2024-Q1</v>
      </c>
      <c r="Y96" s="81" t="str">
        <f t="shared" si="11"/>
        <v>2024-Q1</v>
      </c>
      <c r="Z96" s="87">
        <f t="shared" si="12"/>
        <v>10.6</v>
      </c>
      <c r="AB96" s="81" t="str">
        <f t="shared" si="13"/>
        <v>2025-Q1</v>
      </c>
      <c r="AC96" s="81" t="str">
        <f t="shared" si="14"/>
        <v>2025-Q1</v>
      </c>
      <c r="AD96" s="87">
        <f t="shared" si="15"/>
        <v>9.9499999999999993</v>
      </c>
      <c r="AF96" s="81" t="str">
        <f t="shared" si="16"/>
        <v>2025-Q1</v>
      </c>
      <c r="AG96" s="87">
        <f t="shared" si="17"/>
        <v>10.6</v>
      </c>
      <c r="AH96" s="87">
        <f t="shared" si="18"/>
        <v>9.9499999999999993</v>
      </c>
      <c r="AI96" s="87">
        <f t="shared" si="19"/>
        <v>0.65000000000000036</v>
      </c>
    </row>
    <row r="97" spans="1:35" ht="12" customHeight="1" x14ac:dyDescent="0.2">
      <c r="A97" s="73" t="s">
        <v>1887</v>
      </c>
      <c r="B97" s="74" t="s">
        <v>86</v>
      </c>
      <c r="C97" s="74" t="s">
        <v>177</v>
      </c>
      <c r="D97" s="74" t="s">
        <v>176</v>
      </c>
      <c r="E97" s="74" t="s">
        <v>2881</v>
      </c>
      <c r="F97" s="74" t="s">
        <v>2</v>
      </c>
      <c r="G97" s="74" t="s">
        <v>2694</v>
      </c>
      <c r="H97" s="76">
        <v>45443</v>
      </c>
      <c r="I97" s="75" t="s">
        <v>1</v>
      </c>
      <c r="J97" s="75" t="s">
        <v>1</v>
      </c>
      <c r="K97" s="75" t="s">
        <v>1</v>
      </c>
      <c r="L97" s="75" t="s">
        <v>1</v>
      </c>
      <c r="M97" s="75" t="s">
        <v>1</v>
      </c>
      <c r="N97" s="76">
        <v>45657</v>
      </c>
      <c r="O97" s="77">
        <v>50.100414000000001</v>
      </c>
      <c r="P97" s="75" t="s">
        <v>1</v>
      </c>
      <c r="Q97" s="75" t="s">
        <v>1</v>
      </c>
      <c r="R97" s="75" t="s">
        <v>1</v>
      </c>
      <c r="S97" s="75" t="s">
        <v>1</v>
      </c>
      <c r="T97" s="79">
        <v>7</v>
      </c>
      <c r="V97" s="86">
        <v>45657</v>
      </c>
      <c r="X97" s="81" t="str">
        <f t="shared" si="10"/>
        <v>2024-Q2</v>
      </c>
      <c r="Y97" s="81" t="str">
        <f t="shared" si="11"/>
        <v/>
      </c>
      <c r="Z97" s="87" t="str">
        <f t="shared" si="12"/>
        <v/>
      </c>
      <c r="AB97" s="81" t="str">
        <f t="shared" si="13"/>
        <v>2024-Q4</v>
      </c>
      <c r="AC97" s="81" t="str">
        <f t="shared" si="14"/>
        <v/>
      </c>
      <c r="AD97" s="87" t="str">
        <f t="shared" si="15"/>
        <v/>
      </c>
      <c r="AF97" s="81" t="str">
        <f t="shared" si="16"/>
        <v/>
      </c>
      <c r="AG97" s="87" t="str">
        <f t="shared" si="17"/>
        <v/>
      </c>
      <c r="AH97" s="87" t="str">
        <f t="shared" si="18"/>
        <v/>
      </c>
      <c r="AI97" s="87" t="str">
        <f t="shared" si="19"/>
        <v/>
      </c>
    </row>
    <row r="98" spans="1:35" ht="12" customHeight="1" x14ac:dyDescent="0.2">
      <c r="A98" s="73" t="s">
        <v>1887</v>
      </c>
      <c r="B98" s="74" t="s">
        <v>51</v>
      </c>
      <c r="C98" s="74" t="s">
        <v>927</v>
      </c>
      <c r="D98" s="74" t="s">
        <v>928</v>
      </c>
      <c r="E98" s="74" t="s">
        <v>2711</v>
      </c>
      <c r="F98" s="74" t="s">
        <v>2</v>
      </c>
      <c r="G98" s="74" t="s">
        <v>2680</v>
      </c>
      <c r="H98" s="76">
        <v>45232</v>
      </c>
      <c r="I98" s="77">
        <v>44.773004999999998</v>
      </c>
      <c r="J98" s="78">
        <v>7.8</v>
      </c>
      <c r="K98" s="78">
        <v>10.6</v>
      </c>
      <c r="L98" s="78">
        <v>53.5</v>
      </c>
      <c r="M98" s="78">
        <v>695.77056100000004</v>
      </c>
      <c r="N98" s="76">
        <v>45656</v>
      </c>
      <c r="O98" s="77">
        <v>36.444215999999997</v>
      </c>
      <c r="P98" s="78">
        <v>7.53</v>
      </c>
      <c r="Q98" s="78">
        <v>10.1</v>
      </c>
      <c r="R98" s="78">
        <v>53.5</v>
      </c>
      <c r="S98" s="78">
        <v>701.65093000000002</v>
      </c>
      <c r="T98" s="79">
        <v>14</v>
      </c>
      <c r="V98" s="86">
        <v>45656</v>
      </c>
      <c r="X98" s="81" t="str">
        <f t="shared" si="10"/>
        <v>2023-Q4</v>
      </c>
      <c r="Y98" s="81" t="str">
        <f t="shared" si="11"/>
        <v>2023-Q4</v>
      </c>
      <c r="Z98" s="87">
        <f t="shared" si="12"/>
        <v>10.6</v>
      </c>
      <c r="AB98" s="81" t="str">
        <f t="shared" si="13"/>
        <v>2024-Q4</v>
      </c>
      <c r="AC98" s="81" t="str">
        <f t="shared" si="14"/>
        <v>2024-Q4</v>
      </c>
      <c r="AD98" s="87">
        <f t="shared" si="15"/>
        <v>10.1</v>
      </c>
      <c r="AF98" s="81" t="str">
        <f t="shared" si="16"/>
        <v>2024-Q4</v>
      </c>
      <c r="AG98" s="87">
        <f t="shared" si="17"/>
        <v>10.6</v>
      </c>
      <c r="AH98" s="87">
        <f t="shared" si="18"/>
        <v>10.1</v>
      </c>
      <c r="AI98" s="87">
        <f t="shared" si="19"/>
        <v>0.5</v>
      </c>
    </row>
    <row r="99" spans="1:35" ht="12" customHeight="1" x14ac:dyDescent="0.2">
      <c r="A99" s="73" t="s">
        <v>1887</v>
      </c>
      <c r="B99" s="74" t="s">
        <v>67</v>
      </c>
      <c r="C99" s="74" t="s">
        <v>772</v>
      </c>
      <c r="D99" s="74" t="s">
        <v>2002</v>
      </c>
      <c r="E99" s="74" t="s">
        <v>2930</v>
      </c>
      <c r="F99" s="74" t="s">
        <v>2</v>
      </c>
      <c r="G99" s="74" t="s">
        <v>2678</v>
      </c>
      <c r="H99" s="76">
        <v>45551</v>
      </c>
      <c r="I99" s="77">
        <v>55.890093999999998</v>
      </c>
      <c r="J99" s="75" t="s">
        <v>1</v>
      </c>
      <c r="K99" s="75" t="s">
        <v>1</v>
      </c>
      <c r="L99" s="75" t="s">
        <v>1</v>
      </c>
      <c r="M99" s="75" t="s">
        <v>1</v>
      </c>
      <c r="N99" s="76">
        <v>45649</v>
      </c>
      <c r="O99" s="77">
        <v>55.890093999999998</v>
      </c>
      <c r="P99" s="75" t="s">
        <v>1</v>
      </c>
      <c r="Q99" s="75" t="s">
        <v>1</v>
      </c>
      <c r="R99" s="75" t="s">
        <v>1</v>
      </c>
      <c r="S99" s="75" t="s">
        <v>1</v>
      </c>
      <c r="T99" s="79">
        <v>3</v>
      </c>
      <c r="V99" s="86">
        <v>45649</v>
      </c>
      <c r="X99" s="81" t="str">
        <f t="shared" si="10"/>
        <v>2024-Q3</v>
      </c>
      <c r="Y99" s="81" t="str">
        <f t="shared" si="11"/>
        <v/>
      </c>
      <c r="Z99" s="87" t="str">
        <f t="shared" si="12"/>
        <v/>
      </c>
      <c r="AB99" s="81" t="str">
        <f t="shared" si="13"/>
        <v>2024-Q4</v>
      </c>
      <c r="AC99" s="81" t="str">
        <f t="shared" si="14"/>
        <v/>
      </c>
      <c r="AD99" s="87" t="str">
        <f t="shared" si="15"/>
        <v/>
      </c>
      <c r="AF99" s="81" t="str">
        <f t="shared" si="16"/>
        <v/>
      </c>
      <c r="AG99" s="87" t="str">
        <f t="shared" si="17"/>
        <v/>
      </c>
      <c r="AH99" s="87" t="str">
        <f t="shared" si="18"/>
        <v/>
      </c>
      <c r="AI99" s="87" t="str">
        <f t="shared" si="19"/>
        <v/>
      </c>
    </row>
    <row r="100" spans="1:35" ht="12" customHeight="1" x14ac:dyDescent="0.2">
      <c r="A100" s="73" t="s">
        <v>1887</v>
      </c>
      <c r="B100" s="74" t="s">
        <v>35</v>
      </c>
      <c r="C100" s="74" t="s">
        <v>34</v>
      </c>
      <c r="D100" s="74" t="s">
        <v>33</v>
      </c>
      <c r="E100" s="74" t="s">
        <v>2912</v>
      </c>
      <c r="F100" s="74" t="s">
        <v>2</v>
      </c>
      <c r="G100" s="74" t="s">
        <v>2680</v>
      </c>
      <c r="H100" s="76">
        <v>45351</v>
      </c>
      <c r="I100" s="77">
        <v>249.9</v>
      </c>
      <c r="J100" s="78">
        <v>7.07</v>
      </c>
      <c r="K100" s="78">
        <v>9.5</v>
      </c>
      <c r="L100" s="78">
        <v>50</v>
      </c>
      <c r="M100" s="75" t="s">
        <v>1</v>
      </c>
      <c r="N100" s="76">
        <v>45646</v>
      </c>
      <c r="O100" s="77">
        <v>100</v>
      </c>
      <c r="P100" s="78">
        <v>6.99</v>
      </c>
      <c r="Q100" s="78">
        <v>9.34</v>
      </c>
      <c r="R100" s="78">
        <v>50</v>
      </c>
      <c r="S100" s="78">
        <v>6800</v>
      </c>
      <c r="T100" s="79">
        <v>9</v>
      </c>
      <c r="V100" s="86">
        <v>45646</v>
      </c>
      <c r="X100" s="81" t="str">
        <f t="shared" si="10"/>
        <v>2024-Q1</v>
      </c>
      <c r="Y100" s="81" t="str">
        <f t="shared" si="11"/>
        <v>2024-Q1</v>
      </c>
      <c r="Z100" s="87">
        <f t="shared" si="12"/>
        <v>9.5</v>
      </c>
      <c r="AB100" s="81" t="str">
        <f t="shared" si="13"/>
        <v>2024-Q4</v>
      </c>
      <c r="AC100" s="81" t="str">
        <f t="shared" si="14"/>
        <v>2024-Q4</v>
      </c>
      <c r="AD100" s="87">
        <f t="shared" si="15"/>
        <v>9.34</v>
      </c>
      <c r="AF100" s="81" t="str">
        <f t="shared" si="16"/>
        <v>2024-Q4</v>
      </c>
      <c r="AG100" s="87">
        <f t="shared" si="17"/>
        <v>9.5</v>
      </c>
      <c r="AH100" s="87">
        <f t="shared" si="18"/>
        <v>9.34</v>
      </c>
      <c r="AI100" s="87">
        <f t="shared" si="19"/>
        <v>0.16000000000000014</v>
      </c>
    </row>
    <row r="101" spans="1:35" ht="12" customHeight="1" x14ac:dyDescent="0.2">
      <c r="A101" s="73" t="s">
        <v>1887</v>
      </c>
      <c r="B101" s="74" t="s">
        <v>14</v>
      </c>
      <c r="C101" s="74" t="s">
        <v>136</v>
      </c>
      <c r="D101" s="74" t="s">
        <v>135</v>
      </c>
      <c r="E101" s="74" t="s">
        <v>2920</v>
      </c>
      <c r="F101" s="74" t="s">
        <v>2</v>
      </c>
      <c r="G101" s="74" t="s">
        <v>2680</v>
      </c>
      <c r="H101" s="76">
        <v>45309</v>
      </c>
      <c r="I101" s="77">
        <v>112.15600000000001</v>
      </c>
      <c r="J101" s="78">
        <v>7.61</v>
      </c>
      <c r="K101" s="78">
        <v>10.4</v>
      </c>
      <c r="L101" s="78">
        <v>48.5</v>
      </c>
      <c r="M101" s="78">
        <v>2403.4630000000002</v>
      </c>
      <c r="N101" s="76">
        <v>45646</v>
      </c>
      <c r="O101" s="77">
        <v>80.734999999999999</v>
      </c>
      <c r="P101" s="78">
        <v>7.32</v>
      </c>
      <c r="Q101" s="78">
        <v>9.8000000000000007</v>
      </c>
      <c r="R101" s="78">
        <v>48.5</v>
      </c>
      <c r="S101" s="78">
        <v>2403.4630000000002</v>
      </c>
      <c r="T101" s="79">
        <v>11</v>
      </c>
      <c r="V101" s="86">
        <v>45646</v>
      </c>
      <c r="X101" s="81" t="str">
        <f t="shared" si="10"/>
        <v>2024-Q1</v>
      </c>
      <c r="Y101" s="81" t="str">
        <f t="shared" si="11"/>
        <v>2024-Q1</v>
      </c>
      <c r="Z101" s="87">
        <f t="shared" si="12"/>
        <v>10.4</v>
      </c>
      <c r="AB101" s="81" t="str">
        <f t="shared" si="13"/>
        <v>2024-Q4</v>
      </c>
      <c r="AC101" s="81" t="str">
        <f t="shared" si="14"/>
        <v>2024-Q4</v>
      </c>
      <c r="AD101" s="87">
        <f t="shared" si="15"/>
        <v>9.8000000000000007</v>
      </c>
      <c r="AF101" s="81" t="str">
        <f t="shared" si="16"/>
        <v>2024-Q4</v>
      </c>
      <c r="AG101" s="87">
        <f t="shared" si="17"/>
        <v>10.4</v>
      </c>
      <c r="AH101" s="87">
        <f t="shared" si="18"/>
        <v>9.8000000000000007</v>
      </c>
      <c r="AI101" s="87">
        <f t="shared" si="19"/>
        <v>0.59999999999999964</v>
      </c>
    </row>
    <row r="102" spans="1:35" ht="12" customHeight="1" x14ac:dyDescent="0.2">
      <c r="A102" s="73" t="s">
        <v>1887</v>
      </c>
      <c r="B102" s="74" t="s">
        <v>104</v>
      </c>
      <c r="C102" s="74" t="s">
        <v>264</v>
      </c>
      <c r="D102" s="74" t="s">
        <v>263</v>
      </c>
      <c r="E102" s="74" t="s">
        <v>2552</v>
      </c>
      <c r="F102" s="74" t="s">
        <v>2</v>
      </c>
      <c r="G102" s="74" t="s">
        <v>2680</v>
      </c>
      <c r="H102" s="76">
        <v>44697</v>
      </c>
      <c r="I102" s="77">
        <v>317.38799999999998</v>
      </c>
      <c r="J102" s="75" t="s">
        <v>1</v>
      </c>
      <c r="K102" s="75" t="s">
        <v>1</v>
      </c>
      <c r="L102" s="75" t="s">
        <v>1</v>
      </c>
      <c r="M102" s="78">
        <v>6636.0119999999997</v>
      </c>
      <c r="N102" s="76">
        <v>45645</v>
      </c>
      <c r="O102" s="77">
        <v>177.49600000000001</v>
      </c>
      <c r="P102" s="75" t="s">
        <v>1</v>
      </c>
      <c r="Q102" s="75" t="s">
        <v>1</v>
      </c>
      <c r="R102" s="75" t="s">
        <v>1</v>
      </c>
      <c r="S102" s="78">
        <v>6316.9210000000003</v>
      </c>
      <c r="T102" s="79">
        <v>31</v>
      </c>
      <c r="V102" s="86">
        <v>45645</v>
      </c>
      <c r="X102" s="81" t="str">
        <f t="shared" si="10"/>
        <v>2022-Q2</v>
      </c>
      <c r="Y102" s="81" t="str">
        <f t="shared" si="11"/>
        <v/>
      </c>
      <c r="Z102" s="87" t="str">
        <f t="shared" si="12"/>
        <v/>
      </c>
      <c r="AB102" s="81" t="str">
        <f t="shared" si="13"/>
        <v>2024-Q4</v>
      </c>
      <c r="AC102" s="81" t="str">
        <f t="shared" si="14"/>
        <v/>
      </c>
      <c r="AD102" s="87" t="str">
        <f t="shared" si="15"/>
        <v/>
      </c>
      <c r="AF102" s="81" t="str">
        <f t="shared" si="16"/>
        <v/>
      </c>
      <c r="AG102" s="87" t="str">
        <f t="shared" si="17"/>
        <v/>
      </c>
      <c r="AH102" s="87" t="str">
        <f t="shared" si="18"/>
        <v/>
      </c>
      <c r="AI102" s="87" t="str">
        <f t="shared" si="19"/>
        <v/>
      </c>
    </row>
    <row r="103" spans="1:35" ht="12" customHeight="1" x14ac:dyDescent="0.2">
      <c r="A103" s="73" t="s">
        <v>1887</v>
      </c>
      <c r="B103" s="74" t="s">
        <v>35</v>
      </c>
      <c r="C103" s="74" t="s">
        <v>13</v>
      </c>
      <c r="D103" s="74" t="s">
        <v>12</v>
      </c>
      <c r="E103" s="74" t="s">
        <v>2915</v>
      </c>
      <c r="F103" s="74" t="s">
        <v>2</v>
      </c>
      <c r="G103" s="74" t="s">
        <v>2680</v>
      </c>
      <c r="H103" s="76">
        <v>45336</v>
      </c>
      <c r="I103" s="77">
        <v>208.8</v>
      </c>
      <c r="J103" s="78">
        <v>7.47</v>
      </c>
      <c r="K103" s="78">
        <v>9.65</v>
      </c>
      <c r="L103" s="78">
        <v>50</v>
      </c>
      <c r="M103" s="78">
        <v>5210.3663710000001</v>
      </c>
      <c r="N103" s="76">
        <v>45645</v>
      </c>
      <c r="O103" s="77">
        <v>139.65299999999999</v>
      </c>
      <c r="P103" s="78">
        <v>7.4</v>
      </c>
      <c r="Q103" s="78">
        <v>9.5</v>
      </c>
      <c r="R103" s="78">
        <v>50</v>
      </c>
      <c r="S103" s="75" t="s">
        <v>1</v>
      </c>
      <c r="T103" s="79">
        <v>10</v>
      </c>
      <c r="V103" s="86">
        <v>45645</v>
      </c>
      <c r="X103" s="81" t="str">
        <f t="shared" si="10"/>
        <v>2024-Q1</v>
      </c>
      <c r="Y103" s="81" t="str">
        <f t="shared" si="11"/>
        <v>2024-Q1</v>
      </c>
      <c r="Z103" s="87">
        <f t="shared" si="12"/>
        <v>9.65</v>
      </c>
      <c r="AB103" s="81" t="str">
        <f t="shared" si="13"/>
        <v>2024-Q4</v>
      </c>
      <c r="AC103" s="81" t="str">
        <f t="shared" si="14"/>
        <v>2024-Q4</v>
      </c>
      <c r="AD103" s="87">
        <f t="shared" si="15"/>
        <v>9.5</v>
      </c>
      <c r="AF103" s="81" t="str">
        <f t="shared" si="16"/>
        <v>2024-Q4</v>
      </c>
      <c r="AG103" s="87">
        <f t="shared" si="17"/>
        <v>9.65</v>
      </c>
      <c r="AH103" s="87">
        <f t="shared" si="18"/>
        <v>9.5</v>
      </c>
      <c r="AI103" s="87">
        <f t="shared" si="19"/>
        <v>0.15000000000000036</v>
      </c>
    </row>
    <row r="104" spans="1:35" ht="12" customHeight="1" x14ac:dyDescent="0.2">
      <c r="A104" s="73" t="s">
        <v>1887</v>
      </c>
      <c r="B104" s="74" t="s">
        <v>8</v>
      </c>
      <c r="C104" s="74" t="s">
        <v>3016</v>
      </c>
      <c r="D104" s="74" t="s">
        <v>124</v>
      </c>
      <c r="E104" s="74" t="s">
        <v>2896</v>
      </c>
      <c r="F104" s="74" t="s">
        <v>2</v>
      </c>
      <c r="G104" s="74" t="s">
        <v>2680</v>
      </c>
      <c r="H104" s="76">
        <v>45394</v>
      </c>
      <c r="I104" s="77">
        <v>172.34899999999999</v>
      </c>
      <c r="J104" s="78">
        <v>8.25</v>
      </c>
      <c r="K104" s="78">
        <v>10</v>
      </c>
      <c r="L104" s="78">
        <v>54.68</v>
      </c>
      <c r="M104" s="78">
        <v>3992.1909999999998</v>
      </c>
      <c r="N104" s="76">
        <v>45645</v>
      </c>
      <c r="O104" s="77">
        <v>85.094999999999999</v>
      </c>
      <c r="P104" s="78">
        <v>8.02</v>
      </c>
      <c r="Q104" s="78">
        <v>9.8000000000000007</v>
      </c>
      <c r="R104" s="78">
        <v>54.17</v>
      </c>
      <c r="S104" s="78">
        <v>3779.5410000000002</v>
      </c>
      <c r="T104" s="79">
        <v>8</v>
      </c>
      <c r="V104" s="86">
        <v>45645</v>
      </c>
      <c r="X104" s="81" t="str">
        <f t="shared" si="10"/>
        <v>2024-Q2</v>
      </c>
      <c r="Y104" s="81" t="str">
        <f t="shared" si="11"/>
        <v>2024-Q2</v>
      </c>
      <c r="Z104" s="87">
        <f t="shared" si="12"/>
        <v>10</v>
      </c>
      <c r="AB104" s="81" t="str">
        <f t="shared" si="13"/>
        <v>2024-Q4</v>
      </c>
      <c r="AC104" s="81" t="str">
        <f t="shared" si="14"/>
        <v>2024-Q4</v>
      </c>
      <c r="AD104" s="87">
        <f t="shared" si="15"/>
        <v>9.8000000000000007</v>
      </c>
      <c r="AF104" s="81" t="str">
        <f t="shared" si="16"/>
        <v>2024-Q4</v>
      </c>
      <c r="AG104" s="87">
        <f t="shared" si="17"/>
        <v>10</v>
      </c>
      <c r="AH104" s="87">
        <f t="shared" si="18"/>
        <v>9.8000000000000007</v>
      </c>
      <c r="AI104" s="87">
        <f t="shared" si="19"/>
        <v>0.19999999999999929</v>
      </c>
    </row>
    <row r="105" spans="1:35" ht="12" customHeight="1" x14ac:dyDescent="0.2">
      <c r="A105" s="73" t="s">
        <v>1887</v>
      </c>
      <c r="B105" s="74" t="s">
        <v>8</v>
      </c>
      <c r="C105" s="74" t="s">
        <v>125</v>
      </c>
      <c r="D105" s="74" t="s">
        <v>124</v>
      </c>
      <c r="E105" s="74" t="s">
        <v>2895</v>
      </c>
      <c r="F105" s="74" t="s">
        <v>2</v>
      </c>
      <c r="G105" s="74" t="s">
        <v>2680</v>
      </c>
      <c r="H105" s="76">
        <v>45394</v>
      </c>
      <c r="I105" s="77">
        <v>423.334</v>
      </c>
      <c r="J105" s="78">
        <v>9.1</v>
      </c>
      <c r="K105" s="78">
        <v>10</v>
      </c>
      <c r="L105" s="78">
        <v>56.88</v>
      </c>
      <c r="M105" s="78">
        <v>7266.3289999999997</v>
      </c>
      <c r="N105" s="76">
        <v>45645</v>
      </c>
      <c r="O105" s="77">
        <v>313.50700000000001</v>
      </c>
      <c r="P105" s="78">
        <v>8.92</v>
      </c>
      <c r="Q105" s="78">
        <v>9.8000000000000007</v>
      </c>
      <c r="R105" s="78">
        <v>56.54</v>
      </c>
      <c r="S105" s="78">
        <v>6823.6279999999997</v>
      </c>
      <c r="T105" s="79">
        <v>8</v>
      </c>
      <c r="V105" s="86">
        <v>45645</v>
      </c>
      <c r="X105" s="81" t="str">
        <f t="shared" si="10"/>
        <v>2024-Q2</v>
      </c>
      <c r="Y105" s="81" t="str">
        <f t="shared" si="11"/>
        <v>2024-Q2</v>
      </c>
      <c r="Z105" s="87">
        <f t="shared" si="12"/>
        <v>10</v>
      </c>
      <c r="AB105" s="81" t="str">
        <f t="shared" si="13"/>
        <v>2024-Q4</v>
      </c>
      <c r="AC105" s="81" t="str">
        <f t="shared" si="14"/>
        <v>2024-Q4</v>
      </c>
      <c r="AD105" s="87">
        <f t="shared" si="15"/>
        <v>9.8000000000000007</v>
      </c>
      <c r="AF105" s="81" t="str">
        <f t="shared" si="16"/>
        <v>2024-Q4</v>
      </c>
      <c r="AG105" s="87">
        <f t="shared" si="17"/>
        <v>10</v>
      </c>
      <c r="AH105" s="87">
        <f t="shared" si="18"/>
        <v>9.8000000000000007</v>
      </c>
      <c r="AI105" s="87">
        <f t="shared" si="19"/>
        <v>0.19999999999999929</v>
      </c>
    </row>
    <row r="106" spans="1:35" ht="12" customHeight="1" x14ac:dyDescent="0.2">
      <c r="A106" s="73" t="s">
        <v>1887</v>
      </c>
      <c r="B106" s="74" t="s">
        <v>111</v>
      </c>
      <c r="C106" s="74" t="s">
        <v>2263</v>
      </c>
      <c r="D106" s="74" t="s">
        <v>26</v>
      </c>
      <c r="E106" s="74" t="s">
        <v>2940</v>
      </c>
      <c r="F106" s="74" t="s">
        <v>2</v>
      </c>
      <c r="G106" s="74" t="s">
        <v>2680</v>
      </c>
      <c r="H106" s="76">
        <v>45478</v>
      </c>
      <c r="I106" s="77">
        <v>83.229085999999995</v>
      </c>
      <c r="J106" s="78">
        <v>5.58</v>
      </c>
      <c r="K106" s="75" t="s">
        <v>1</v>
      </c>
      <c r="L106" s="78">
        <v>37.89</v>
      </c>
      <c r="M106" s="78">
        <v>11287.37818</v>
      </c>
      <c r="N106" s="76">
        <v>45639</v>
      </c>
      <c r="O106" s="77">
        <v>82.741123000000002</v>
      </c>
      <c r="P106" s="78">
        <v>5.58</v>
      </c>
      <c r="Q106" s="75" t="s">
        <v>1</v>
      </c>
      <c r="R106" s="78">
        <v>37.85</v>
      </c>
      <c r="S106" s="78">
        <v>11268.520506999999</v>
      </c>
      <c r="T106" s="79">
        <v>5</v>
      </c>
      <c r="V106" s="86">
        <v>45639</v>
      </c>
      <c r="X106" s="81" t="str">
        <f t="shared" si="10"/>
        <v>2024-Q3</v>
      </c>
      <c r="Y106" s="81" t="str">
        <f t="shared" si="11"/>
        <v/>
      </c>
      <c r="Z106" s="87" t="str">
        <f t="shared" si="12"/>
        <v/>
      </c>
      <c r="AB106" s="81" t="str">
        <f t="shared" si="13"/>
        <v>2024-Q4</v>
      </c>
      <c r="AC106" s="81" t="str">
        <f t="shared" si="14"/>
        <v/>
      </c>
      <c r="AD106" s="87" t="str">
        <f t="shared" si="15"/>
        <v/>
      </c>
      <c r="AF106" s="81" t="str">
        <f t="shared" si="16"/>
        <v/>
      </c>
      <c r="AG106" s="87" t="str">
        <f t="shared" si="17"/>
        <v/>
      </c>
      <c r="AH106" s="87" t="str">
        <f t="shared" si="18"/>
        <v/>
      </c>
      <c r="AI106" s="87" t="str">
        <f t="shared" si="19"/>
        <v/>
      </c>
    </row>
    <row r="107" spans="1:35" ht="12" customHeight="1" x14ac:dyDescent="0.2">
      <c r="A107" s="73" t="s">
        <v>1887</v>
      </c>
      <c r="B107" s="74" t="s">
        <v>31</v>
      </c>
      <c r="C107" s="74" t="s">
        <v>2538</v>
      </c>
      <c r="D107" s="74" t="s">
        <v>62</v>
      </c>
      <c r="E107" s="74" t="s">
        <v>2903</v>
      </c>
      <c r="F107" s="74" t="s">
        <v>2</v>
      </c>
      <c r="G107" s="74" t="s">
        <v>2678</v>
      </c>
      <c r="H107" s="76">
        <v>45380</v>
      </c>
      <c r="I107" s="77">
        <v>463.63200000000001</v>
      </c>
      <c r="J107" s="78">
        <v>7.98</v>
      </c>
      <c r="K107" s="78">
        <v>10.95</v>
      </c>
      <c r="L107" s="78">
        <v>53.4</v>
      </c>
      <c r="M107" s="78">
        <v>8855.6370000000006</v>
      </c>
      <c r="N107" s="76">
        <v>45638</v>
      </c>
      <c r="O107" s="77">
        <v>354</v>
      </c>
      <c r="P107" s="75" t="s">
        <v>1</v>
      </c>
      <c r="Q107" s="75" t="s">
        <v>1</v>
      </c>
      <c r="R107" s="75" t="s">
        <v>1</v>
      </c>
      <c r="S107" s="75" t="s">
        <v>1</v>
      </c>
      <c r="T107" s="79">
        <v>8</v>
      </c>
      <c r="V107" s="86">
        <v>45638</v>
      </c>
      <c r="X107" s="81" t="str">
        <f t="shared" si="10"/>
        <v>2024-Q1</v>
      </c>
      <c r="Y107" s="81" t="str">
        <f t="shared" si="11"/>
        <v>2024-Q1</v>
      </c>
      <c r="Z107" s="87">
        <f t="shared" si="12"/>
        <v>10.95</v>
      </c>
      <c r="AB107" s="81" t="str">
        <f t="shared" si="13"/>
        <v>2024-Q4</v>
      </c>
      <c r="AC107" s="81" t="str">
        <f t="shared" si="14"/>
        <v/>
      </c>
      <c r="AD107" s="87" t="str">
        <f t="shared" si="15"/>
        <v/>
      </c>
      <c r="AF107" s="81" t="str">
        <f t="shared" si="16"/>
        <v/>
      </c>
      <c r="AG107" s="87" t="str">
        <f t="shared" si="17"/>
        <v/>
      </c>
      <c r="AH107" s="87" t="str">
        <f t="shared" si="18"/>
        <v/>
      </c>
      <c r="AI107" s="87" t="str">
        <f t="shared" si="19"/>
        <v/>
      </c>
    </row>
    <row r="108" spans="1:35" ht="12" customHeight="1" x14ac:dyDescent="0.2">
      <c r="A108" s="73" t="s">
        <v>1887</v>
      </c>
      <c r="B108" s="74" t="s">
        <v>204</v>
      </c>
      <c r="C108" s="74" t="s">
        <v>2327</v>
      </c>
      <c r="D108" s="74" t="s">
        <v>2170</v>
      </c>
      <c r="E108" s="74" t="s">
        <v>2916</v>
      </c>
      <c r="F108" s="74" t="s">
        <v>2</v>
      </c>
      <c r="G108" s="74" t="s">
        <v>2680</v>
      </c>
      <c r="H108" s="76">
        <v>45324</v>
      </c>
      <c r="I108" s="77">
        <v>88.857163999999997</v>
      </c>
      <c r="J108" s="78">
        <v>7.41</v>
      </c>
      <c r="K108" s="78">
        <v>10.5</v>
      </c>
      <c r="L108" s="78">
        <v>52.04</v>
      </c>
      <c r="M108" s="78">
        <v>3005.080105</v>
      </c>
      <c r="N108" s="76">
        <v>45630</v>
      </c>
      <c r="O108" s="77">
        <v>55</v>
      </c>
      <c r="P108" s="75" t="s">
        <v>1</v>
      </c>
      <c r="Q108" s="75" t="s">
        <v>1</v>
      </c>
      <c r="R108" s="75" t="s">
        <v>1</v>
      </c>
      <c r="S108" s="75" t="s">
        <v>1</v>
      </c>
      <c r="T108" s="79">
        <v>10</v>
      </c>
      <c r="V108" s="86">
        <v>45630</v>
      </c>
      <c r="X108" s="81" t="str">
        <f t="shared" si="10"/>
        <v>2024-Q1</v>
      </c>
      <c r="Y108" s="81" t="str">
        <f t="shared" si="11"/>
        <v>2024-Q1</v>
      </c>
      <c r="Z108" s="87">
        <f t="shared" si="12"/>
        <v>10.5</v>
      </c>
      <c r="AB108" s="81" t="str">
        <f t="shared" si="13"/>
        <v>2024-Q4</v>
      </c>
      <c r="AC108" s="81" t="str">
        <f t="shared" si="14"/>
        <v/>
      </c>
      <c r="AD108" s="87" t="str">
        <f t="shared" si="15"/>
        <v/>
      </c>
      <c r="AF108" s="81" t="str">
        <f t="shared" si="16"/>
        <v/>
      </c>
      <c r="AG108" s="87" t="str">
        <f t="shared" si="17"/>
        <v/>
      </c>
      <c r="AH108" s="87" t="str">
        <f t="shared" si="18"/>
        <v/>
      </c>
      <c r="AI108" s="87" t="str">
        <f t="shared" si="19"/>
        <v/>
      </c>
    </row>
    <row r="109" spans="1:35" ht="12" customHeight="1" x14ac:dyDescent="0.2">
      <c r="A109" s="73" t="s">
        <v>1887</v>
      </c>
      <c r="B109" s="74" t="s">
        <v>95</v>
      </c>
      <c r="C109" s="74" t="s">
        <v>3017</v>
      </c>
      <c r="D109" s="74" t="s">
        <v>841</v>
      </c>
      <c r="E109" s="74" t="s">
        <v>2898</v>
      </c>
      <c r="F109" s="74" t="s">
        <v>2</v>
      </c>
      <c r="G109" s="74" t="s">
        <v>2680</v>
      </c>
      <c r="H109" s="76">
        <v>45384</v>
      </c>
      <c r="I109" s="77">
        <v>295.52196500000002</v>
      </c>
      <c r="J109" s="78">
        <v>7.37</v>
      </c>
      <c r="K109" s="78">
        <v>11.5</v>
      </c>
      <c r="L109" s="78">
        <v>46.89</v>
      </c>
      <c r="M109" s="78">
        <v>9798.15</v>
      </c>
      <c r="N109" s="76">
        <v>45629</v>
      </c>
      <c r="O109" s="77">
        <v>184.881</v>
      </c>
      <c r="P109" s="78">
        <v>6.9</v>
      </c>
      <c r="Q109" s="78">
        <v>10.5</v>
      </c>
      <c r="R109" s="75" t="s">
        <v>1</v>
      </c>
      <c r="S109" s="78">
        <v>9775.3790000000008</v>
      </c>
      <c r="T109" s="79">
        <v>8</v>
      </c>
      <c r="V109" s="86">
        <v>45629</v>
      </c>
      <c r="X109" s="81" t="str">
        <f t="shared" si="10"/>
        <v>2024-Q2</v>
      </c>
      <c r="Y109" s="81" t="str">
        <f t="shared" si="11"/>
        <v>2024-Q2</v>
      </c>
      <c r="Z109" s="87">
        <f t="shared" si="12"/>
        <v>11.5</v>
      </c>
      <c r="AB109" s="81" t="str">
        <f t="shared" si="13"/>
        <v>2024-Q4</v>
      </c>
      <c r="AC109" s="81" t="str">
        <f t="shared" si="14"/>
        <v>2024-Q4</v>
      </c>
      <c r="AD109" s="87">
        <f t="shared" si="15"/>
        <v>10.5</v>
      </c>
      <c r="AF109" s="81" t="str">
        <f t="shared" si="16"/>
        <v>2024-Q4</v>
      </c>
      <c r="AG109" s="87">
        <f t="shared" si="17"/>
        <v>11.5</v>
      </c>
      <c r="AH109" s="87">
        <f t="shared" si="18"/>
        <v>10.5</v>
      </c>
      <c r="AI109" s="87">
        <f t="shared" si="19"/>
        <v>1</v>
      </c>
    </row>
    <row r="110" spans="1:35" ht="12" customHeight="1" x14ac:dyDescent="0.2">
      <c r="A110" s="73" t="s">
        <v>2676</v>
      </c>
      <c r="B110" s="74" t="s">
        <v>51</v>
      </c>
      <c r="C110" s="74" t="s">
        <v>2445</v>
      </c>
      <c r="D110" s="74" t="s">
        <v>10</v>
      </c>
      <c r="E110" s="74" t="s">
        <v>2953</v>
      </c>
      <c r="F110" s="74" t="s">
        <v>2</v>
      </c>
      <c r="G110" s="74" t="s">
        <v>2680</v>
      </c>
      <c r="H110" s="76">
        <v>45628</v>
      </c>
      <c r="I110" s="77">
        <v>44.556037000000003</v>
      </c>
      <c r="J110" s="78">
        <v>7.56</v>
      </c>
      <c r="K110" s="78">
        <v>10.3</v>
      </c>
      <c r="L110" s="78">
        <v>52.5</v>
      </c>
      <c r="M110" s="78">
        <v>816.97603600000002</v>
      </c>
      <c r="V110" s="86">
        <v>45628</v>
      </c>
      <c r="X110" s="81" t="str">
        <f t="shared" si="10"/>
        <v>2024-Q4</v>
      </c>
      <c r="Y110" s="81" t="str">
        <f t="shared" si="11"/>
        <v>2024-Q4</v>
      </c>
      <c r="Z110" s="87">
        <f t="shared" si="12"/>
        <v>10.3</v>
      </c>
      <c r="AB110" s="81" t="str">
        <f t="shared" si="13"/>
        <v/>
      </c>
      <c r="AC110" s="81" t="str">
        <f t="shared" si="14"/>
        <v/>
      </c>
      <c r="AD110" s="87" t="str">
        <f t="shared" si="15"/>
        <v/>
      </c>
      <c r="AF110" s="81" t="str">
        <f t="shared" si="16"/>
        <v/>
      </c>
      <c r="AG110" s="87" t="str">
        <f t="shared" si="17"/>
        <v/>
      </c>
      <c r="AH110" s="87" t="str">
        <f t="shared" si="18"/>
        <v/>
      </c>
      <c r="AI110" s="87" t="str">
        <f t="shared" si="19"/>
        <v/>
      </c>
    </row>
    <row r="111" spans="1:35" ht="12" customHeight="1" x14ac:dyDescent="0.2">
      <c r="A111" s="73" t="s">
        <v>2676</v>
      </c>
      <c r="B111" s="74" t="s">
        <v>184</v>
      </c>
      <c r="C111" s="74" t="s">
        <v>2542</v>
      </c>
      <c r="D111" s="74" t="s">
        <v>631</v>
      </c>
      <c r="E111" s="74" t="s">
        <v>2954</v>
      </c>
      <c r="F111" s="74" t="s">
        <v>2</v>
      </c>
      <c r="G111" s="74" t="s">
        <v>2678</v>
      </c>
      <c r="H111" s="76">
        <v>45625</v>
      </c>
      <c r="I111" s="77">
        <v>235.247399</v>
      </c>
      <c r="J111" s="78">
        <v>7.97</v>
      </c>
      <c r="K111" s="78">
        <v>10.95</v>
      </c>
      <c r="L111" s="78">
        <v>53.87</v>
      </c>
      <c r="M111" s="78">
        <v>1321.549933</v>
      </c>
      <c r="V111" s="86">
        <v>45625</v>
      </c>
      <c r="X111" s="81" t="str">
        <f t="shared" si="10"/>
        <v>2024-Q4</v>
      </c>
      <c r="Y111" s="81" t="str">
        <f t="shared" si="11"/>
        <v>2024-Q4</v>
      </c>
      <c r="Z111" s="87">
        <f t="shared" si="12"/>
        <v>10.95</v>
      </c>
      <c r="AB111" s="81" t="str">
        <f t="shared" si="13"/>
        <v/>
      </c>
      <c r="AC111" s="81" t="str">
        <f t="shared" si="14"/>
        <v/>
      </c>
      <c r="AD111" s="87" t="str">
        <f t="shared" si="15"/>
        <v/>
      </c>
      <c r="AF111" s="81" t="str">
        <f t="shared" si="16"/>
        <v/>
      </c>
      <c r="AG111" s="87" t="str">
        <f t="shared" si="17"/>
        <v/>
      </c>
      <c r="AH111" s="87" t="str">
        <f t="shared" si="18"/>
        <v/>
      </c>
      <c r="AI111" s="87" t="str">
        <f t="shared" si="19"/>
        <v/>
      </c>
    </row>
    <row r="112" spans="1:35" ht="12" customHeight="1" x14ac:dyDescent="0.2">
      <c r="A112" s="73" t="s">
        <v>1887</v>
      </c>
      <c r="B112" s="74" t="s">
        <v>231</v>
      </c>
      <c r="C112" s="74" t="s">
        <v>2508</v>
      </c>
      <c r="D112" s="74" t="s">
        <v>1514</v>
      </c>
      <c r="E112" s="74" t="s">
        <v>2928</v>
      </c>
      <c r="F112" s="74" t="s">
        <v>2</v>
      </c>
      <c r="G112" s="74" t="s">
        <v>2694</v>
      </c>
      <c r="H112" s="76">
        <v>45505</v>
      </c>
      <c r="I112" s="77">
        <v>4.6037169999999996</v>
      </c>
      <c r="J112" s="75" t="s">
        <v>1</v>
      </c>
      <c r="K112" s="75" t="s">
        <v>1</v>
      </c>
      <c r="L112" s="75" t="s">
        <v>1</v>
      </c>
      <c r="M112" s="78">
        <v>460.72506099999998</v>
      </c>
      <c r="N112" s="76">
        <v>45623</v>
      </c>
      <c r="O112" s="77">
        <v>4.6037169999999996</v>
      </c>
      <c r="P112" s="75" t="s">
        <v>1</v>
      </c>
      <c r="Q112" s="75" t="s">
        <v>1</v>
      </c>
      <c r="R112" s="75" t="s">
        <v>1</v>
      </c>
      <c r="S112" s="78">
        <v>460.72506099999998</v>
      </c>
      <c r="T112" s="79">
        <v>3</v>
      </c>
      <c r="V112" s="86">
        <v>45623</v>
      </c>
      <c r="X112" s="81" t="str">
        <f t="shared" si="10"/>
        <v>2024-Q3</v>
      </c>
      <c r="Y112" s="81" t="str">
        <f t="shared" si="11"/>
        <v/>
      </c>
      <c r="Z112" s="87" t="str">
        <f t="shared" si="12"/>
        <v/>
      </c>
      <c r="AB112" s="81" t="str">
        <f t="shared" si="13"/>
        <v>2024-Q4</v>
      </c>
      <c r="AC112" s="81" t="str">
        <f t="shared" si="14"/>
        <v/>
      </c>
      <c r="AD112" s="87" t="str">
        <f t="shared" si="15"/>
        <v/>
      </c>
      <c r="AF112" s="81" t="str">
        <f t="shared" si="16"/>
        <v/>
      </c>
      <c r="AG112" s="87" t="str">
        <f t="shared" si="17"/>
        <v/>
      </c>
      <c r="AH112" s="87" t="str">
        <f t="shared" si="18"/>
        <v/>
      </c>
      <c r="AI112" s="87" t="str">
        <f t="shared" si="19"/>
        <v/>
      </c>
    </row>
    <row r="113" spans="1:35" ht="12" customHeight="1" x14ac:dyDescent="0.2">
      <c r="A113" s="73" t="s">
        <v>1887</v>
      </c>
      <c r="B113" s="74" t="s">
        <v>181</v>
      </c>
      <c r="C113" s="74" t="s">
        <v>3018</v>
      </c>
      <c r="D113" s="74" t="s">
        <v>180</v>
      </c>
      <c r="E113" s="74" t="s">
        <v>2679</v>
      </c>
      <c r="F113" s="74" t="s">
        <v>2</v>
      </c>
      <c r="G113" s="74" t="s">
        <v>2680</v>
      </c>
      <c r="H113" s="76">
        <v>45289</v>
      </c>
      <c r="I113" s="77">
        <v>332.53734200000002</v>
      </c>
      <c r="J113" s="78">
        <v>7.88</v>
      </c>
      <c r="K113" s="78">
        <v>10.5</v>
      </c>
      <c r="L113" s="78">
        <v>53.5</v>
      </c>
      <c r="M113" s="78">
        <v>7194.821285</v>
      </c>
      <c r="N113" s="76">
        <v>45622</v>
      </c>
      <c r="O113" s="77">
        <v>126.66</v>
      </c>
      <c r="P113" s="75" t="s">
        <v>1</v>
      </c>
      <c r="Q113" s="78">
        <v>9.5</v>
      </c>
      <c r="R113" s="78">
        <v>53.5</v>
      </c>
      <c r="S113" s="75" t="s">
        <v>1</v>
      </c>
      <c r="T113" s="79">
        <v>11</v>
      </c>
      <c r="V113" s="86">
        <v>45622</v>
      </c>
      <c r="X113" s="81" t="str">
        <f t="shared" si="10"/>
        <v>2023-Q4</v>
      </c>
      <c r="Y113" s="81" t="str">
        <f t="shared" si="11"/>
        <v>2023-Q4</v>
      </c>
      <c r="Z113" s="87">
        <f t="shared" si="12"/>
        <v>10.5</v>
      </c>
      <c r="AB113" s="81" t="str">
        <f t="shared" si="13"/>
        <v>2024-Q4</v>
      </c>
      <c r="AC113" s="81" t="str">
        <f t="shared" si="14"/>
        <v>2024-Q4</v>
      </c>
      <c r="AD113" s="87">
        <f t="shared" si="15"/>
        <v>9.5</v>
      </c>
      <c r="AF113" s="81" t="str">
        <f t="shared" si="16"/>
        <v>2024-Q4</v>
      </c>
      <c r="AG113" s="87">
        <f t="shared" si="17"/>
        <v>10.5</v>
      </c>
      <c r="AH113" s="87">
        <f t="shared" si="18"/>
        <v>9.5</v>
      </c>
      <c r="AI113" s="87">
        <f t="shared" si="19"/>
        <v>1</v>
      </c>
    </row>
    <row r="114" spans="1:35" ht="12" customHeight="1" x14ac:dyDescent="0.2">
      <c r="A114" s="73" t="s">
        <v>1887</v>
      </c>
      <c r="B114" s="74" t="s">
        <v>101</v>
      </c>
      <c r="C114" s="74" t="s">
        <v>100</v>
      </c>
      <c r="D114" s="74" t="s">
        <v>62</v>
      </c>
      <c r="E114" s="74" t="s">
        <v>2765</v>
      </c>
      <c r="F114" s="74" t="s">
        <v>2</v>
      </c>
      <c r="G114" s="74" t="s">
        <v>2678</v>
      </c>
      <c r="H114" s="76">
        <v>45029</v>
      </c>
      <c r="I114" s="77">
        <v>186.488</v>
      </c>
      <c r="J114" s="78">
        <v>7.79</v>
      </c>
      <c r="K114" s="78">
        <v>10.5</v>
      </c>
      <c r="L114" s="78">
        <v>50.5</v>
      </c>
      <c r="M114" s="78">
        <v>3391.7049999999999</v>
      </c>
      <c r="N114" s="76">
        <v>45621</v>
      </c>
      <c r="O114" s="77">
        <v>123.351</v>
      </c>
      <c r="P114" s="78">
        <v>7.29</v>
      </c>
      <c r="Q114" s="78">
        <v>9.5</v>
      </c>
      <c r="R114" s="78">
        <v>50.5</v>
      </c>
      <c r="S114" s="78">
        <v>3302.877</v>
      </c>
      <c r="T114" s="79">
        <v>19</v>
      </c>
      <c r="V114" s="86">
        <v>45621</v>
      </c>
      <c r="X114" s="81" t="str">
        <f t="shared" si="10"/>
        <v>2023-Q2</v>
      </c>
      <c r="Y114" s="81" t="str">
        <f t="shared" si="11"/>
        <v>2023-Q2</v>
      </c>
      <c r="Z114" s="87">
        <f t="shared" si="12"/>
        <v>10.5</v>
      </c>
      <c r="AB114" s="81" t="str">
        <f t="shared" si="13"/>
        <v>2024-Q4</v>
      </c>
      <c r="AC114" s="81" t="str">
        <f t="shared" si="14"/>
        <v>2024-Q4</v>
      </c>
      <c r="AD114" s="87">
        <f t="shared" si="15"/>
        <v>9.5</v>
      </c>
      <c r="AF114" s="81" t="str">
        <f t="shared" si="16"/>
        <v>2024-Q4</v>
      </c>
      <c r="AG114" s="87">
        <f t="shared" si="17"/>
        <v>10.5</v>
      </c>
      <c r="AH114" s="87">
        <f t="shared" si="18"/>
        <v>9.5</v>
      </c>
      <c r="AI114" s="87">
        <f t="shared" si="19"/>
        <v>1</v>
      </c>
    </row>
    <row r="115" spans="1:35" ht="12" customHeight="1" x14ac:dyDescent="0.2">
      <c r="A115" s="73" t="s">
        <v>2676</v>
      </c>
      <c r="B115" s="74" t="s">
        <v>46</v>
      </c>
      <c r="C115" s="74" t="s">
        <v>189</v>
      </c>
      <c r="D115" s="74" t="s">
        <v>62</v>
      </c>
      <c r="E115" s="74" t="s">
        <v>2956</v>
      </c>
      <c r="F115" s="74" t="s">
        <v>2</v>
      </c>
      <c r="G115" s="74" t="s">
        <v>2678</v>
      </c>
      <c r="H115" s="76">
        <v>45618</v>
      </c>
      <c r="I115" s="77">
        <v>120.018587</v>
      </c>
      <c r="J115" s="78">
        <v>7.36</v>
      </c>
      <c r="K115" s="78">
        <v>10.7</v>
      </c>
      <c r="L115" s="78">
        <v>50.24</v>
      </c>
      <c r="M115" s="78">
        <v>2284.688134</v>
      </c>
      <c r="V115" s="86">
        <v>45618</v>
      </c>
      <c r="X115" s="81" t="str">
        <f t="shared" si="10"/>
        <v>2024-Q4</v>
      </c>
      <c r="Y115" s="81" t="str">
        <f t="shared" si="11"/>
        <v>2024-Q4</v>
      </c>
      <c r="Z115" s="87">
        <f t="shared" si="12"/>
        <v>10.7</v>
      </c>
      <c r="AB115" s="81" t="str">
        <f t="shared" si="13"/>
        <v/>
      </c>
      <c r="AC115" s="81" t="str">
        <f t="shared" si="14"/>
        <v/>
      </c>
      <c r="AD115" s="87" t="str">
        <f t="shared" si="15"/>
        <v/>
      </c>
      <c r="AF115" s="81" t="str">
        <f t="shared" si="16"/>
        <v/>
      </c>
      <c r="AG115" s="87" t="str">
        <f t="shared" si="17"/>
        <v/>
      </c>
      <c r="AH115" s="87" t="str">
        <f t="shared" si="18"/>
        <v/>
      </c>
      <c r="AI115" s="87" t="str">
        <f t="shared" si="19"/>
        <v/>
      </c>
    </row>
    <row r="116" spans="1:35" ht="12" customHeight="1" x14ac:dyDescent="0.2">
      <c r="A116" s="73" t="s">
        <v>1887</v>
      </c>
      <c r="B116" s="74" t="s">
        <v>31</v>
      </c>
      <c r="C116" s="74" t="s">
        <v>1379</v>
      </c>
      <c r="D116" s="74" t="s">
        <v>4</v>
      </c>
      <c r="E116" s="74" t="s">
        <v>2899</v>
      </c>
      <c r="F116" s="74" t="s">
        <v>2</v>
      </c>
      <c r="G116" s="74" t="s">
        <v>2678</v>
      </c>
      <c r="H116" s="76">
        <v>45384</v>
      </c>
      <c r="I116" s="77">
        <v>145.96</v>
      </c>
      <c r="J116" s="78">
        <v>8.19</v>
      </c>
      <c r="K116" s="78">
        <v>11.3</v>
      </c>
      <c r="L116" s="78">
        <v>53.81</v>
      </c>
      <c r="M116" s="78">
        <v>2157.6120000000001</v>
      </c>
      <c r="N116" s="76">
        <v>45617</v>
      </c>
      <c r="O116" s="77">
        <v>39.6</v>
      </c>
      <c r="P116" s="75" t="s">
        <v>1</v>
      </c>
      <c r="Q116" s="75" t="s">
        <v>1</v>
      </c>
      <c r="R116" s="75" t="s">
        <v>1</v>
      </c>
      <c r="S116" s="75" t="s">
        <v>1</v>
      </c>
      <c r="T116" s="79">
        <v>7</v>
      </c>
      <c r="V116" s="86">
        <v>45617</v>
      </c>
      <c r="X116" s="81" t="str">
        <f t="shared" si="10"/>
        <v>2024-Q2</v>
      </c>
      <c r="Y116" s="81" t="str">
        <f t="shared" si="11"/>
        <v>2024-Q2</v>
      </c>
      <c r="Z116" s="87">
        <f t="shared" si="12"/>
        <v>11.3</v>
      </c>
      <c r="AB116" s="81" t="str">
        <f t="shared" si="13"/>
        <v>2024-Q4</v>
      </c>
      <c r="AC116" s="81" t="str">
        <f t="shared" si="14"/>
        <v/>
      </c>
      <c r="AD116" s="87" t="str">
        <f t="shared" si="15"/>
        <v/>
      </c>
      <c r="AF116" s="81" t="str">
        <f t="shared" si="16"/>
        <v/>
      </c>
      <c r="AG116" s="87" t="str">
        <f t="shared" si="17"/>
        <v/>
      </c>
      <c r="AH116" s="87" t="str">
        <f t="shared" si="18"/>
        <v/>
      </c>
      <c r="AI116" s="87" t="str">
        <f t="shared" si="19"/>
        <v/>
      </c>
    </row>
    <row r="117" spans="1:35" ht="12" customHeight="1" x14ac:dyDescent="0.2">
      <c r="A117" s="73" t="s">
        <v>1887</v>
      </c>
      <c r="B117" s="74" t="s">
        <v>31</v>
      </c>
      <c r="C117" s="74" t="s">
        <v>1395</v>
      </c>
      <c r="D117" s="74" t="s">
        <v>4</v>
      </c>
      <c r="E117" s="74" t="s">
        <v>2900</v>
      </c>
      <c r="F117" s="74" t="s">
        <v>2</v>
      </c>
      <c r="G117" s="74" t="s">
        <v>2678</v>
      </c>
      <c r="H117" s="76">
        <v>45384</v>
      </c>
      <c r="I117" s="77">
        <v>132.565</v>
      </c>
      <c r="J117" s="78">
        <v>8.19</v>
      </c>
      <c r="K117" s="78">
        <v>11.3</v>
      </c>
      <c r="L117" s="78">
        <v>53.81</v>
      </c>
      <c r="M117" s="78">
        <v>2269.0680000000002</v>
      </c>
      <c r="N117" s="76">
        <v>45617</v>
      </c>
      <c r="O117" s="77">
        <v>57.69</v>
      </c>
      <c r="P117" s="75" t="s">
        <v>1</v>
      </c>
      <c r="Q117" s="75" t="s">
        <v>1</v>
      </c>
      <c r="R117" s="75" t="s">
        <v>1</v>
      </c>
      <c r="S117" s="75" t="s">
        <v>1</v>
      </c>
      <c r="T117" s="79">
        <v>7</v>
      </c>
      <c r="V117" s="86">
        <v>45617</v>
      </c>
      <c r="X117" s="81" t="str">
        <f t="shared" si="10"/>
        <v>2024-Q2</v>
      </c>
      <c r="Y117" s="81" t="str">
        <f t="shared" si="11"/>
        <v>2024-Q2</v>
      </c>
      <c r="Z117" s="87">
        <f t="shared" si="12"/>
        <v>11.3</v>
      </c>
      <c r="AB117" s="81" t="str">
        <f t="shared" si="13"/>
        <v>2024-Q4</v>
      </c>
      <c r="AC117" s="81" t="str">
        <f t="shared" si="14"/>
        <v/>
      </c>
      <c r="AD117" s="87" t="str">
        <f t="shared" si="15"/>
        <v/>
      </c>
      <c r="AF117" s="81" t="str">
        <f t="shared" si="16"/>
        <v/>
      </c>
      <c r="AG117" s="87" t="str">
        <f t="shared" si="17"/>
        <v/>
      </c>
      <c r="AH117" s="87" t="str">
        <f t="shared" si="18"/>
        <v/>
      </c>
      <c r="AI117" s="87" t="str">
        <f t="shared" si="19"/>
        <v/>
      </c>
    </row>
    <row r="118" spans="1:35" ht="12" customHeight="1" x14ac:dyDescent="0.2">
      <c r="A118" s="73" t="s">
        <v>1887</v>
      </c>
      <c r="B118" s="74" t="s">
        <v>31</v>
      </c>
      <c r="C118" s="74" t="s">
        <v>1402</v>
      </c>
      <c r="D118" s="74" t="s">
        <v>4</v>
      </c>
      <c r="E118" s="74" t="s">
        <v>2901</v>
      </c>
      <c r="F118" s="74" t="s">
        <v>2</v>
      </c>
      <c r="G118" s="74" t="s">
        <v>2678</v>
      </c>
      <c r="H118" s="76">
        <v>45384</v>
      </c>
      <c r="I118" s="77">
        <v>54.616999999999997</v>
      </c>
      <c r="J118" s="78">
        <v>8.19</v>
      </c>
      <c r="K118" s="78">
        <v>11.3</v>
      </c>
      <c r="L118" s="78">
        <v>53.81</v>
      </c>
      <c r="M118" s="78">
        <v>644.947</v>
      </c>
      <c r="N118" s="76">
        <v>45617</v>
      </c>
      <c r="O118" s="77">
        <v>24.98</v>
      </c>
      <c r="P118" s="75" t="s">
        <v>1</v>
      </c>
      <c r="Q118" s="75" t="s">
        <v>1</v>
      </c>
      <c r="R118" s="75" t="s">
        <v>1</v>
      </c>
      <c r="S118" s="75" t="s">
        <v>1</v>
      </c>
      <c r="T118" s="79">
        <v>7</v>
      </c>
      <c r="V118" s="86">
        <v>45617</v>
      </c>
      <c r="X118" s="81" t="str">
        <f t="shared" si="10"/>
        <v>2024-Q2</v>
      </c>
      <c r="Y118" s="81" t="str">
        <f t="shared" si="11"/>
        <v>2024-Q2</v>
      </c>
      <c r="Z118" s="87">
        <f t="shared" si="12"/>
        <v>11.3</v>
      </c>
      <c r="AB118" s="81" t="str">
        <f t="shared" si="13"/>
        <v>2024-Q4</v>
      </c>
      <c r="AC118" s="81" t="str">
        <f t="shared" si="14"/>
        <v/>
      </c>
      <c r="AD118" s="87" t="str">
        <f t="shared" si="15"/>
        <v/>
      </c>
      <c r="AF118" s="81" t="str">
        <f t="shared" si="16"/>
        <v/>
      </c>
      <c r="AG118" s="87" t="str">
        <f t="shared" si="17"/>
        <v/>
      </c>
      <c r="AH118" s="87" t="str">
        <f t="shared" si="18"/>
        <v/>
      </c>
      <c r="AI118" s="87" t="str">
        <f t="shared" si="19"/>
        <v/>
      </c>
    </row>
    <row r="119" spans="1:35" ht="12" customHeight="1" x14ac:dyDescent="0.2">
      <c r="A119" s="73" t="s">
        <v>1887</v>
      </c>
      <c r="B119" s="74" t="s">
        <v>31</v>
      </c>
      <c r="C119" s="74" t="s">
        <v>1421</v>
      </c>
      <c r="D119" s="74" t="s">
        <v>4</v>
      </c>
      <c r="E119" s="74" t="s">
        <v>2902</v>
      </c>
      <c r="F119" s="74" t="s">
        <v>2</v>
      </c>
      <c r="G119" s="74" t="s">
        <v>2678</v>
      </c>
      <c r="H119" s="76">
        <v>45384</v>
      </c>
      <c r="I119" s="77">
        <v>169.34800000000001</v>
      </c>
      <c r="J119" s="78">
        <v>8.19</v>
      </c>
      <c r="K119" s="78">
        <v>11.3</v>
      </c>
      <c r="L119" s="78">
        <v>53.81</v>
      </c>
      <c r="M119" s="78">
        <v>2094.172</v>
      </c>
      <c r="N119" s="76">
        <v>45617</v>
      </c>
      <c r="O119" s="77">
        <v>102.73</v>
      </c>
      <c r="P119" s="75" t="s">
        <v>1</v>
      </c>
      <c r="Q119" s="75" t="s">
        <v>1</v>
      </c>
      <c r="R119" s="75" t="s">
        <v>1</v>
      </c>
      <c r="S119" s="75" t="s">
        <v>1</v>
      </c>
      <c r="T119" s="79">
        <v>7</v>
      </c>
      <c r="V119" s="86">
        <v>45617</v>
      </c>
      <c r="X119" s="81" t="str">
        <f t="shared" si="10"/>
        <v>2024-Q2</v>
      </c>
      <c r="Y119" s="81" t="str">
        <f t="shared" si="11"/>
        <v>2024-Q2</v>
      </c>
      <c r="Z119" s="87">
        <f t="shared" si="12"/>
        <v>11.3</v>
      </c>
      <c r="AB119" s="81" t="str">
        <f t="shared" si="13"/>
        <v>2024-Q4</v>
      </c>
      <c r="AC119" s="81" t="str">
        <f t="shared" si="14"/>
        <v/>
      </c>
      <c r="AD119" s="87" t="str">
        <f t="shared" si="15"/>
        <v/>
      </c>
      <c r="AF119" s="81" t="str">
        <f t="shared" si="16"/>
        <v/>
      </c>
      <c r="AG119" s="87" t="str">
        <f t="shared" si="17"/>
        <v/>
      </c>
      <c r="AH119" s="87" t="str">
        <f t="shared" si="18"/>
        <v/>
      </c>
      <c r="AI119" s="87" t="str">
        <f t="shared" si="19"/>
        <v/>
      </c>
    </row>
    <row r="120" spans="1:35" ht="12" customHeight="1" x14ac:dyDescent="0.2">
      <c r="A120" s="73" t="s">
        <v>1887</v>
      </c>
      <c r="B120" s="74" t="s">
        <v>17</v>
      </c>
      <c r="C120" s="74" t="s">
        <v>23</v>
      </c>
      <c r="D120" s="74" t="s">
        <v>22</v>
      </c>
      <c r="E120" s="74" t="s">
        <v>2904</v>
      </c>
      <c r="F120" s="74" t="s">
        <v>2</v>
      </c>
      <c r="G120" s="74" t="s">
        <v>2680</v>
      </c>
      <c r="H120" s="76">
        <v>45380</v>
      </c>
      <c r="I120" s="77">
        <v>78.304274000000007</v>
      </c>
      <c r="J120" s="78">
        <v>7.8</v>
      </c>
      <c r="K120" s="78">
        <v>10.8</v>
      </c>
      <c r="L120" s="78">
        <v>48.71</v>
      </c>
      <c r="M120" s="78">
        <v>3228.6270180000001</v>
      </c>
      <c r="N120" s="76">
        <v>45616</v>
      </c>
      <c r="O120" s="77">
        <v>9.7683</v>
      </c>
      <c r="P120" s="78">
        <v>7.26</v>
      </c>
      <c r="Q120" s="78">
        <v>9.75</v>
      </c>
      <c r="R120" s="78">
        <v>48.24</v>
      </c>
      <c r="S120" s="75" t="s">
        <v>1</v>
      </c>
      <c r="T120" s="79">
        <v>7</v>
      </c>
      <c r="V120" s="86">
        <v>45616</v>
      </c>
      <c r="X120" s="81" t="str">
        <f t="shared" si="10"/>
        <v>2024-Q1</v>
      </c>
      <c r="Y120" s="81" t="str">
        <f t="shared" si="11"/>
        <v>2024-Q1</v>
      </c>
      <c r="Z120" s="87">
        <f t="shared" si="12"/>
        <v>10.8</v>
      </c>
      <c r="AB120" s="81" t="str">
        <f t="shared" si="13"/>
        <v>2024-Q4</v>
      </c>
      <c r="AC120" s="81" t="str">
        <f t="shared" si="14"/>
        <v>2024-Q4</v>
      </c>
      <c r="AD120" s="87">
        <f t="shared" si="15"/>
        <v>9.75</v>
      </c>
      <c r="AF120" s="81" t="str">
        <f t="shared" si="16"/>
        <v>2024-Q4</v>
      </c>
      <c r="AG120" s="87">
        <f t="shared" si="17"/>
        <v>10.8</v>
      </c>
      <c r="AH120" s="87">
        <f t="shared" si="18"/>
        <v>9.75</v>
      </c>
      <c r="AI120" s="87">
        <f t="shared" si="19"/>
        <v>1.0500000000000007</v>
      </c>
    </row>
    <row r="121" spans="1:35" ht="12" customHeight="1" x14ac:dyDescent="0.2">
      <c r="A121" s="73" t="s">
        <v>2676</v>
      </c>
      <c r="B121" s="74" t="s">
        <v>257</v>
      </c>
      <c r="C121" s="74" t="s">
        <v>2451</v>
      </c>
      <c r="D121" s="74" t="s">
        <v>2228</v>
      </c>
      <c r="E121" s="74" t="s">
        <v>2957</v>
      </c>
      <c r="F121" s="74" t="s">
        <v>2</v>
      </c>
      <c r="G121" s="74" t="s">
        <v>2678</v>
      </c>
      <c r="H121" s="76">
        <v>45608</v>
      </c>
      <c r="I121" s="77">
        <v>105.418797</v>
      </c>
      <c r="J121" s="78">
        <v>7.94</v>
      </c>
      <c r="K121" s="78">
        <v>10.5</v>
      </c>
      <c r="L121" s="78">
        <v>54</v>
      </c>
      <c r="M121" s="78">
        <v>1384.6476379999999</v>
      </c>
      <c r="V121" s="86">
        <v>45608</v>
      </c>
      <c r="X121" s="81" t="str">
        <f t="shared" si="10"/>
        <v>2024-Q4</v>
      </c>
      <c r="Y121" s="81" t="str">
        <f t="shared" si="11"/>
        <v>2024-Q4</v>
      </c>
      <c r="Z121" s="87">
        <f t="shared" si="12"/>
        <v>10.5</v>
      </c>
      <c r="AB121" s="81" t="str">
        <f t="shared" si="13"/>
        <v/>
      </c>
      <c r="AC121" s="81" t="str">
        <f t="shared" si="14"/>
        <v/>
      </c>
      <c r="AD121" s="87" t="str">
        <f t="shared" si="15"/>
        <v/>
      </c>
      <c r="AF121" s="81" t="str">
        <f t="shared" si="16"/>
        <v/>
      </c>
      <c r="AG121" s="87" t="str">
        <f t="shared" si="17"/>
        <v/>
      </c>
      <c r="AH121" s="87" t="str">
        <f t="shared" si="18"/>
        <v/>
      </c>
      <c r="AI121" s="87" t="str">
        <f t="shared" si="19"/>
        <v/>
      </c>
    </row>
    <row r="122" spans="1:35" ht="12" customHeight="1" x14ac:dyDescent="0.2">
      <c r="A122" s="73" t="s">
        <v>1887</v>
      </c>
      <c r="B122" s="74" t="s">
        <v>31</v>
      </c>
      <c r="C122" s="74" t="s">
        <v>30</v>
      </c>
      <c r="D122" s="74" t="s">
        <v>2095</v>
      </c>
      <c r="E122" s="74" t="s">
        <v>2908</v>
      </c>
      <c r="F122" s="74" t="s">
        <v>2</v>
      </c>
      <c r="G122" s="74" t="s">
        <v>2678</v>
      </c>
      <c r="H122" s="76">
        <v>45371</v>
      </c>
      <c r="I122" s="77">
        <v>133.10255599999999</v>
      </c>
      <c r="J122" s="78">
        <v>8.34</v>
      </c>
      <c r="K122" s="78">
        <v>11.5</v>
      </c>
      <c r="L122" s="78">
        <v>53.95</v>
      </c>
      <c r="M122" s="78">
        <v>2890.21</v>
      </c>
      <c r="N122" s="76">
        <v>45603</v>
      </c>
      <c r="O122" s="77">
        <v>85.1</v>
      </c>
      <c r="P122" s="75" t="s">
        <v>1</v>
      </c>
      <c r="Q122" s="75" t="s">
        <v>1</v>
      </c>
      <c r="R122" s="75" t="s">
        <v>1</v>
      </c>
      <c r="S122" s="75" t="s">
        <v>1</v>
      </c>
      <c r="T122" s="79">
        <v>7</v>
      </c>
      <c r="V122" s="86">
        <v>45603</v>
      </c>
      <c r="X122" s="81" t="str">
        <f t="shared" si="10"/>
        <v>2024-Q1</v>
      </c>
      <c r="Y122" s="81" t="str">
        <f t="shared" si="11"/>
        <v>2024-Q1</v>
      </c>
      <c r="Z122" s="87">
        <f t="shared" si="12"/>
        <v>11.5</v>
      </c>
      <c r="AB122" s="81" t="str">
        <f t="shared" si="13"/>
        <v>2024-Q4</v>
      </c>
      <c r="AC122" s="81" t="str">
        <f t="shared" si="14"/>
        <v/>
      </c>
      <c r="AD122" s="87" t="str">
        <f t="shared" si="15"/>
        <v/>
      </c>
      <c r="AF122" s="81" t="str">
        <f t="shared" si="16"/>
        <v/>
      </c>
      <c r="AG122" s="87" t="str">
        <f t="shared" si="17"/>
        <v/>
      </c>
      <c r="AH122" s="87" t="str">
        <f t="shared" si="18"/>
        <v/>
      </c>
      <c r="AI122" s="87" t="str">
        <f t="shared" si="19"/>
        <v/>
      </c>
    </row>
    <row r="123" spans="1:35" ht="12" customHeight="1" x14ac:dyDescent="0.2">
      <c r="A123" s="73" t="s">
        <v>2676</v>
      </c>
      <c r="B123" s="74" t="s">
        <v>204</v>
      </c>
      <c r="C123" s="74" t="s">
        <v>2695</v>
      </c>
      <c r="D123" s="74" t="s">
        <v>48</v>
      </c>
      <c r="E123" s="74" t="s">
        <v>2958</v>
      </c>
      <c r="F123" s="74" t="s">
        <v>2</v>
      </c>
      <c r="G123" s="74" t="s">
        <v>2680</v>
      </c>
      <c r="H123" s="76">
        <v>45602</v>
      </c>
      <c r="I123" s="77">
        <v>152.82583700000001</v>
      </c>
      <c r="J123" s="78">
        <v>7.29</v>
      </c>
      <c r="K123" s="78">
        <v>10</v>
      </c>
      <c r="L123" s="78">
        <v>53.1</v>
      </c>
      <c r="M123" s="78">
        <v>2563.8581410000002</v>
      </c>
      <c r="V123" s="86">
        <v>45602</v>
      </c>
      <c r="X123" s="81" t="str">
        <f t="shared" si="10"/>
        <v>2024-Q4</v>
      </c>
      <c r="Y123" s="81" t="str">
        <f t="shared" si="11"/>
        <v>2024-Q4</v>
      </c>
      <c r="Z123" s="87">
        <f t="shared" si="12"/>
        <v>10</v>
      </c>
      <c r="AB123" s="81" t="str">
        <f t="shared" si="13"/>
        <v/>
      </c>
      <c r="AC123" s="81" t="str">
        <f t="shared" si="14"/>
        <v/>
      </c>
      <c r="AD123" s="87" t="str">
        <f t="shared" si="15"/>
        <v/>
      </c>
      <c r="AF123" s="81" t="str">
        <f t="shared" si="16"/>
        <v/>
      </c>
      <c r="AG123" s="87" t="str">
        <f t="shared" si="17"/>
        <v/>
      </c>
      <c r="AH123" s="87" t="str">
        <f t="shared" si="18"/>
        <v/>
      </c>
      <c r="AI123" s="87" t="str">
        <f t="shared" si="19"/>
        <v/>
      </c>
    </row>
    <row r="124" spans="1:35" ht="12" customHeight="1" x14ac:dyDescent="0.2">
      <c r="A124" s="73" t="s">
        <v>1887</v>
      </c>
      <c r="B124" s="74" t="s">
        <v>17</v>
      </c>
      <c r="C124" s="74" t="s">
        <v>16</v>
      </c>
      <c r="D124" s="74" t="s">
        <v>15</v>
      </c>
      <c r="E124" s="74" t="s">
        <v>2910</v>
      </c>
      <c r="F124" s="74" t="s">
        <v>2</v>
      </c>
      <c r="G124" s="74" t="s">
        <v>2694</v>
      </c>
      <c r="H124" s="76">
        <v>45356</v>
      </c>
      <c r="I124" s="77">
        <v>-91.200305</v>
      </c>
      <c r="J124" s="78">
        <v>7.05</v>
      </c>
      <c r="K124" s="78">
        <v>9.6999999999999993</v>
      </c>
      <c r="L124" s="78">
        <v>52.1</v>
      </c>
      <c r="M124" s="78">
        <v>-42.296999999999997</v>
      </c>
      <c r="N124" s="76">
        <v>45600</v>
      </c>
      <c r="O124" s="77">
        <v>-91.200305</v>
      </c>
      <c r="P124" s="78">
        <v>7.05</v>
      </c>
      <c r="Q124" s="78">
        <v>9.6999999999999993</v>
      </c>
      <c r="R124" s="78">
        <v>52.1</v>
      </c>
      <c r="S124" s="78">
        <v>-42.296999999999997</v>
      </c>
      <c r="T124" s="79">
        <v>8</v>
      </c>
      <c r="V124" s="86">
        <v>45600</v>
      </c>
      <c r="X124" s="81" t="str">
        <f t="shared" si="10"/>
        <v>2024-Q1</v>
      </c>
      <c r="Y124" s="81" t="str">
        <f t="shared" si="11"/>
        <v>2024-Q1</v>
      </c>
      <c r="Z124" s="87">
        <f t="shared" si="12"/>
        <v>9.6999999999999993</v>
      </c>
      <c r="AB124" s="81" t="str">
        <f t="shared" si="13"/>
        <v>2024-Q4</v>
      </c>
      <c r="AC124" s="81" t="str">
        <f t="shared" si="14"/>
        <v>2024-Q4</v>
      </c>
      <c r="AD124" s="87">
        <f t="shared" si="15"/>
        <v>9.6999999999999993</v>
      </c>
      <c r="AF124" s="81" t="str">
        <f t="shared" si="16"/>
        <v>2024-Q4</v>
      </c>
      <c r="AG124" s="87">
        <f t="shared" si="17"/>
        <v>9.6999999999999993</v>
      </c>
      <c r="AH124" s="87">
        <f t="shared" si="18"/>
        <v>9.6999999999999993</v>
      </c>
      <c r="AI124" s="87">
        <f t="shared" si="19"/>
        <v>0</v>
      </c>
    </row>
    <row r="125" spans="1:35" ht="12" customHeight="1" x14ac:dyDescent="0.2">
      <c r="A125" s="73" t="s">
        <v>2676</v>
      </c>
      <c r="B125" s="74" t="s">
        <v>210</v>
      </c>
      <c r="C125" s="74" t="s">
        <v>2445</v>
      </c>
      <c r="D125" s="74" t="s">
        <v>10</v>
      </c>
      <c r="E125" s="74" t="s">
        <v>2959</v>
      </c>
      <c r="F125" s="74" t="s">
        <v>2</v>
      </c>
      <c r="G125" s="74" t="s">
        <v>2680</v>
      </c>
      <c r="H125" s="76">
        <v>45597</v>
      </c>
      <c r="I125" s="77">
        <v>365.32900000000001</v>
      </c>
      <c r="J125" s="78">
        <v>7.55</v>
      </c>
      <c r="K125" s="78">
        <v>10.3</v>
      </c>
      <c r="L125" s="78">
        <v>52.5</v>
      </c>
      <c r="M125" s="78">
        <v>14325.769</v>
      </c>
      <c r="V125" s="86">
        <v>45597</v>
      </c>
      <c r="X125" s="81" t="str">
        <f t="shared" si="10"/>
        <v>2024-Q4</v>
      </c>
      <c r="Y125" s="81" t="str">
        <f t="shared" si="11"/>
        <v>2024-Q4</v>
      </c>
      <c r="Z125" s="87">
        <f t="shared" si="12"/>
        <v>10.3</v>
      </c>
      <c r="AB125" s="81" t="str">
        <f t="shared" si="13"/>
        <v/>
      </c>
      <c r="AC125" s="81" t="str">
        <f t="shared" si="14"/>
        <v/>
      </c>
      <c r="AD125" s="87" t="str">
        <f t="shared" si="15"/>
        <v/>
      </c>
      <c r="AF125" s="81" t="str">
        <f t="shared" si="16"/>
        <v/>
      </c>
      <c r="AG125" s="87" t="str">
        <f t="shared" si="17"/>
        <v/>
      </c>
      <c r="AH125" s="87" t="str">
        <f t="shared" si="18"/>
        <v/>
      </c>
      <c r="AI125" s="87" t="str">
        <f t="shared" si="19"/>
        <v/>
      </c>
    </row>
    <row r="126" spans="1:35" ht="12" customHeight="1" x14ac:dyDescent="0.2">
      <c r="A126" s="73" t="s">
        <v>1887</v>
      </c>
      <c r="B126" s="74" t="s">
        <v>210</v>
      </c>
      <c r="C126" s="74" t="s">
        <v>2402</v>
      </c>
      <c r="D126" s="74" t="s">
        <v>905</v>
      </c>
      <c r="E126" s="74" t="s">
        <v>2712</v>
      </c>
      <c r="F126" s="74" t="s">
        <v>2</v>
      </c>
      <c r="G126" s="74" t="s">
        <v>2680</v>
      </c>
      <c r="H126" s="76">
        <v>45231</v>
      </c>
      <c r="I126" s="77">
        <v>127.85268600000001</v>
      </c>
      <c r="J126" s="78">
        <v>7.53</v>
      </c>
      <c r="K126" s="78">
        <v>10.3</v>
      </c>
      <c r="L126" s="78">
        <v>53</v>
      </c>
      <c r="M126" s="78">
        <v>2452.089356</v>
      </c>
      <c r="N126" s="76">
        <v>45589</v>
      </c>
      <c r="O126" s="77">
        <v>89.168082999999996</v>
      </c>
      <c r="P126" s="78">
        <v>7.25</v>
      </c>
      <c r="Q126" s="78">
        <v>9.7799999999999994</v>
      </c>
      <c r="R126" s="78">
        <v>53</v>
      </c>
      <c r="S126" s="78">
        <v>2366.2880180000002</v>
      </c>
      <c r="T126" s="79">
        <v>11</v>
      </c>
      <c r="V126" s="86">
        <v>45589</v>
      </c>
      <c r="X126" s="81" t="str">
        <f t="shared" si="10"/>
        <v>2023-Q4</v>
      </c>
      <c r="Y126" s="81" t="str">
        <f t="shared" si="11"/>
        <v>2023-Q4</v>
      </c>
      <c r="Z126" s="87">
        <f t="shared" si="12"/>
        <v>10.3</v>
      </c>
      <c r="AB126" s="81" t="str">
        <f t="shared" si="13"/>
        <v>2024-Q4</v>
      </c>
      <c r="AC126" s="81" t="str">
        <f t="shared" si="14"/>
        <v>2024-Q4</v>
      </c>
      <c r="AD126" s="87">
        <f t="shared" si="15"/>
        <v>9.7799999999999994</v>
      </c>
      <c r="AF126" s="81" t="str">
        <f t="shared" si="16"/>
        <v>2024-Q4</v>
      </c>
      <c r="AG126" s="87">
        <f t="shared" si="17"/>
        <v>10.3</v>
      </c>
      <c r="AH126" s="87">
        <f t="shared" si="18"/>
        <v>9.7799999999999994</v>
      </c>
      <c r="AI126" s="87">
        <f t="shared" si="19"/>
        <v>0.52000000000000135</v>
      </c>
    </row>
    <row r="127" spans="1:35" ht="12" customHeight="1" x14ac:dyDescent="0.2">
      <c r="A127" s="73" t="s">
        <v>1887</v>
      </c>
      <c r="B127" s="74" t="s">
        <v>231</v>
      </c>
      <c r="C127" s="74" t="s">
        <v>2740</v>
      </c>
      <c r="D127" s="74" t="s">
        <v>635</v>
      </c>
      <c r="E127" s="74" t="s">
        <v>2887</v>
      </c>
      <c r="F127" s="74" t="s">
        <v>2</v>
      </c>
      <c r="G127" s="74" t="s">
        <v>2694</v>
      </c>
      <c r="H127" s="76">
        <v>45440</v>
      </c>
      <c r="I127" s="77">
        <v>31.808848000000001</v>
      </c>
      <c r="J127" s="75" t="s">
        <v>1</v>
      </c>
      <c r="K127" s="75" t="s">
        <v>1</v>
      </c>
      <c r="L127" s="75" t="s">
        <v>1</v>
      </c>
      <c r="M127" s="78">
        <v>346.86161800000002</v>
      </c>
      <c r="N127" s="76">
        <v>45588</v>
      </c>
      <c r="O127" s="77">
        <v>31.808848000000001</v>
      </c>
      <c r="P127" s="75" t="s">
        <v>1</v>
      </c>
      <c r="Q127" s="75" t="s">
        <v>1</v>
      </c>
      <c r="R127" s="75" t="s">
        <v>1</v>
      </c>
      <c r="S127" s="78">
        <v>346.86161800000002</v>
      </c>
      <c r="T127" s="79">
        <v>4</v>
      </c>
      <c r="V127" s="86">
        <v>45588</v>
      </c>
      <c r="X127" s="81" t="str">
        <f t="shared" si="10"/>
        <v>2024-Q2</v>
      </c>
      <c r="Y127" s="81" t="str">
        <f t="shared" si="11"/>
        <v/>
      </c>
      <c r="Z127" s="87" t="str">
        <f t="shared" si="12"/>
        <v/>
      </c>
      <c r="AB127" s="81" t="str">
        <f t="shared" si="13"/>
        <v>2024-Q4</v>
      </c>
      <c r="AC127" s="81" t="str">
        <f t="shared" si="14"/>
        <v/>
      </c>
      <c r="AD127" s="87" t="str">
        <f t="shared" si="15"/>
        <v/>
      </c>
      <c r="AF127" s="81" t="str">
        <f t="shared" si="16"/>
        <v/>
      </c>
      <c r="AG127" s="87" t="str">
        <f t="shared" si="17"/>
        <v/>
      </c>
      <c r="AH127" s="87" t="str">
        <f t="shared" si="18"/>
        <v/>
      </c>
      <c r="AI127" s="87" t="str">
        <f t="shared" si="19"/>
        <v/>
      </c>
    </row>
    <row r="128" spans="1:35" ht="12" customHeight="1" x14ac:dyDescent="0.2">
      <c r="A128" s="73" t="s">
        <v>1887</v>
      </c>
      <c r="B128" s="74" t="s">
        <v>104</v>
      </c>
      <c r="C128" s="74" t="s">
        <v>2997</v>
      </c>
      <c r="D128" s="74" t="s">
        <v>106</v>
      </c>
      <c r="E128" s="74" t="s">
        <v>2921</v>
      </c>
      <c r="F128" s="74" t="s">
        <v>2</v>
      </c>
      <c r="G128" s="74" t="s">
        <v>2680</v>
      </c>
      <c r="H128" s="76">
        <v>45307</v>
      </c>
      <c r="I128" s="75" t="s">
        <v>1</v>
      </c>
      <c r="J128" s="75" t="s">
        <v>1</v>
      </c>
      <c r="K128" s="78">
        <v>10.7</v>
      </c>
      <c r="L128" s="75" t="s">
        <v>1</v>
      </c>
      <c r="M128" s="75" t="s">
        <v>1</v>
      </c>
      <c r="N128" s="76">
        <v>45582</v>
      </c>
      <c r="O128" s="77">
        <v>-114.9</v>
      </c>
      <c r="P128" s="78">
        <v>7.66</v>
      </c>
      <c r="Q128" s="78">
        <v>10.28</v>
      </c>
      <c r="R128" s="75" t="s">
        <v>1</v>
      </c>
      <c r="S128" s="75" t="s">
        <v>1</v>
      </c>
      <c r="T128" s="79">
        <v>9</v>
      </c>
      <c r="V128" s="86">
        <v>45582</v>
      </c>
      <c r="X128" s="81" t="str">
        <f t="shared" si="10"/>
        <v>2024-Q1</v>
      </c>
      <c r="Y128" s="81" t="str">
        <f t="shared" si="11"/>
        <v>2024-Q1</v>
      </c>
      <c r="Z128" s="87">
        <f t="shared" si="12"/>
        <v>10.7</v>
      </c>
      <c r="AB128" s="81" t="str">
        <f t="shared" si="13"/>
        <v>2024-Q4</v>
      </c>
      <c r="AC128" s="81" t="str">
        <f t="shared" si="14"/>
        <v>2024-Q4</v>
      </c>
      <c r="AD128" s="87">
        <f t="shared" si="15"/>
        <v>10.28</v>
      </c>
      <c r="AF128" s="81" t="str">
        <f t="shared" si="16"/>
        <v>2024-Q4</v>
      </c>
      <c r="AG128" s="87">
        <f t="shared" si="17"/>
        <v>10.7</v>
      </c>
      <c r="AH128" s="87">
        <f t="shared" si="18"/>
        <v>10.28</v>
      </c>
      <c r="AI128" s="87">
        <f t="shared" si="19"/>
        <v>0.41999999999999993</v>
      </c>
    </row>
    <row r="129" spans="1:35" ht="12" customHeight="1" x14ac:dyDescent="0.2">
      <c r="A129" s="73" t="s">
        <v>1887</v>
      </c>
      <c r="B129" s="74" t="s">
        <v>104</v>
      </c>
      <c r="C129" s="74" t="s">
        <v>264</v>
      </c>
      <c r="D129" s="74" t="s">
        <v>263</v>
      </c>
      <c r="E129" s="74" t="s">
        <v>2922</v>
      </c>
      <c r="F129" s="74" t="s">
        <v>2</v>
      </c>
      <c r="G129" s="74" t="s">
        <v>2680</v>
      </c>
      <c r="H129" s="76">
        <v>45307</v>
      </c>
      <c r="I129" s="75" t="s">
        <v>1</v>
      </c>
      <c r="J129" s="75" t="s">
        <v>1</v>
      </c>
      <c r="K129" s="78">
        <v>10.65</v>
      </c>
      <c r="L129" s="75" t="s">
        <v>1</v>
      </c>
      <c r="M129" s="75" t="s">
        <v>1</v>
      </c>
      <c r="N129" s="76">
        <v>45582</v>
      </c>
      <c r="O129" s="77">
        <v>-24.9</v>
      </c>
      <c r="P129" s="78">
        <v>7.45</v>
      </c>
      <c r="Q129" s="78">
        <v>10.23</v>
      </c>
      <c r="R129" s="75" t="s">
        <v>1</v>
      </c>
      <c r="S129" s="75" t="s">
        <v>1</v>
      </c>
      <c r="T129" s="79">
        <v>9</v>
      </c>
      <c r="V129" s="86">
        <v>45582</v>
      </c>
      <c r="X129" s="81" t="str">
        <f t="shared" si="10"/>
        <v>2024-Q1</v>
      </c>
      <c r="Y129" s="81" t="str">
        <f t="shared" si="11"/>
        <v>2024-Q1</v>
      </c>
      <c r="Z129" s="87">
        <f t="shared" si="12"/>
        <v>10.65</v>
      </c>
      <c r="AB129" s="81" t="str">
        <f t="shared" si="13"/>
        <v>2024-Q4</v>
      </c>
      <c r="AC129" s="81" t="str">
        <f t="shared" si="14"/>
        <v>2024-Q4</v>
      </c>
      <c r="AD129" s="87">
        <f t="shared" si="15"/>
        <v>10.23</v>
      </c>
      <c r="AF129" s="81" t="str">
        <f t="shared" si="16"/>
        <v>2024-Q4</v>
      </c>
      <c r="AG129" s="87">
        <f t="shared" si="17"/>
        <v>10.65</v>
      </c>
      <c r="AH129" s="87">
        <f t="shared" si="18"/>
        <v>10.23</v>
      </c>
      <c r="AI129" s="87">
        <f t="shared" si="19"/>
        <v>0.41999999999999993</v>
      </c>
    </row>
    <row r="130" spans="1:35" ht="12" customHeight="1" x14ac:dyDescent="0.2">
      <c r="A130" s="73" t="s">
        <v>1887</v>
      </c>
      <c r="B130" s="74" t="s">
        <v>104</v>
      </c>
      <c r="C130" s="74" t="s">
        <v>103</v>
      </c>
      <c r="D130" s="74" t="s">
        <v>102</v>
      </c>
      <c r="E130" s="74" t="s">
        <v>2923</v>
      </c>
      <c r="F130" s="74" t="s">
        <v>2</v>
      </c>
      <c r="G130" s="74" t="s">
        <v>2680</v>
      </c>
      <c r="H130" s="76">
        <v>45307</v>
      </c>
      <c r="I130" s="75" t="s">
        <v>1</v>
      </c>
      <c r="J130" s="75" t="s">
        <v>1</v>
      </c>
      <c r="K130" s="78">
        <v>10.75</v>
      </c>
      <c r="L130" s="75" t="s">
        <v>1</v>
      </c>
      <c r="M130" s="75" t="s">
        <v>1</v>
      </c>
      <c r="N130" s="76">
        <v>45582</v>
      </c>
      <c r="O130" s="77">
        <v>-104.4</v>
      </c>
      <c r="P130" s="78">
        <v>7.66</v>
      </c>
      <c r="Q130" s="78">
        <v>10.33</v>
      </c>
      <c r="R130" s="75" t="s">
        <v>1</v>
      </c>
      <c r="S130" s="75" t="s">
        <v>1</v>
      </c>
      <c r="T130" s="79">
        <v>9</v>
      </c>
      <c r="V130" s="86">
        <v>45582</v>
      </c>
      <c r="X130" s="81" t="str">
        <f t="shared" si="10"/>
        <v>2024-Q1</v>
      </c>
      <c r="Y130" s="81" t="str">
        <f t="shared" si="11"/>
        <v>2024-Q1</v>
      </c>
      <c r="Z130" s="87">
        <f t="shared" si="12"/>
        <v>10.75</v>
      </c>
      <c r="AB130" s="81" t="str">
        <f t="shared" si="13"/>
        <v>2024-Q4</v>
      </c>
      <c r="AC130" s="81" t="str">
        <f t="shared" si="14"/>
        <v>2024-Q4</v>
      </c>
      <c r="AD130" s="87">
        <f t="shared" si="15"/>
        <v>10.33</v>
      </c>
      <c r="AF130" s="81" t="str">
        <f t="shared" si="16"/>
        <v>2024-Q4</v>
      </c>
      <c r="AG130" s="87">
        <f t="shared" si="17"/>
        <v>10.75</v>
      </c>
      <c r="AH130" s="87">
        <f t="shared" si="18"/>
        <v>10.33</v>
      </c>
      <c r="AI130" s="87">
        <f t="shared" si="19"/>
        <v>0.41999999999999993</v>
      </c>
    </row>
    <row r="131" spans="1:35" ht="12" customHeight="1" x14ac:dyDescent="0.2">
      <c r="A131" s="73" t="s">
        <v>1887</v>
      </c>
      <c r="B131" s="74" t="s">
        <v>231</v>
      </c>
      <c r="C131" s="74" t="s">
        <v>3014</v>
      </c>
      <c r="D131" s="74" t="s">
        <v>167</v>
      </c>
      <c r="E131" s="74" t="s">
        <v>2893</v>
      </c>
      <c r="F131" s="74" t="s">
        <v>2</v>
      </c>
      <c r="G131" s="74" t="s">
        <v>2694</v>
      </c>
      <c r="H131" s="76">
        <v>45411</v>
      </c>
      <c r="I131" s="77">
        <v>29.736858000000002</v>
      </c>
      <c r="J131" s="75" t="s">
        <v>1</v>
      </c>
      <c r="K131" s="75" t="s">
        <v>1</v>
      </c>
      <c r="L131" s="75" t="s">
        <v>1</v>
      </c>
      <c r="M131" s="78">
        <v>130.20879600000001</v>
      </c>
      <c r="N131" s="76">
        <v>45581</v>
      </c>
      <c r="O131" s="77">
        <v>29.736858000000002</v>
      </c>
      <c r="P131" s="75" t="s">
        <v>1</v>
      </c>
      <c r="Q131" s="75" t="s">
        <v>1</v>
      </c>
      <c r="R131" s="75" t="s">
        <v>1</v>
      </c>
      <c r="S131" s="78">
        <v>130.20879600000001</v>
      </c>
      <c r="T131" s="79">
        <v>5</v>
      </c>
      <c r="V131" s="86">
        <v>45581</v>
      </c>
      <c r="X131" s="81" t="str">
        <f t="shared" ref="X131:X194" si="20">YEAR(H131)&amp;"-Q"&amp;IF(MONTH(H131)&lt;4,1,IF(MONTH(H131)&lt;7,2,IF(MONTH(H131)&lt;10,3,4)))</f>
        <v>2024-Q2</v>
      </c>
      <c r="Y131" s="81" t="str">
        <f t="shared" ref="Y131:Y194" si="21">IF(ISNUMBER(K131),X131,"")</f>
        <v/>
      </c>
      <c r="Z131" s="87" t="str">
        <f t="shared" ref="Z131:Z194" si="22">IF(ISNUMBER(K131),K131,"")</f>
        <v/>
      </c>
      <c r="AB131" s="81" t="str">
        <f t="shared" ref="AB131:AB194" si="23">IF(A131="Settled",YEAR(N131)&amp;"-Q"&amp;IF(MONTH(N131)&lt;4,1,IF(MONTH(N131)&lt;7,2,IF(MONTH(N131)&lt;10,3,4))),"")</f>
        <v>2024-Q4</v>
      </c>
      <c r="AC131" s="81" t="str">
        <f t="shared" ref="AC131:AC194" si="24">IF(ISNUMBER(Q131),AB131,"")</f>
        <v/>
      </c>
      <c r="AD131" s="87" t="str">
        <f t="shared" ref="AD131:AD194" si="25">IF(ISNUMBER(Q131),Q131,"")</f>
        <v/>
      </c>
      <c r="AF131" s="81" t="str">
        <f t="shared" ref="AF131:AF194" si="26">IF(AND(LEN(Z131)&gt;0,LEN(AD131)&gt;0),AB131,"")</f>
        <v/>
      </c>
      <c r="AG131" s="87" t="str">
        <f t="shared" ref="AG131:AG194" si="27">IF(LEN(AF131)&gt;0,Z131,"")</f>
        <v/>
      </c>
      <c r="AH131" s="87" t="str">
        <f t="shared" ref="AH131:AH194" si="28">IF(LEN(AF131)&gt;0,AD131,"")</f>
        <v/>
      </c>
      <c r="AI131" s="87" t="str">
        <f t="shared" ref="AI131:AI194" si="29">IF(LEN(AF131)&gt;0,AG131-AH131,"")</f>
        <v/>
      </c>
    </row>
    <row r="132" spans="1:35" ht="12" customHeight="1" x14ac:dyDescent="0.2">
      <c r="A132" s="73" t="s">
        <v>1887</v>
      </c>
      <c r="B132" s="74" t="s">
        <v>57</v>
      </c>
      <c r="C132" s="74" t="s">
        <v>2890</v>
      </c>
      <c r="D132" s="74" t="s">
        <v>124</v>
      </c>
      <c r="E132" s="74" t="s">
        <v>2891</v>
      </c>
      <c r="F132" s="74" t="s">
        <v>2</v>
      </c>
      <c r="G132" s="74" t="s">
        <v>2680</v>
      </c>
      <c r="H132" s="76">
        <v>45413</v>
      </c>
      <c r="I132" s="77">
        <v>11.162357</v>
      </c>
      <c r="J132" s="78">
        <v>6.56</v>
      </c>
      <c r="K132" s="78">
        <v>10.25</v>
      </c>
      <c r="L132" s="78">
        <v>42.24</v>
      </c>
      <c r="M132" s="78">
        <v>560.178</v>
      </c>
      <c r="N132" s="76">
        <v>45575</v>
      </c>
      <c r="O132" s="77">
        <v>6.6</v>
      </c>
      <c r="P132" s="75" t="s">
        <v>1</v>
      </c>
      <c r="Q132" s="78">
        <v>9.86</v>
      </c>
      <c r="R132" s="75" t="s">
        <v>1</v>
      </c>
      <c r="S132" s="75" t="s">
        <v>1</v>
      </c>
      <c r="T132" s="79">
        <v>5</v>
      </c>
      <c r="V132" s="86">
        <v>45575</v>
      </c>
      <c r="X132" s="81" t="str">
        <f t="shared" si="20"/>
        <v>2024-Q2</v>
      </c>
      <c r="Y132" s="81" t="str">
        <f t="shared" si="21"/>
        <v>2024-Q2</v>
      </c>
      <c r="Z132" s="87">
        <f t="shared" si="22"/>
        <v>10.25</v>
      </c>
      <c r="AB132" s="81" t="str">
        <f t="shared" si="23"/>
        <v>2024-Q4</v>
      </c>
      <c r="AC132" s="81" t="str">
        <f t="shared" si="24"/>
        <v>2024-Q4</v>
      </c>
      <c r="AD132" s="87">
        <f t="shared" si="25"/>
        <v>9.86</v>
      </c>
      <c r="AF132" s="81" t="str">
        <f t="shared" si="26"/>
        <v>2024-Q4</v>
      </c>
      <c r="AG132" s="87">
        <f t="shared" si="27"/>
        <v>10.25</v>
      </c>
      <c r="AH132" s="87">
        <f t="shared" si="28"/>
        <v>9.86</v>
      </c>
      <c r="AI132" s="87">
        <f t="shared" si="29"/>
        <v>0.39000000000000057</v>
      </c>
    </row>
    <row r="133" spans="1:35" ht="12" customHeight="1" x14ac:dyDescent="0.2">
      <c r="A133" s="73" t="s">
        <v>1887</v>
      </c>
      <c r="B133" s="74" t="s">
        <v>46</v>
      </c>
      <c r="C133" s="74" t="s">
        <v>1100</v>
      </c>
      <c r="D133" s="74" t="s">
        <v>1101</v>
      </c>
      <c r="E133" s="74" t="s">
        <v>2677</v>
      </c>
      <c r="F133" s="74" t="s">
        <v>2</v>
      </c>
      <c r="G133" s="74" t="s">
        <v>2678</v>
      </c>
      <c r="H133" s="76">
        <v>45289</v>
      </c>
      <c r="I133" s="77">
        <v>560.91499999999996</v>
      </c>
      <c r="J133" s="78">
        <v>7.54</v>
      </c>
      <c r="K133" s="78">
        <v>10.4</v>
      </c>
      <c r="L133" s="78">
        <v>55.5</v>
      </c>
      <c r="M133" s="78">
        <v>9642.2980000000007</v>
      </c>
      <c r="N133" s="76">
        <v>45574</v>
      </c>
      <c r="O133" s="77">
        <v>440.5</v>
      </c>
      <c r="P133" s="78">
        <v>7.07</v>
      </c>
      <c r="Q133" s="78">
        <v>9.6</v>
      </c>
      <c r="R133" s="78">
        <v>55</v>
      </c>
      <c r="S133" s="78">
        <v>9300</v>
      </c>
      <c r="T133" s="79">
        <v>9</v>
      </c>
      <c r="V133" s="86">
        <v>45574</v>
      </c>
      <c r="X133" s="81" t="str">
        <f t="shared" si="20"/>
        <v>2023-Q4</v>
      </c>
      <c r="Y133" s="81" t="str">
        <f t="shared" si="21"/>
        <v>2023-Q4</v>
      </c>
      <c r="Z133" s="87">
        <f t="shared" si="22"/>
        <v>10.4</v>
      </c>
      <c r="AB133" s="81" t="str">
        <f t="shared" si="23"/>
        <v>2024-Q4</v>
      </c>
      <c r="AC133" s="81" t="str">
        <f t="shared" si="24"/>
        <v>2024-Q4</v>
      </c>
      <c r="AD133" s="87">
        <f t="shared" si="25"/>
        <v>9.6</v>
      </c>
      <c r="AF133" s="81" t="str">
        <f t="shared" si="26"/>
        <v>2024-Q4</v>
      </c>
      <c r="AG133" s="87">
        <f t="shared" si="27"/>
        <v>10.4</v>
      </c>
      <c r="AH133" s="87">
        <f t="shared" si="28"/>
        <v>9.6</v>
      </c>
      <c r="AI133" s="87">
        <f t="shared" si="29"/>
        <v>0.80000000000000071</v>
      </c>
    </row>
    <row r="134" spans="1:35" ht="12" customHeight="1" x14ac:dyDescent="0.2">
      <c r="A134" s="73" t="s">
        <v>1887</v>
      </c>
      <c r="B134" s="74" t="s">
        <v>28</v>
      </c>
      <c r="C134" s="74" t="s">
        <v>2307</v>
      </c>
      <c r="D134" s="74" t="s">
        <v>22</v>
      </c>
      <c r="E134" s="74" t="s">
        <v>2913</v>
      </c>
      <c r="F134" s="74" t="s">
        <v>2</v>
      </c>
      <c r="G134" s="74" t="s">
        <v>2678</v>
      </c>
      <c r="H134" s="76">
        <v>45351</v>
      </c>
      <c r="I134" s="77">
        <v>100.38741899999999</v>
      </c>
      <c r="J134" s="78">
        <v>7.18</v>
      </c>
      <c r="K134" s="78">
        <v>10.6</v>
      </c>
      <c r="L134" s="78">
        <v>45</v>
      </c>
      <c r="M134" s="78">
        <v>4248.4527589999998</v>
      </c>
      <c r="N134" s="76">
        <v>45568</v>
      </c>
      <c r="O134" s="77">
        <v>45.499006999999999</v>
      </c>
      <c r="P134" s="78">
        <v>6.66</v>
      </c>
      <c r="Q134" s="78">
        <v>9.76</v>
      </c>
      <c r="R134" s="78">
        <v>42.5</v>
      </c>
      <c r="S134" s="78">
        <v>4273.4990680000001</v>
      </c>
      <c r="T134" s="79">
        <v>7</v>
      </c>
      <c r="V134" s="86">
        <v>45568</v>
      </c>
      <c r="X134" s="81" t="str">
        <f t="shared" si="20"/>
        <v>2024-Q1</v>
      </c>
      <c r="Y134" s="81" t="str">
        <f t="shared" si="21"/>
        <v>2024-Q1</v>
      </c>
      <c r="Z134" s="87">
        <f t="shared" si="22"/>
        <v>10.6</v>
      </c>
      <c r="AB134" s="81" t="str">
        <f t="shared" si="23"/>
        <v>2024-Q4</v>
      </c>
      <c r="AC134" s="81" t="str">
        <f t="shared" si="24"/>
        <v>2024-Q4</v>
      </c>
      <c r="AD134" s="87">
        <f t="shared" si="25"/>
        <v>9.76</v>
      </c>
      <c r="AF134" s="81" t="str">
        <f t="shared" si="26"/>
        <v>2024-Q4</v>
      </c>
      <c r="AG134" s="87">
        <f t="shared" si="27"/>
        <v>10.6</v>
      </c>
      <c r="AH134" s="87">
        <f t="shared" si="28"/>
        <v>9.76</v>
      </c>
      <c r="AI134" s="87">
        <f t="shared" si="29"/>
        <v>0.83999999999999986</v>
      </c>
    </row>
    <row r="135" spans="1:35" ht="12" customHeight="1" x14ac:dyDescent="0.2">
      <c r="A135" s="73" t="s">
        <v>1887</v>
      </c>
      <c r="B135" s="74" t="s">
        <v>67</v>
      </c>
      <c r="C135" s="74" t="s">
        <v>762</v>
      </c>
      <c r="D135" s="74" t="s">
        <v>2188</v>
      </c>
      <c r="E135" s="74" t="s">
        <v>2707</v>
      </c>
      <c r="F135" s="74" t="s">
        <v>2</v>
      </c>
      <c r="G135" s="74" t="s">
        <v>2678</v>
      </c>
      <c r="H135" s="76">
        <v>45246</v>
      </c>
      <c r="I135" s="77">
        <v>118.3</v>
      </c>
      <c r="J135" s="78">
        <v>7.7</v>
      </c>
      <c r="K135" s="78">
        <v>10.5</v>
      </c>
      <c r="L135" s="78">
        <v>52.83</v>
      </c>
      <c r="M135" s="78">
        <v>3160</v>
      </c>
      <c r="N135" s="76">
        <v>45565</v>
      </c>
      <c r="O135" s="77">
        <v>90.157430000000005</v>
      </c>
      <c r="P135" s="78">
        <v>7.09</v>
      </c>
      <c r="Q135" s="78">
        <v>9.35</v>
      </c>
      <c r="R135" s="78">
        <v>52.83</v>
      </c>
      <c r="S135" s="78">
        <v>3126.5367040000001</v>
      </c>
      <c r="T135" s="79">
        <v>10</v>
      </c>
      <c r="V135" s="86">
        <v>45565</v>
      </c>
      <c r="X135" s="81" t="str">
        <f t="shared" si="20"/>
        <v>2023-Q4</v>
      </c>
      <c r="Y135" s="81" t="str">
        <f t="shared" si="21"/>
        <v>2023-Q4</v>
      </c>
      <c r="Z135" s="87">
        <f t="shared" si="22"/>
        <v>10.5</v>
      </c>
      <c r="AB135" s="81" t="str">
        <f t="shared" si="23"/>
        <v>2024-Q3</v>
      </c>
      <c r="AC135" s="81" t="str">
        <f t="shared" si="24"/>
        <v>2024-Q3</v>
      </c>
      <c r="AD135" s="87">
        <f t="shared" si="25"/>
        <v>9.35</v>
      </c>
      <c r="AF135" s="81" t="str">
        <f t="shared" si="26"/>
        <v>2024-Q3</v>
      </c>
      <c r="AG135" s="87">
        <f t="shared" si="27"/>
        <v>10.5</v>
      </c>
      <c r="AH135" s="87">
        <f t="shared" si="28"/>
        <v>9.35</v>
      </c>
      <c r="AI135" s="87">
        <f t="shared" si="29"/>
        <v>1.1500000000000004</v>
      </c>
    </row>
    <row r="136" spans="1:35" ht="12" customHeight="1" x14ac:dyDescent="0.2">
      <c r="A136" s="73" t="s">
        <v>1887</v>
      </c>
      <c r="B136" s="74" t="s">
        <v>57</v>
      </c>
      <c r="C136" s="74" t="s">
        <v>56</v>
      </c>
      <c r="D136" s="74" t="s">
        <v>2095</v>
      </c>
      <c r="E136" s="74" t="s">
        <v>2907</v>
      </c>
      <c r="F136" s="74" t="s">
        <v>2</v>
      </c>
      <c r="G136" s="74" t="s">
        <v>2680</v>
      </c>
      <c r="H136" s="76">
        <v>45372</v>
      </c>
      <c r="I136" s="77">
        <v>16.913851000000001</v>
      </c>
      <c r="J136" s="78">
        <v>7.02</v>
      </c>
      <c r="K136" s="78">
        <v>10.7</v>
      </c>
      <c r="L136" s="78">
        <v>44.91</v>
      </c>
      <c r="M136" s="78">
        <v>382.71072800000002</v>
      </c>
      <c r="N136" s="76">
        <v>45561</v>
      </c>
      <c r="O136" s="77">
        <v>9</v>
      </c>
      <c r="P136" s="75" t="s">
        <v>1</v>
      </c>
      <c r="Q136" s="78">
        <v>9.86</v>
      </c>
      <c r="R136" s="75" t="s">
        <v>1</v>
      </c>
      <c r="S136" s="78">
        <v>372.1</v>
      </c>
      <c r="T136" s="79">
        <v>6</v>
      </c>
      <c r="V136" s="86">
        <v>45561</v>
      </c>
      <c r="X136" s="81" t="str">
        <f t="shared" si="20"/>
        <v>2024-Q1</v>
      </c>
      <c r="Y136" s="81" t="str">
        <f t="shared" si="21"/>
        <v>2024-Q1</v>
      </c>
      <c r="Z136" s="87">
        <f t="shared" si="22"/>
        <v>10.7</v>
      </c>
      <c r="AB136" s="81" t="str">
        <f t="shared" si="23"/>
        <v>2024-Q3</v>
      </c>
      <c r="AC136" s="81" t="str">
        <f t="shared" si="24"/>
        <v>2024-Q3</v>
      </c>
      <c r="AD136" s="87">
        <f t="shared" si="25"/>
        <v>9.86</v>
      </c>
      <c r="AF136" s="81" t="str">
        <f t="shared" si="26"/>
        <v>2024-Q3</v>
      </c>
      <c r="AG136" s="87">
        <f t="shared" si="27"/>
        <v>10.7</v>
      </c>
      <c r="AH136" s="87">
        <f t="shared" si="28"/>
        <v>9.86</v>
      </c>
      <c r="AI136" s="87">
        <f t="shared" si="29"/>
        <v>0.83999999999999986</v>
      </c>
    </row>
    <row r="137" spans="1:35" ht="12" customHeight="1" x14ac:dyDescent="0.2">
      <c r="A137" s="73" t="s">
        <v>1887</v>
      </c>
      <c r="B137" s="74" t="s">
        <v>35</v>
      </c>
      <c r="C137" s="74" t="s">
        <v>177</v>
      </c>
      <c r="D137" s="74" t="s">
        <v>176</v>
      </c>
      <c r="E137" s="74" t="s">
        <v>2689</v>
      </c>
      <c r="F137" s="74" t="s">
        <v>2</v>
      </c>
      <c r="G137" s="74" t="s">
        <v>2680</v>
      </c>
      <c r="H137" s="76">
        <v>45275</v>
      </c>
      <c r="I137" s="77">
        <v>10.694934</v>
      </c>
      <c r="J137" s="78">
        <v>7.81</v>
      </c>
      <c r="K137" s="78">
        <v>10.4</v>
      </c>
      <c r="L137" s="78">
        <v>51</v>
      </c>
      <c r="M137" s="78">
        <v>188.948261</v>
      </c>
      <c r="N137" s="76">
        <v>45558</v>
      </c>
      <c r="O137" s="77">
        <v>6.7317939999999998</v>
      </c>
      <c r="P137" s="78">
        <v>7.3</v>
      </c>
      <c r="Q137" s="78">
        <v>9.5</v>
      </c>
      <c r="R137" s="78">
        <v>50</v>
      </c>
      <c r="S137" s="75" t="s">
        <v>1</v>
      </c>
      <c r="T137" s="79">
        <v>9</v>
      </c>
      <c r="V137" s="86">
        <v>45558</v>
      </c>
      <c r="X137" s="81" t="str">
        <f t="shared" si="20"/>
        <v>2023-Q4</v>
      </c>
      <c r="Y137" s="81" t="str">
        <f t="shared" si="21"/>
        <v>2023-Q4</v>
      </c>
      <c r="Z137" s="87">
        <f t="shared" si="22"/>
        <v>10.4</v>
      </c>
      <c r="AB137" s="81" t="str">
        <f t="shared" si="23"/>
        <v>2024-Q3</v>
      </c>
      <c r="AC137" s="81" t="str">
        <f t="shared" si="24"/>
        <v>2024-Q3</v>
      </c>
      <c r="AD137" s="87">
        <f t="shared" si="25"/>
        <v>9.5</v>
      </c>
      <c r="AF137" s="81" t="str">
        <f t="shared" si="26"/>
        <v>2024-Q3</v>
      </c>
      <c r="AG137" s="87">
        <f t="shared" si="27"/>
        <v>10.4</v>
      </c>
      <c r="AH137" s="87">
        <f t="shared" si="28"/>
        <v>9.5</v>
      </c>
      <c r="AI137" s="87">
        <f t="shared" si="29"/>
        <v>0.90000000000000036</v>
      </c>
    </row>
    <row r="138" spans="1:35" ht="12" customHeight="1" x14ac:dyDescent="0.2">
      <c r="A138" s="73" t="s">
        <v>2676</v>
      </c>
      <c r="B138" s="74" t="s">
        <v>104</v>
      </c>
      <c r="C138" s="74" t="s">
        <v>2325</v>
      </c>
      <c r="D138" s="74" t="s">
        <v>48</v>
      </c>
      <c r="E138" s="74" t="s">
        <v>2966</v>
      </c>
      <c r="F138" s="74" t="s">
        <v>2</v>
      </c>
      <c r="G138" s="74" t="s">
        <v>2680</v>
      </c>
      <c r="H138" s="76">
        <v>45555</v>
      </c>
      <c r="I138" s="77">
        <v>39.773000000000003</v>
      </c>
      <c r="J138" s="78">
        <v>8.57</v>
      </c>
      <c r="K138" s="78">
        <v>11</v>
      </c>
      <c r="L138" s="78">
        <v>52.5</v>
      </c>
      <c r="M138" s="78">
        <v>596.42399999999998</v>
      </c>
      <c r="V138" s="86">
        <v>45555</v>
      </c>
      <c r="X138" s="81" t="str">
        <f t="shared" si="20"/>
        <v>2024-Q3</v>
      </c>
      <c r="Y138" s="81" t="str">
        <f t="shared" si="21"/>
        <v>2024-Q3</v>
      </c>
      <c r="Z138" s="87">
        <f t="shared" si="22"/>
        <v>11</v>
      </c>
      <c r="AB138" s="81" t="str">
        <f t="shared" si="23"/>
        <v/>
      </c>
      <c r="AC138" s="81" t="str">
        <f t="shared" si="24"/>
        <v/>
      </c>
      <c r="AD138" s="87" t="str">
        <f t="shared" si="25"/>
        <v/>
      </c>
      <c r="AF138" s="81" t="str">
        <f t="shared" si="26"/>
        <v/>
      </c>
      <c r="AG138" s="87" t="str">
        <f t="shared" si="27"/>
        <v/>
      </c>
      <c r="AH138" s="87" t="str">
        <f t="shared" si="28"/>
        <v/>
      </c>
      <c r="AI138" s="87" t="str">
        <f t="shared" si="29"/>
        <v/>
      </c>
    </row>
    <row r="139" spans="1:35" ht="12" customHeight="1" x14ac:dyDescent="0.2">
      <c r="A139" s="73" t="s">
        <v>1887</v>
      </c>
      <c r="B139" s="74" t="s">
        <v>17</v>
      </c>
      <c r="C139" s="74" t="s">
        <v>16</v>
      </c>
      <c r="D139" s="74" t="s">
        <v>15</v>
      </c>
      <c r="E139" s="74" t="s">
        <v>2919</v>
      </c>
      <c r="F139" s="74" t="s">
        <v>2</v>
      </c>
      <c r="G139" s="74" t="s">
        <v>2694</v>
      </c>
      <c r="H139" s="76">
        <v>45315</v>
      </c>
      <c r="I139" s="77">
        <v>-37.076529999999998</v>
      </c>
      <c r="J139" s="78">
        <v>7.05</v>
      </c>
      <c r="K139" s="78">
        <v>9.6999999999999993</v>
      </c>
      <c r="L139" s="78">
        <v>52.1</v>
      </c>
      <c r="M139" s="78">
        <v>174.809</v>
      </c>
      <c r="N139" s="76">
        <v>45554</v>
      </c>
      <c r="O139" s="77">
        <v>-37.076529999999998</v>
      </c>
      <c r="P139" s="78">
        <v>7.05</v>
      </c>
      <c r="Q139" s="78">
        <v>9.6999999999999993</v>
      </c>
      <c r="R139" s="78">
        <v>52.1</v>
      </c>
      <c r="S139" s="78">
        <v>174.809</v>
      </c>
      <c r="T139" s="79">
        <v>7</v>
      </c>
      <c r="V139" s="86">
        <v>45554</v>
      </c>
      <c r="X139" s="81" t="str">
        <f t="shared" si="20"/>
        <v>2024-Q1</v>
      </c>
      <c r="Y139" s="81" t="str">
        <f t="shared" si="21"/>
        <v>2024-Q1</v>
      </c>
      <c r="Z139" s="87">
        <f t="shared" si="22"/>
        <v>9.6999999999999993</v>
      </c>
      <c r="AB139" s="81" t="str">
        <f t="shared" si="23"/>
        <v>2024-Q3</v>
      </c>
      <c r="AC139" s="81" t="str">
        <f t="shared" si="24"/>
        <v>2024-Q3</v>
      </c>
      <c r="AD139" s="87">
        <f t="shared" si="25"/>
        <v>9.6999999999999993</v>
      </c>
      <c r="AF139" s="81" t="str">
        <f t="shared" si="26"/>
        <v>2024-Q3</v>
      </c>
      <c r="AG139" s="87">
        <f t="shared" si="27"/>
        <v>9.6999999999999993</v>
      </c>
      <c r="AH139" s="87">
        <f t="shared" si="28"/>
        <v>9.6999999999999993</v>
      </c>
      <c r="AI139" s="87">
        <f t="shared" si="29"/>
        <v>0</v>
      </c>
    </row>
    <row r="140" spans="1:35" ht="12" customHeight="1" x14ac:dyDescent="0.2">
      <c r="A140" s="73" t="s">
        <v>1887</v>
      </c>
      <c r="B140" s="74" t="s">
        <v>42</v>
      </c>
      <c r="C140" s="74" t="s">
        <v>41</v>
      </c>
      <c r="D140" s="74" t="s">
        <v>12</v>
      </c>
      <c r="E140" s="74" t="s">
        <v>2914</v>
      </c>
      <c r="F140" s="74" t="s">
        <v>2</v>
      </c>
      <c r="G140" s="74" t="s">
        <v>2680</v>
      </c>
      <c r="H140" s="76">
        <v>45345</v>
      </c>
      <c r="I140" s="77">
        <v>96.222999999999999</v>
      </c>
      <c r="J140" s="78">
        <v>7.97</v>
      </c>
      <c r="K140" s="78">
        <v>10.47</v>
      </c>
      <c r="L140" s="78">
        <v>55.19</v>
      </c>
      <c r="M140" s="78">
        <v>2180.489</v>
      </c>
      <c r="N140" s="76">
        <v>45553</v>
      </c>
      <c r="O140" s="77">
        <v>40.314999999999998</v>
      </c>
      <c r="P140" s="78">
        <v>7.43</v>
      </c>
      <c r="Q140" s="78">
        <v>9.74</v>
      </c>
      <c r="R140" s="78">
        <v>52.4</v>
      </c>
      <c r="S140" s="78">
        <v>2165.8429999999998</v>
      </c>
      <c r="T140" s="79">
        <v>6</v>
      </c>
      <c r="V140" s="86">
        <v>45553</v>
      </c>
      <c r="X140" s="81" t="str">
        <f t="shared" si="20"/>
        <v>2024-Q1</v>
      </c>
      <c r="Y140" s="81" t="str">
        <f t="shared" si="21"/>
        <v>2024-Q1</v>
      </c>
      <c r="Z140" s="87">
        <f t="shared" si="22"/>
        <v>10.47</v>
      </c>
      <c r="AB140" s="81" t="str">
        <f t="shared" si="23"/>
        <v>2024-Q3</v>
      </c>
      <c r="AC140" s="81" t="str">
        <f t="shared" si="24"/>
        <v>2024-Q3</v>
      </c>
      <c r="AD140" s="87">
        <f t="shared" si="25"/>
        <v>9.74</v>
      </c>
      <c r="AF140" s="81" t="str">
        <f t="shared" si="26"/>
        <v>2024-Q3</v>
      </c>
      <c r="AG140" s="87">
        <f t="shared" si="27"/>
        <v>10.47</v>
      </c>
      <c r="AH140" s="87">
        <f t="shared" si="28"/>
        <v>9.74</v>
      </c>
      <c r="AI140" s="87">
        <f t="shared" si="29"/>
        <v>0.73000000000000043</v>
      </c>
    </row>
    <row r="141" spans="1:35" ht="12" customHeight="1" x14ac:dyDescent="0.2">
      <c r="A141" s="73" t="s">
        <v>1887</v>
      </c>
      <c r="B141" s="74" t="s">
        <v>6</v>
      </c>
      <c r="C141" s="74" t="s">
        <v>23</v>
      </c>
      <c r="D141" s="74" t="s">
        <v>22</v>
      </c>
      <c r="E141" s="74" t="s">
        <v>2929</v>
      </c>
      <c r="F141" s="74" t="s">
        <v>2</v>
      </c>
      <c r="G141" s="74" t="s">
        <v>2680</v>
      </c>
      <c r="H141" s="76">
        <v>45506</v>
      </c>
      <c r="I141" s="77">
        <v>265.14938999999998</v>
      </c>
      <c r="J141" s="78">
        <v>7.76</v>
      </c>
      <c r="K141" s="78">
        <v>10.8</v>
      </c>
      <c r="L141" s="78">
        <v>47.67</v>
      </c>
      <c r="M141" s="78">
        <v>5306.3528120000001</v>
      </c>
      <c r="N141" s="76">
        <v>45553</v>
      </c>
      <c r="O141" s="75" t="s">
        <v>1</v>
      </c>
      <c r="P141" s="75" t="s">
        <v>1</v>
      </c>
      <c r="Q141" s="75" t="s">
        <v>1</v>
      </c>
      <c r="R141" s="75" t="s">
        <v>1</v>
      </c>
      <c r="S141" s="75" t="s">
        <v>1</v>
      </c>
      <c r="T141" s="79">
        <v>1</v>
      </c>
      <c r="V141" s="86">
        <v>45553</v>
      </c>
      <c r="X141" s="81" t="str">
        <f t="shared" si="20"/>
        <v>2024-Q3</v>
      </c>
      <c r="Y141" s="81" t="str">
        <f t="shared" si="21"/>
        <v>2024-Q3</v>
      </c>
      <c r="Z141" s="87">
        <f t="shared" si="22"/>
        <v>10.8</v>
      </c>
      <c r="AB141" s="81" t="str">
        <f t="shared" si="23"/>
        <v>2024-Q3</v>
      </c>
      <c r="AC141" s="81" t="str">
        <f t="shared" si="24"/>
        <v/>
      </c>
      <c r="AD141" s="87" t="str">
        <f t="shared" si="25"/>
        <v/>
      </c>
      <c r="AF141" s="81" t="str">
        <f t="shared" si="26"/>
        <v/>
      </c>
      <c r="AG141" s="87" t="str">
        <f t="shared" si="27"/>
        <v/>
      </c>
      <c r="AH141" s="87" t="str">
        <f t="shared" si="28"/>
        <v/>
      </c>
      <c r="AI141" s="87" t="str">
        <f t="shared" si="29"/>
        <v/>
      </c>
    </row>
    <row r="142" spans="1:35" ht="12" customHeight="1" x14ac:dyDescent="0.2">
      <c r="A142" s="73" t="s">
        <v>1887</v>
      </c>
      <c r="B142" s="74" t="s">
        <v>89</v>
      </c>
      <c r="C142" s="74" t="s">
        <v>492</v>
      </c>
      <c r="D142" s="74" t="s">
        <v>122</v>
      </c>
      <c r="E142" s="74" t="s">
        <v>2721</v>
      </c>
      <c r="F142" s="74" t="s">
        <v>2</v>
      </c>
      <c r="G142" s="74" t="s">
        <v>2680</v>
      </c>
      <c r="H142" s="76">
        <v>45211</v>
      </c>
      <c r="I142" s="77">
        <v>457.93371999999999</v>
      </c>
      <c r="J142" s="78">
        <v>7.48</v>
      </c>
      <c r="K142" s="78">
        <v>10.11</v>
      </c>
      <c r="L142" s="78">
        <v>52.02</v>
      </c>
      <c r="M142" s="78">
        <v>7607.3387300000004</v>
      </c>
      <c r="N142" s="76">
        <v>45552</v>
      </c>
      <c r="O142" s="77">
        <v>185</v>
      </c>
      <c r="P142" s="78">
        <v>7.29</v>
      </c>
      <c r="Q142" s="78">
        <v>9.8699999999999992</v>
      </c>
      <c r="R142" s="78">
        <v>51</v>
      </c>
      <c r="S142" s="78">
        <v>7278.7762460000004</v>
      </c>
      <c r="T142" s="79">
        <v>11</v>
      </c>
      <c r="V142" s="86">
        <v>45552</v>
      </c>
      <c r="X142" s="81" t="str">
        <f t="shared" si="20"/>
        <v>2023-Q4</v>
      </c>
      <c r="Y142" s="81" t="str">
        <f t="shared" si="21"/>
        <v>2023-Q4</v>
      </c>
      <c r="Z142" s="87">
        <f t="shared" si="22"/>
        <v>10.11</v>
      </c>
      <c r="AB142" s="81" t="str">
        <f t="shared" si="23"/>
        <v>2024-Q3</v>
      </c>
      <c r="AC142" s="81" t="str">
        <f t="shared" si="24"/>
        <v>2024-Q3</v>
      </c>
      <c r="AD142" s="87">
        <f t="shared" si="25"/>
        <v>9.8699999999999992</v>
      </c>
      <c r="AF142" s="81" t="str">
        <f t="shared" si="26"/>
        <v>2024-Q3</v>
      </c>
      <c r="AG142" s="87">
        <f t="shared" si="27"/>
        <v>10.11</v>
      </c>
      <c r="AH142" s="87">
        <f t="shared" si="28"/>
        <v>9.8699999999999992</v>
      </c>
      <c r="AI142" s="87">
        <f t="shared" si="29"/>
        <v>0.24000000000000021</v>
      </c>
    </row>
    <row r="143" spans="1:35" ht="12" customHeight="1" x14ac:dyDescent="0.2">
      <c r="A143" s="73" t="s">
        <v>1887</v>
      </c>
      <c r="B143" s="74" t="s">
        <v>1653</v>
      </c>
      <c r="C143" s="74" t="s">
        <v>2127</v>
      </c>
      <c r="D143" s="74" t="s">
        <v>2095</v>
      </c>
      <c r="E143" s="74" t="s">
        <v>2932</v>
      </c>
      <c r="F143" s="74" t="s">
        <v>2</v>
      </c>
      <c r="G143" s="74" t="s">
        <v>2680</v>
      </c>
      <c r="H143" s="76">
        <v>45443</v>
      </c>
      <c r="I143" s="77">
        <v>38.06</v>
      </c>
      <c r="J143" s="78">
        <v>7.05</v>
      </c>
      <c r="K143" s="78">
        <v>9.9700000000000006</v>
      </c>
      <c r="L143" s="78">
        <v>49.81</v>
      </c>
      <c r="M143" s="78">
        <v>1967.337</v>
      </c>
      <c r="N143" s="76">
        <v>45530</v>
      </c>
      <c r="O143" s="77">
        <v>38.06</v>
      </c>
      <c r="P143" s="78">
        <v>7.05</v>
      </c>
      <c r="Q143" s="78">
        <v>9.9700000000000006</v>
      </c>
      <c r="R143" s="78">
        <v>49.81</v>
      </c>
      <c r="S143" s="78">
        <v>1967.337</v>
      </c>
      <c r="T143" s="79">
        <v>2</v>
      </c>
      <c r="V143" s="86">
        <v>45530</v>
      </c>
      <c r="X143" s="81" t="str">
        <f t="shared" si="20"/>
        <v>2024-Q2</v>
      </c>
      <c r="Y143" s="81" t="str">
        <f t="shared" si="21"/>
        <v>2024-Q2</v>
      </c>
      <c r="Z143" s="87">
        <f t="shared" si="22"/>
        <v>9.9700000000000006</v>
      </c>
      <c r="AB143" s="81" t="str">
        <f t="shared" si="23"/>
        <v>2024-Q3</v>
      </c>
      <c r="AC143" s="81" t="str">
        <f t="shared" si="24"/>
        <v>2024-Q3</v>
      </c>
      <c r="AD143" s="87">
        <f t="shared" si="25"/>
        <v>9.9700000000000006</v>
      </c>
      <c r="AF143" s="81" t="str">
        <f t="shared" si="26"/>
        <v>2024-Q3</v>
      </c>
      <c r="AG143" s="87">
        <f t="shared" si="27"/>
        <v>9.9700000000000006</v>
      </c>
      <c r="AH143" s="87">
        <f t="shared" si="28"/>
        <v>9.9700000000000006</v>
      </c>
      <c r="AI143" s="87">
        <f t="shared" si="29"/>
        <v>0</v>
      </c>
    </row>
    <row r="144" spans="1:35" ht="12" customHeight="1" x14ac:dyDescent="0.2">
      <c r="A144" s="73" t="s">
        <v>1887</v>
      </c>
      <c r="B144" s="74" t="s">
        <v>95</v>
      </c>
      <c r="C144" s="74" t="s">
        <v>2035</v>
      </c>
      <c r="D144" s="74" t="s">
        <v>167</v>
      </c>
      <c r="E144" s="74" t="s">
        <v>2934</v>
      </c>
      <c r="F144" s="74" t="s">
        <v>2</v>
      </c>
      <c r="G144" s="74" t="s">
        <v>2680</v>
      </c>
      <c r="H144" s="76">
        <v>45384</v>
      </c>
      <c r="I144" s="77">
        <v>819.94500000000005</v>
      </c>
      <c r="J144" s="78">
        <v>7.07</v>
      </c>
      <c r="K144" s="78">
        <v>11.15</v>
      </c>
      <c r="L144" s="78">
        <v>45.83</v>
      </c>
      <c r="M144" s="78">
        <v>22198.156999999999</v>
      </c>
      <c r="N144" s="76">
        <v>45525</v>
      </c>
      <c r="O144" s="77">
        <v>470</v>
      </c>
      <c r="P144" s="78">
        <v>7.56</v>
      </c>
      <c r="Q144" s="78">
        <v>10.3</v>
      </c>
      <c r="R144" s="78">
        <v>45.57</v>
      </c>
      <c r="S144" s="75" t="s">
        <v>1</v>
      </c>
      <c r="T144" s="79">
        <v>4</v>
      </c>
      <c r="V144" s="86">
        <v>45525</v>
      </c>
      <c r="X144" s="81" t="str">
        <f t="shared" si="20"/>
        <v>2024-Q2</v>
      </c>
      <c r="Y144" s="81" t="str">
        <f t="shared" si="21"/>
        <v>2024-Q2</v>
      </c>
      <c r="Z144" s="87">
        <f t="shared" si="22"/>
        <v>11.15</v>
      </c>
      <c r="AB144" s="81" t="str">
        <f t="shared" si="23"/>
        <v>2024-Q3</v>
      </c>
      <c r="AC144" s="81" t="str">
        <f t="shared" si="24"/>
        <v>2024-Q3</v>
      </c>
      <c r="AD144" s="87">
        <f t="shared" si="25"/>
        <v>10.3</v>
      </c>
      <c r="AF144" s="81" t="str">
        <f t="shared" si="26"/>
        <v>2024-Q3</v>
      </c>
      <c r="AG144" s="87">
        <f t="shared" si="27"/>
        <v>11.15</v>
      </c>
      <c r="AH144" s="87">
        <f t="shared" si="28"/>
        <v>10.3</v>
      </c>
      <c r="AI144" s="87">
        <f t="shared" si="29"/>
        <v>0.84999999999999964</v>
      </c>
    </row>
    <row r="145" spans="1:35" ht="12" customHeight="1" x14ac:dyDescent="0.2">
      <c r="A145" s="73" t="s">
        <v>1887</v>
      </c>
      <c r="B145" s="74" t="s">
        <v>158</v>
      </c>
      <c r="C145" s="74" t="s">
        <v>2448</v>
      </c>
      <c r="D145" s="74" t="s">
        <v>1008</v>
      </c>
      <c r="E145" s="74" t="s">
        <v>2736</v>
      </c>
      <c r="F145" s="74" t="s">
        <v>2</v>
      </c>
      <c r="G145" s="74" t="s">
        <v>2680</v>
      </c>
      <c r="H145" s="76">
        <v>45153</v>
      </c>
      <c r="I145" s="77">
        <v>6.1698760000000004</v>
      </c>
      <c r="J145" s="78">
        <v>7.6</v>
      </c>
      <c r="K145" s="78">
        <v>10.5</v>
      </c>
      <c r="L145" s="78">
        <v>50.39</v>
      </c>
      <c r="M145" s="78">
        <v>74.167041999999995</v>
      </c>
      <c r="N145" s="76">
        <v>45517</v>
      </c>
      <c r="O145" s="77">
        <v>4.5818560000000002</v>
      </c>
      <c r="P145" s="78">
        <v>7.01</v>
      </c>
      <c r="Q145" s="75" t="s">
        <v>1</v>
      </c>
      <c r="R145" s="75" t="s">
        <v>1</v>
      </c>
      <c r="S145" s="78">
        <v>73.806612999999999</v>
      </c>
      <c r="T145" s="79">
        <v>12</v>
      </c>
      <c r="V145" s="86">
        <v>45517</v>
      </c>
      <c r="X145" s="81" t="str">
        <f t="shared" si="20"/>
        <v>2023-Q3</v>
      </c>
      <c r="Y145" s="81" t="str">
        <f t="shared" si="21"/>
        <v>2023-Q3</v>
      </c>
      <c r="Z145" s="87">
        <f t="shared" si="22"/>
        <v>10.5</v>
      </c>
      <c r="AB145" s="81" t="str">
        <f t="shared" si="23"/>
        <v>2024-Q3</v>
      </c>
      <c r="AC145" s="81" t="str">
        <f t="shared" si="24"/>
        <v/>
      </c>
      <c r="AD145" s="87" t="str">
        <f t="shared" si="25"/>
        <v/>
      </c>
      <c r="AF145" s="81" t="str">
        <f t="shared" si="26"/>
        <v/>
      </c>
      <c r="AG145" s="87" t="str">
        <f t="shared" si="27"/>
        <v/>
      </c>
      <c r="AH145" s="87" t="str">
        <f t="shared" si="28"/>
        <v/>
      </c>
      <c r="AI145" s="87" t="str">
        <f t="shared" si="29"/>
        <v/>
      </c>
    </row>
    <row r="146" spans="1:35" ht="12" customHeight="1" x14ac:dyDescent="0.2">
      <c r="A146" s="73" t="s">
        <v>1887</v>
      </c>
      <c r="B146" s="74" t="s">
        <v>163</v>
      </c>
      <c r="C146" s="74" t="s">
        <v>2330</v>
      </c>
      <c r="D146" s="74" t="s">
        <v>15</v>
      </c>
      <c r="E146" s="74" t="s">
        <v>2935</v>
      </c>
      <c r="F146" s="74" t="s">
        <v>2</v>
      </c>
      <c r="G146" s="74" t="s">
        <v>2680</v>
      </c>
      <c r="H146" s="76">
        <v>45352</v>
      </c>
      <c r="I146" s="77">
        <v>302.89400000000001</v>
      </c>
      <c r="J146" s="78">
        <v>8.27</v>
      </c>
      <c r="K146" s="78">
        <v>10.6</v>
      </c>
      <c r="L146" s="78">
        <v>52.51</v>
      </c>
      <c r="M146" s="78">
        <v>6896.8559999999998</v>
      </c>
      <c r="N146" s="76">
        <v>45512</v>
      </c>
      <c r="O146" s="77">
        <v>219.47</v>
      </c>
      <c r="P146" s="78">
        <v>7.93</v>
      </c>
      <c r="Q146" s="78">
        <v>9.94</v>
      </c>
      <c r="R146" s="78">
        <v>52.51</v>
      </c>
      <c r="S146" s="78">
        <v>6669.6419999999998</v>
      </c>
      <c r="T146" s="79">
        <v>5</v>
      </c>
      <c r="V146" s="86">
        <v>45512</v>
      </c>
      <c r="X146" s="81" t="str">
        <f t="shared" si="20"/>
        <v>2024-Q1</v>
      </c>
      <c r="Y146" s="81" t="str">
        <f t="shared" si="21"/>
        <v>2024-Q1</v>
      </c>
      <c r="Z146" s="87">
        <f t="shared" si="22"/>
        <v>10.6</v>
      </c>
      <c r="AB146" s="81" t="str">
        <f t="shared" si="23"/>
        <v>2024-Q3</v>
      </c>
      <c r="AC146" s="81" t="str">
        <f t="shared" si="24"/>
        <v>2024-Q3</v>
      </c>
      <c r="AD146" s="87">
        <f t="shared" si="25"/>
        <v>9.94</v>
      </c>
      <c r="AF146" s="81" t="str">
        <f t="shared" si="26"/>
        <v>2024-Q3</v>
      </c>
      <c r="AG146" s="87">
        <f t="shared" si="27"/>
        <v>10.6</v>
      </c>
      <c r="AH146" s="87">
        <f t="shared" si="28"/>
        <v>9.94</v>
      </c>
      <c r="AI146" s="87">
        <f t="shared" si="29"/>
        <v>0.66000000000000014</v>
      </c>
    </row>
    <row r="147" spans="1:35" ht="12" customHeight="1" x14ac:dyDescent="0.2">
      <c r="A147" s="73" t="s">
        <v>1887</v>
      </c>
      <c r="B147" s="74" t="s">
        <v>17</v>
      </c>
      <c r="C147" s="74" t="s">
        <v>23</v>
      </c>
      <c r="D147" s="74" t="s">
        <v>22</v>
      </c>
      <c r="E147" s="74" t="s">
        <v>2701</v>
      </c>
      <c r="F147" s="74" t="s">
        <v>2</v>
      </c>
      <c r="G147" s="74" t="s">
        <v>2694</v>
      </c>
      <c r="H147" s="76">
        <v>45260</v>
      </c>
      <c r="I147" s="77">
        <v>14.955971999999999</v>
      </c>
      <c r="J147" s="75" t="s">
        <v>1</v>
      </c>
      <c r="K147" s="78">
        <v>9.1999999999999993</v>
      </c>
      <c r="L147" s="78">
        <v>48.3</v>
      </c>
      <c r="M147" s="78">
        <v>27.819329</v>
      </c>
      <c r="N147" s="76">
        <v>45499</v>
      </c>
      <c r="O147" s="77">
        <v>11.492849</v>
      </c>
      <c r="P147" s="78">
        <v>6.91</v>
      </c>
      <c r="Q147" s="78">
        <v>9.1999999999999993</v>
      </c>
      <c r="R147" s="78">
        <v>48.3</v>
      </c>
      <c r="S147" s="78">
        <v>27.819329</v>
      </c>
      <c r="T147" s="79">
        <v>7</v>
      </c>
      <c r="V147" s="86">
        <v>45499</v>
      </c>
      <c r="X147" s="81" t="str">
        <f t="shared" si="20"/>
        <v>2023-Q4</v>
      </c>
      <c r="Y147" s="81" t="str">
        <f t="shared" si="21"/>
        <v>2023-Q4</v>
      </c>
      <c r="Z147" s="87">
        <f t="shared" si="22"/>
        <v>9.1999999999999993</v>
      </c>
      <c r="AB147" s="81" t="str">
        <f t="shared" si="23"/>
        <v>2024-Q3</v>
      </c>
      <c r="AC147" s="81" t="str">
        <f t="shared" si="24"/>
        <v>2024-Q3</v>
      </c>
      <c r="AD147" s="87">
        <f t="shared" si="25"/>
        <v>9.1999999999999993</v>
      </c>
      <c r="AF147" s="81" t="str">
        <f t="shared" si="26"/>
        <v>2024-Q3</v>
      </c>
      <c r="AG147" s="87">
        <f t="shared" si="27"/>
        <v>9.1999999999999993</v>
      </c>
      <c r="AH147" s="87">
        <f t="shared" si="28"/>
        <v>9.1999999999999993</v>
      </c>
      <c r="AI147" s="87">
        <f t="shared" si="29"/>
        <v>0</v>
      </c>
    </row>
    <row r="148" spans="1:35" ht="12" customHeight="1" x14ac:dyDescent="0.2">
      <c r="A148" s="73" t="s">
        <v>1887</v>
      </c>
      <c r="B148" s="74" t="s">
        <v>17</v>
      </c>
      <c r="C148" s="74" t="s">
        <v>16</v>
      </c>
      <c r="D148" s="74" t="s">
        <v>15</v>
      </c>
      <c r="E148" s="74" t="s">
        <v>2693</v>
      </c>
      <c r="F148" s="74" t="s">
        <v>2</v>
      </c>
      <c r="G148" s="74" t="s">
        <v>2694</v>
      </c>
      <c r="H148" s="76">
        <v>45271</v>
      </c>
      <c r="I148" s="77">
        <v>-14.819758999999999</v>
      </c>
      <c r="J148" s="78">
        <v>7.05</v>
      </c>
      <c r="K148" s="78">
        <v>9.6999999999999993</v>
      </c>
      <c r="L148" s="78">
        <v>52.1</v>
      </c>
      <c r="M148" s="78">
        <v>67.042964999999995</v>
      </c>
      <c r="N148" s="76">
        <v>45499</v>
      </c>
      <c r="O148" s="77">
        <v>-15.188514</v>
      </c>
      <c r="P148" s="78">
        <v>7.05</v>
      </c>
      <c r="Q148" s="78">
        <v>9.6999999999999993</v>
      </c>
      <c r="R148" s="78">
        <v>52.1</v>
      </c>
      <c r="S148" s="78">
        <v>67.042964999999995</v>
      </c>
      <c r="T148" s="79">
        <v>7</v>
      </c>
      <c r="V148" s="86">
        <v>45499</v>
      </c>
      <c r="X148" s="81" t="str">
        <f t="shared" si="20"/>
        <v>2023-Q4</v>
      </c>
      <c r="Y148" s="81" t="str">
        <f t="shared" si="21"/>
        <v>2023-Q4</v>
      </c>
      <c r="Z148" s="87">
        <f t="shared" si="22"/>
        <v>9.6999999999999993</v>
      </c>
      <c r="AB148" s="81" t="str">
        <f t="shared" si="23"/>
        <v>2024-Q3</v>
      </c>
      <c r="AC148" s="81" t="str">
        <f t="shared" si="24"/>
        <v>2024-Q3</v>
      </c>
      <c r="AD148" s="87">
        <f t="shared" si="25"/>
        <v>9.6999999999999993</v>
      </c>
      <c r="AF148" s="81" t="str">
        <f t="shared" si="26"/>
        <v>2024-Q3</v>
      </c>
      <c r="AG148" s="87">
        <f t="shared" si="27"/>
        <v>9.6999999999999993</v>
      </c>
      <c r="AH148" s="87">
        <f t="shared" si="28"/>
        <v>9.6999999999999993</v>
      </c>
      <c r="AI148" s="87">
        <f t="shared" si="29"/>
        <v>0</v>
      </c>
    </row>
    <row r="149" spans="1:35" ht="12" customHeight="1" x14ac:dyDescent="0.2">
      <c r="A149" s="73" t="s">
        <v>1887</v>
      </c>
      <c r="B149" s="74" t="s">
        <v>17</v>
      </c>
      <c r="C149" s="74" t="s">
        <v>16</v>
      </c>
      <c r="D149" s="74" t="s">
        <v>15</v>
      </c>
      <c r="E149" s="74" t="s">
        <v>2713</v>
      </c>
      <c r="F149" s="74" t="s">
        <v>2</v>
      </c>
      <c r="G149" s="74" t="s">
        <v>2694</v>
      </c>
      <c r="H149" s="76">
        <v>45231</v>
      </c>
      <c r="I149" s="77">
        <v>214.938455</v>
      </c>
      <c r="J149" s="78">
        <v>7.05</v>
      </c>
      <c r="K149" s="78">
        <v>9.6999999999999993</v>
      </c>
      <c r="L149" s="78">
        <v>52.1</v>
      </c>
      <c r="M149" s="78">
        <v>5418.7659999999996</v>
      </c>
      <c r="N149" s="76">
        <v>45499</v>
      </c>
      <c r="O149" s="77">
        <v>214.93700000000001</v>
      </c>
      <c r="P149" s="78">
        <v>7.05</v>
      </c>
      <c r="Q149" s="78">
        <v>9.6999999999999993</v>
      </c>
      <c r="R149" s="78">
        <v>52.1</v>
      </c>
      <c r="S149" s="78">
        <v>5418.75</v>
      </c>
      <c r="T149" s="79">
        <v>8</v>
      </c>
      <c r="V149" s="86">
        <v>45499</v>
      </c>
      <c r="X149" s="81" t="str">
        <f t="shared" si="20"/>
        <v>2023-Q4</v>
      </c>
      <c r="Y149" s="81" t="str">
        <f t="shared" si="21"/>
        <v>2023-Q4</v>
      </c>
      <c r="Z149" s="87">
        <f t="shared" si="22"/>
        <v>9.6999999999999993</v>
      </c>
      <c r="AB149" s="81" t="str">
        <f t="shared" si="23"/>
        <v>2024-Q3</v>
      </c>
      <c r="AC149" s="81" t="str">
        <f t="shared" si="24"/>
        <v>2024-Q3</v>
      </c>
      <c r="AD149" s="87">
        <f t="shared" si="25"/>
        <v>9.6999999999999993</v>
      </c>
      <c r="AF149" s="81" t="str">
        <f t="shared" si="26"/>
        <v>2024-Q3</v>
      </c>
      <c r="AG149" s="87">
        <f t="shared" si="27"/>
        <v>9.6999999999999993</v>
      </c>
      <c r="AH149" s="87">
        <f t="shared" si="28"/>
        <v>9.6999999999999993</v>
      </c>
      <c r="AI149" s="87">
        <f t="shared" si="29"/>
        <v>0</v>
      </c>
    </row>
    <row r="150" spans="1:35" ht="12" customHeight="1" x14ac:dyDescent="0.2">
      <c r="A150" s="73" t="s">
        <v>1887</v>
      </c>
      <c r="B150" s="74" t="s">
        <v>39</v>
      </c>
      <c r="C150" s="74" t="s">
        <v>1175</v>
      </c>
      <c r="D150" s="74" t="s">
        <v>1176</v>
      </c>
      <c r="E150" s="74" t="s">
        <v>2744</v>
      </c>
      <c r="F150" s="74" t="s">
        <v>2</v>
      </c>
      <c r="G150" s="74" t="s">
        <v>2678</v>
      </c>
      <c r="H150" s="76">
        <v>45138</v>
      </c>
      <c r="I150" s="77">
        <v>128.708</v>
      </c>
      <c r="J150" s="78">
        <v>7.15</v>
      </c>
      <c r="K150" s="78">
        <v>9.8000000000000007</v>
      </c>
      <c r="L150" s="78">
        <v>50</v>
      </c>
      <c r="M150" s="78">
        <v>1807.3920000000001</v>
      </c>
      <c r="N150" s="76">
        <v>45491</v>
      </c>
      <c r="O150" s="77">
        <v>74.418000000000006</v>
      </c>
      <c r="P150" s="78">
        <v>6.92</v>
      </c>
      <c r="Q150" s="78">
        <v>9.5</v>
      </c>
      <c r="R150" s="78">
        <v>48</v>
      </c>
      <c r="S150" s="78">
        <v>1787.9770000000001</v>
      </c>
      <c r="T150" s="79">
        <v>11</v>
      </c>
      <c r="V150" s="86">
        <v>45491</v>
      </c>
      <c r="X150" s="81" t="str">
        <f t="shared" si="20"/>
        <v>2023-Q3</v>
      </c>
      <c r="Y150" s="81" t="str">
        <f t="shared" si="21"/>
        <v>2023-Q3</v>
      </c>
      <c r="Z150" s="87">
        <f t="shared" si="22"/>
        <v>9.8000000000000007</v>
      </c>
      <c r="AB150" s="81" t="str">
        <f t="shared" si="23"/>
        <v>2024-Q3</v>
      </c>
      <c r="AC150" s="81" t="str">
        <f t="shared" si="24"/>
        <v>2024-Q3</v>
      </c>
      <c r="AD150" s="87">
        <f t="shared" si="25"/>
        <v>9.5</v>
      </c>
      <c r="AF150" s="81" t="str">
        <f t="shared" si="26"/>
        <v>2024-Q3</v>
      </c>
      <c r="AG150" s="87">
        <f t="shared" si="27"/>
        <v>9.8000000000000007</v>
      </c>
      <c r="AH150" s="87">
        <f t="shared" si="28"/>
        <v>9.5</v>
      </c>
      <c r="AI150" s="87">
        <f t="shared" si="29"/>
        <v>0.30000000000000071</v>
      </c>
    </row>
    <row r="151" spans="1:35" ht="12" customHeight="1" x14ac:dyDescent="0.2">
      <c r="A151" s="73" t="s">
        <v>2676</v>
      </c>
      <c r="B151" s="74" t="s">
        <v>199</v>
      </c>
      <c r="C151" s="74" t="s">
        <v>2715</v>
      </c>
      <c r="D151" s="74" t="s">
        <v>198</v>
      </c>
      <c r="E151" s="74" t="s">
        <v>2939</v>
      </c>
      <c r="F151" s="74" t="s">
        <v>2</v>
      </c>
      <c r="G151" s="74" t="s">
        <v>2680</v>
      </c>
      <c r="H151" s="76">
        <v>45483</v>
      </c>
      <c r="I151" s="77">
        <v>153.81137699999999</v>
      </c>
      <c r="J151" s="78">
        <v>7.55</v>
      </c>
      <c r="K151" s="78">
        <v>10.8</v>
      </c>
      <c r="L151" s="78">
        <v>47.84</v>
      </c>
      <c r="M151" s="78">
        <v>3193.0701549999999</v>
      </c>
      <c r="V151" s="86">
        <v>45483</v>
      </c>
      <c r="X151" s="81" t="str">
        <f t="shared" si="20"/>
        <v>2024-Q3</v>
      </c>
      <c r="Y151" s="81" t="str">
        <f t="shared" si="21"/>
        <v>2024-Q3</v>
      </c>
      <c r="Z151" s="87">
        <f t="shared" si="22"/>
        <v>10.8</v>
      </c>
      <c r="AB151" s="81" t="str">
        <f t="shared" si="23"/>
        <v/>
      </c>
      <c r="AC151" s="81" t="str">
        <f t="shared" si="24"/>
        <v/>
      </c>
      <c r="AD151" s="87" t="str">
        <f t="shared" si="25"/>
        <v/>
      </c>
      <c r="AF151" s="81" t="str">
        <f t="shared" si="26"/>
        <v/>
      </c>
      <c r="AG151" s="87" t="str">
        <f t="shared" si="27"/>
        <v/>
      </c>
      <c r="AH151" s="87" t="str">
        <f t="shared" si="28"/>
        <v/>
      </c>
      <c r="AI151" s="87" t="str">
        <f t="shared" si="29"/>
        <v/>
      </c>
    </row>
    <row r="152" spans="1:35" ht="12" customHeight="1" x14ac:dyDescent="0.2">
      <c r="A152" s="73" t="s">
        <v>1887</v>
      </c>
      <c r="B152" s="74" t="s">
        <v>17</v>
      </c>
      <c r="C152" s="74" t="s">
        <v>16</v>
      </c>
      <c r="D152" s="74" t="s">
        <v>15</v>
      </c>
      <c r="E152" s="74" t="s">
        <v>2724</v>
      </c>
      <c r="F152" s="74" t="s">
        <v>2</v>
      </c>
      <c r="G152" s="74" t="s">
        <v>2694</v>
      </c>
      <c r="H152" s="76">
        <v>45202</v>
      </c>
      <c r="I152" s="77">
        <v>45.144697000000001</v>
      </c>
      <c r="J152" s="78">
        <v>7.05</v>
      </c>
      <c r="K152" s="78">
        <v>9.6999999999999993</v>
      </c>
      <c r="L152" s="78">
        <v>52.1</v>
      </c>
      <c r="M152" s="78">
        <v>790.97</v>
      </c>
      <c r="N152" s="76">
        <v>45476</v>
      </c>
      <c r="O152" s="77">
        <v>18.787692</v>
      </c>
      <c r="P152" s="78">
        <v>7.05</v>
      </c>
      <c r="Q152" s="78">
        <v>9.6999999999999993</v>
      </c>
      <c r="R152" s="78">
        <v>52.1</v>
      </c>
      <c r="S152" s="78">
        <v>694.73900000000003</v>
      </c>
      <c r="T152" s="79">
        <v>9</v>
      </c>
      <c r="V152" s="86">
        <v>45476</v>
      </c>
      <c r="X152" s="81" t="str">
        <f t="shared" si="20"/>
        <v>2023-Q4</v>
      </c>
      <c r="Y152" s="81" t="str">
        <f t="shared" si="21"/>
        <v>2023-Q4</v>
      </c>
      <c r="Z152" s="87">
        <f t="shared" si="22"/>
        <v>9.6999999999999993</v>
      </c>
      <c r="AB152" s="81" t="str">
        <f t="shared" si="23"/>
        <v>2024-Q3</v>
      </c>
      <c r="AC152" s="81" t="str">
        <f t="shared" si="24"/>
        <v>2024-Q3</v>
      </c>
      <c r="AD152" s="87">
        <f t="shared" si="25"/>
        <v>9.6999999999999993</v>
      </c>
      <c r="AF152" s="81" t="str">
        <f t="shared" si="26"/>
        <v>2024-Q3</v>
      </c>
      <c r="AG152" s="87">
        <f t="shared" si="27"/>
        <v>9.6999999999999993</v>
      </c>
      <c r="AH152" s="87">
        <f t="shared" si="28"/>
        <v>9.6999999999999993</v>
      </c>
      <c r="AI152" s="87">
        <f t="shared" si="29"/>
        <v>0</v>
      </c>
    </row>
    <row r="153" spans="1:35" ht="12" customHeight="1" x14ac:dyDescent="0.2">
      <c r="A153" s="73" t="s">
        <v>1887</v>
      </c>
      <c r="B153" s="74" t="s">
        <v>17</v>
      </c>
      <c r="C153" s="74" t="s">
        <v>16</v>
      </c>
      <c r="D153" s="74" t="s">
        <v>15</v>
      </c>
      <c r="E153" s="74" t="s">
        <v>2725</v>
      </c>
      <c r="F153" s="74" t="s">
        <v>2</v>
      </c>
      <c r="G153" s="74" t="s">
        <v>2694</v>
      </c>
      <c r="H153" s="76">
        <v>45202</v>
      </c>
      <c r="I153" s="77">
        <v>75.286072000000004</v>
      </c>
      <c r="J153" s="78">
        <v>7.05</v>
      </c>
      <c r="K153" s="78">
        <v>9.6999999999999993</v>
      </c>
      <c r="L153" s="78">
        <v>52.1</v>
      </c>
      <c r="M153" s="78">
        <v>807.09699999999998</v>
      </c>
      <c r="N153" s="76">
        <v>45476</v>
      </c>
      <c r="O153" s="77">
        <v>75.286072000000004</v>
      </c>
      <c r="P153" s="78">
        <v>7.05</v>
      </c>
      <c r="Q153" s="78">
        <v>9.6999999999999993</v>
      </c>
      <c r="R153" s="78">
        <v>52.1</v>
      </c>
      <c r="S153" s="78">
        <v>807.09699999999998</v>
      </c>
      <c r="T153" s="79">
        <v>9</v>
      </c>
      <c r="V153" s="86">
        <v>45476</v>
      </c>
      <c r="X153" s="81" t="str">
        <f t="shared" si="20"/>
        <v>2023-Q4</v>
      </c>
      <c r="Y153" s="81" t="str">
        <f t="shared" si="21"/>
        <v>2023-Q4</v>
      </c>
      <c r="Z153" s="87">
        <f t="shared" si="22"/>
        <v>9.6999999999999993</v>
      </c>
      <c r="AB153" s="81" t="str">
        <f t="shared" si="23"/>
        <v>2024-Q3</v>
      </c>
      <c r="AC153" s="81" t="str">
        <f t="shared" si="24"/>
        <v>2024-Q3</v>
      </c>
      <c r="AD153" s="87">
        <f t="shared" si="25"/>
        <v>9.6999999999999993</v>
      </c>
      <c r="AF153" s="81" t="str">
        <f t="shared" si="26"/>
        <v>2024-Q3</v>
      </c>
      <c r="AG153" s="87">
        <f t="shared" si="27"/>
        <v>9.6999999999999993</v>
      </c>
      <c r="AH153" s="87">
        <f t="shared" si="28"/>
        <v>9.6999999999999993</v>
      </c>
      <c r="AI153" s="87">
        <f t="shared" si="29"/>
        <v>0</v>
      </c>
    </row>
    <row r="154" spans="1:35" ht="12" customHeight="1" x14ac:dyDescent="0.2">
      <c r="A154" s="73" t="s">
        <v>1887</v>
      </c>
      <c r="B154" s="74" t="s">
        <v>57</v>
      </c>
      <c r="C154" s="74" t="s">
        <v>214</v>
      </c>
      <c r="D154" s="74" t="s">
        <v>22</v>
      </c>
      <c r="E154" s="74" t="s">
        <v>2941</v>
      </c>
      <c r="F154" s="74" t="s">
        <v>2</v>
      </c>
      <c r="G154" s="74" t="s">
        <v>2680</v>
      </c>
      <c r="H154" s="76">
        <v>45184</v>
      </c>
      <c r="I154" s="77">
        <v>41.113</v>
      </c>
      <c r="J154" s="78">
        <v>6.42</v>
      </c>
      <c r="K154" s="78">
        <v>10.5</v>
      </c>
      <c r="L154" s="78">
        <v>42.45</v>
      </c>
      <c r="M154" s="78">
        <v>1251.903</v>
      </c>
      <c r="N154" s="76">
        <v>45475</v>
      </c>
      <c r="O154" s="77">
        <v>21.62</v>
      </c>
      <c r="P154" s="78">
        <v>6.03</v>
      </c>
      <c r="Q154" s="78">
        <v>9.86</v>
      </c>
      <c r="R154" s="78">
        <v>40.200000000000003</v>
      </c>
      <c r="S154" s="78">
        <v>1233.1030000000001</v>
      </c>
      <c r="T154" s="79">
        <v>9</v>
      </c>
      <c r="V154" s="86">
        <v>45475</v>
      </c>
      <c r="X154" s="81" t="str">
        <f t="shared" si="20"/>
        <v>2023-Q3</v>
      </c>
      <c r="Y154" s="81" t="str">
        <f t="shared" si="21"/>
        <v>2023-Q3</v>
      </c>
      <c r="Z154" s="87">
        <f t="shared" si="22"/>
        <v>10.5</v>
      </c>
      <c r="AB154" s="81" t="str">
        <f t="shared" si="23"/>
        <v>2024-Q3</v>
      </c>
      <c r="AC154" s="81" t="str">
        <f t="shared" si="24"/>
        <v>2024-Q3</v>
      </c>
      <c r="AD154" s="87">
        <f t="shared" si="25"/>
        <v>9.86</v>
      </c>
      <c r="AF154" s="81" t="str">
        <f t="shared" si="26"/>
        <v>2024-Q3</v>
      </c>
      <c r="AG154" s="87">
        <f t="shared" si="27"/>
        <v>10.5</v>
      </c>
      <c r="AH154" s="87">
        <f t="shared" si="28"/>
        <v>9.86</v>
      </c>
      <c r="AI154" s="87">
        <f t="shared" si="29"/>
        <v>0.64000000000000057</v>
      </c>
    </row>
    <row r="155" spans="1:35" ht="12" customHeight="1" x14ac:dyDescent="0.2">
      <c r="A155" s="73" t="s">
        <v>1887</v>
      </c>
      <c r="B155" s="74" t="s">
        <v>67</v>
      </c>
      <c r="C155" s="74" t="s">
        <v>66</v>
      </c>
      <c r="D155" s="74" t="s">
        <v>65</v>
      </c>
      <c r="E155" s="74" t="s">
        <v>2735</v>
      </c>
      <c r="F155" s="74" t="s">
        <v>2</v>
      </c>
      <c r="G155" s="74" t="s">
        <v>2678</v>
      </c>
      <c r="H155" s="76">
        <v>45155</v>
      </c>
      <c r="I155" s="77">
        <v>5.1423399999999999</v>
      </c>
      <c r="J155" s="78">
        <v>8.0399999999999991</v>
      </c>
      <c r="K155" s="78">
        <v>10.5</v>
      </c>
      <c r="L155" s="78">
        <v>52.26</v>
      </c>
      <c r="M155" s="78">
        <v>84.906566999999995</v>
      </c>
      <c r="N155" s="76">
        <v>45471</v>
      </c>
      <c r="O155" s="77">
        <v>4.8493820000000003</v>
      </c>
      <c r="P155" s="78">
        <v>7.46</v>
      </c>
      <c r="Q155" s="78">
        <v>9.4</v>
      </c>
      <c r="R155" s="78">
        <v>52.26</v>
      </c>
      <c r="S155" s="78">
        <v>84.753907999999996</v>
      </c>
      <c r="T155" s="79">
        <v>10</v>
      </c>
      <c r="V155" s="86">
        <v>45471</v>
      </c>
      <c r="X155" s="81" t="str">
        <f t="shared" si="20"/>
        <v>2023-Q3</v>
      </c>
      <c r="Y155" s="81" t="str">
        <f t="shared" si="21"/>
        <v>2023-Q3</v>
      </c>
      <c r="Z155" s="87">
        <f t="shared" si="22"/>
        <v>10.5</v>
      </c>
      <c r="AB155" s="81" t="str">
        <f t="shared" si="23"/>
        <v>2024-Q2</v>
      </c>
      <c r="AC155" s="81" t="str">
        <f t="shared" si="24"/>
        <v>2024-Q2</v>
      </c>
      <c r="AD155" s="87">
        <f t="shared" si="25"/>
        <v>9.4</v>
      </c>
      <c r="AF155" s="81" t="str">
        <f t="shared" si="26"/>
        <v>2024-Q2</v>
      </c>
      <c r="AG155" s="87">
        <f t="shared" si="27"/>
        <v>10.5</v>
      </c>
      <c r="AH155" s="87">
        <f t="shared" si="28"/>
        <v>9.4</v>
      </c>
      <c r="AI155" s="87">
        <f t="shared" si="29"/>
        <v>1.0999999999999996</v>
      </c>
    </row>
    <row r="156" spans="1:35" ht="12" customHeight="1" x14ac:dyDescent="0.2">
      <c r="A156" s="73" t="s">
        <v>1887</v>
      </c>
      <c r="B156" s="74" t="s">
        <v>163</v>
      </c>
      <c r="C156" s="74" t="s">
        <v>168</v>
      </c>
      <c r="D156" s="74" t="s">
        <v>167</v>
      </c>
      <c r="E156" s="74" t="s">
        <v>2875</v>
      </c>
      <c r="F156" s="74" t="s">
        <v>2</v>
      </c>
      <c r="G156" s="74" t="s">
        <v>2680</v>
      </c>
      <c r="H156" s="76">
        <v>45295</v>
      </c>
      <c r="I156" s="77">
        <v>323.05200000000002</v>
      </c>
      <c r="J156" s="78">
        <v>7.71</v>
      </c>
      <c r="K156" s="78">
        <v>10.5</v>
      </c>
      <c r="L156" s="78">
        <v>53</v>
      </c>
      <c r="M156" s="78">
        <v>7326.1769999999997</v>
      </c>
      <c r="N156" s="76">
        <v>45463</v>
      </c>
      <c r="O156" s="77">
        <v>233.84700000000001</v>
      </c>
      <c r="P156" s="78">
        <v>7.32</v>
      </c>
      <c r="Q156" s="78">
        <v>9.94</v>
      </c>
      <c r="R156" s="78">
        <v>51.21</v>
      </c>
      <c r="S156" s="78">
        <v>7446.91</v>
      </c>
      <c r="T156" s="79">
        <v>5</v>
      </c>
      <c r="V156" s="86">
        <v>45463</v>
      </c>
      <c r="X156" s="81" t="str">
        <f t="shared" si="20"/>
        <v>2024-Q1</v>
      </c>
      <c r="Y156" s="81" t="str">
        <f t="shared" si="21"/>
        <v>2024-Q1</v>
      </c>
      <c r="Z156" s="87">
        <f t="shared" si="22"/>
        <v>10.5</v>
      </c>
      <c r="AB156" s="81" t="str">
        <f t="shared" si="23"/>
        <v>2024-Q2</v>
      </c>
      <c r="AC156" s="81" t="str">
        <f t="shared" si="24"/>
        <v>2024-Q2</v>
      </c>
      <c r="AD156" s="87">
        <f t="shared" si="25"/>
        <v>9.94</v>
      </c>
      <c r="AF156" s="81" t="str">
        <f t="shared" si="26"/>
        <v>2024-Q2</v>
      </c>
      <c r="AG156" s="87">
        <f t="shared" si="27"/>
        <v>10.5</v>
      </c>
      <c r="AH156" s="87">
        <f t="shared" si="28"/>
        <v>9.94</v>
      </c>
      <c r="AI156" s="87">
        <f t="shared" si="29"/>
        <v>0.5600000000000005</v>
      </c>
    </row>
    <row r="157" spans="1:35" ht="12" customHeight="1" x14ac:dyDescent="0.2">
      <c r="A157" s="73" t="s">
        <v>1887</v>
      </c>
      <c r="B157" s="74" t="s">
        <v>70</v>
      </c>
      <c r="C157" s="74" t="s">
        <v>704</v>
      </c>
      <c r="D157" s="74" t="s">
        <v>2095</v>
      </c>
      <c r="E157" s="74" t="s">
        <v>2750</v>
      </c>
      <c r="F157" s="74" t="s">
        <v>2</v>
      </c>
      <c r="G157" s="74" t="s">
        <v>2680</v>
      </c>
      <c r="H157" s="76">
        <v>45106</v>
      </c>
      <c r="I157" s="77">
        <v>155.5</v>
      </c>
      <c r="J157" s="78">
        <v>7.99</v>
      </c>
      <c r="K157" s="78">
        <v>10.4</v>
      </c>
      <c r="L157" s="78">
        <v>52</v>
      </c>
      <c r="M157" s="78">
        <v>3258.6909999999998</v>
      </c>
      <c r="N157" s="76">
        <v>45462</v>
      </c>
      <c r="O157" s="77">
        <v>102.8</v>
      </c>
      <c r="P157" s="75" t="s">
        <v>1</v>
      </c>
      <c r="Q157" s="75" t="s">
        <v>1</v>
      </c>
      <c r="R157" s="75" t="s">
        <v>1</v>
      </c>
      <c r="S157" s="75" t="s">
        <v>1</v>
      </c>
      <c r="T157" s="79">
        <v>11</v>
      </c>
      <c r="V157" s="86">
        <v>45462</v>
      </c>
      <c r="X157" s="81" t="str">
        <f t="shared" si="20"/>
        <v>2023-Q2</v>
      </c>
      <c r="Y157" s="81" t="str">
        <f t="shared" si="21"/>
        <v>2023-Q2</v>
      </c>
      <c r="Z157" s="87">
        <f t="shared" si="22"/>
        <v>10.4</v>
      </c>
      <c r="AB157" s="81" t="str">
        <f t="shared" si="23"/>
        <v>2024-Q2</v>
      </c>
      <c r="AC157" s="81" t="str">
        <f t="shared" si="24"/>
        <v/>
      </c>
      <c r="AD157" s="87" t="str">
        <f t="shared" si="25"/>
        <v/>
      </c>
      <c r="AF157" s="81" t="str">
        <f t="shared" si="26"/>
        <v/>
      </c>
      <c r="AG157" s="87" t="str">
        <f t="shared" si="27"/>
        <v/>
      </c>
      <c r="AH157" s="87" t="str">
        <f t="shared" si="28"/>
        <v/>
      </c>
      <c r="AI157" s="87" t="str">
        <f t="shared" si="29"/>
        <v/>
      </c>
    </row>
    <row r="158" spans="1:35" ht="12" customHeight="1" x14ac:dyDescent="0.2">
      <c r="A158" s="73" t="s">
        <v>1887</v>
      </c>
      <c r="B158" s="74" t="s">
        <v>63</v>
      </c>
      <c r="C158" s="74" t="s">
        <v>100</v>
      </c>
      <c r="D158" s="74" t="s">
        <v>62</v>
      </c>
      <c r="E158" s="74" t="s">
        <v>2756</v>
      </c>
      <c r="F158" s="74" t="s">
        <v>2</v>
      </c>
      <c r="G158" s="74" t="s">
        <v>2678</v>
      </c>
      <c r="H158" s="76">
        <v>45062</v>
      </c>
      <c r="I158" s="77">
        <v>187.91200000000001</v>
      </c>
      <c r="J158" s="78">
        <v>7.81</v>
      </c>
      <c r="K158" s="78">
        <v>10.5</v>
      </c>
      <c r="L158" s="78">
        <v>50.5</v>
      </c>
      <c r="M158" s="78">
        <v>2969.4369999999999</v>
      </c>
      <c r="N158" s="76">
        <v>45453</v>
      </c>
      <c r="O158" s="77">
        <v>44.628999999999998</v>
      </c>
      <c r="P158" s="78">
        <v>7.13</v>
      </c>
      <c r="Q158" s="78">
        <v>9.5</v>
      </c>
      <c r="R158" s="78">
        <v>50.5</v>
      </c>
      <c r="S158" s="78">
        <v>2408.076</v>
      </c>
      <c r="T158" s="79">
        <v>13</v>
      </c>
      <c r="V158" s="86">
        <v>45453</v>
      </c>
      <c r="X158" s="81" t="str">
        <f t="shared" si="20"/>
        <v>2023-Q2</v>
      </c>
      <c r="Y158" s="81" t="str">
        <f t="shared" si="21"/>
        <v>2023-Q2</v>
      </c>
      <c r="Z158" s="87">
        <f t="shared" si="22"/>
        <v>10.5</v>
      </c>
      <c r="AB158" s="81" t="str">
        <f t="shared" si="23"/>
        <v>2024-Q2</v>
      </c>
      <c r="AC158" s="81" t="str">
        <f t="shared" si="24"/>
        <v>2024-Q2</v>
      </c>
      <c r="AD158" s="87">
        <f t="shared" si="25"/>
        <v>9.5</v>
      </c>
      <c r="AF158" s="81" t="str">
        <f t="shared" si="26"/>
        <v>2024-Q2</v>
      </c>
      <c r="AG158" s="87">
        <f t="shared" si="27"/>
        <v>10.5</v>
      </c>
      <c r="AH158" s="87">
        <f t="shared" si="28"/>
        <v>9.5</v>
      </c>
      <c r="AI158" s="87">
        <f t="shared" si="29"/>
        <v>1</v>
      </c>
    </row>
    <row r="159" spans="1:35" ht="12" customHeight="1" x14ac:dyDescent="0.2">
      <c r="A159" s="73" t="s">
        <v>2676</v>
      </c>
      <c r="B159" s="74" t="s">
        <v>184</v>
      </c>
      <c r="C159" s="74" t="s">
        <v>1296</v>
      </c>
      <c r="D159" s="74" t="s">
        <v>4</v>
      </c>
      <c r="E159" s="74" t="s">
        <v>2884</v>
      </c>
      <c r="F159" s="74" t="s">
        <v>2</v>
      </c>
      <c r="G159" s="74" t="s">
        <v>2678</v>
      </c>
      <c r="H159" s="76">
        <v>45443</v>
      </c>
      <c r="I159" s="77">
        <v>275.82583599999998</v>
      </c>
      <c r="J159" s="78">
        <v>8.99</v>
      </c>
      <c r="K159" s="78">
        <v>10.8</v>
      </c>
      <c r="L159" s="78">
        <v>53.89</v>
      </c>
      <c r="M159" s="78">
        <v>2251.1472779999999</v>
      </c>
      <c r="V159" s="86">
        <v>45443</v>
      </c>
      <c r="X159" s="81" t="str">
        <f t="shared" si="20"/>
        <v>2024-Q2</v>
      </c>
      <c r="Y159" s="81" t="str">
        <f t="shared" si="21"/>
        <v>2024-Q2</v>
      </c>
      <c r="Z159" s="87">
        <f t="shared" si="22"/>
        <v>10.8</v>
      </c>
      <c r="AB159" s="81" t="str">
        <f t="shared" si="23"/>
        <v/>
      </c>
      <c r="AC159" s="81" t="str">
        <f t="shared" si="24"/>
        <v/>
      </c>
      <c r="AD159" s="87" t="str">
        <f t="shared" si="25"/>
        <v/>
      </c>
      <c r="AF159" s="81" t="str">
        <f t="shared" si="26"/>
        <v/>
      </c>
      <c r="AG159" s="87" t="str">
        <f t="shared" si="27"/>
        <v/>
      </c>
      <c r="AH159" s="87" t="str">
        <f t="shared" si="28"/>
        <v/>
      </c>
      <c r="AI159" s="87" t="str">
        <f t="shared" si="29"/>
        <v/>
      </c>
    </row>
    <row r="160" spans="1:35" ht="12" customHeight="1" x14ac:dyDescent="0.2">
      <c r="A160" s="73" t="s">
        <v>2676</v>
      </c>
      <c r="B160" s="74" t="s">
        <v>184</v>
      </c>
      <c r="C160" s="74" t="s">
        <v>2452</v>
      </c>
      <c r="D160" s="74" t="s">
        <v>4</v>
      </c>
      <c r="E160" s="74" t="s">
        <v>2885</v>
      </c>
      <c r="F160" s="74" t="s">
        <v>2</v>
      </c>
      <c r="G160" s="74" t="s">
        <v>2678</v>
      </c>
      <c r="H160" s="76">
        <v>45443</v>
      </c>
      <c r="I160" s="77">
        <v>333.21467699999999</v>
      </c>
      <c r="J160" s="78">
        <v>7.8</v>
      </c>
      <c r="K160" s="78">
        <v>10.8</v>
      </c>
      <c r="L160" s="78">
        <v>55.8</v>
      </c>
      <c r="M160" s="78">
        <v>1916.7684830000001</v>
      </c>
      <c r="V160" s="86">
        <v>45443</v>
      </c>
      <c r="X160" s="81" t="str">
        <f t="shared" si="20"/>
        <v>2024-Q2</v>
      </c>
      <c r="Y160" s="81" t="str">
        <f t="shared" si="21"/>
        <v>2024-Q2</v>
      </c>
      <c r="Z160" s="87">
        <f t="shared" si="22"/>
        <v>10.8</v>
      </c>
      <c r="AB160" s="81" t="str">
        <f t="shared" si="23"/>
        <v/>
      </c>
      <c r="AC160" s="81" t="str">
        <f t="shared" si="24"/>
        <v/>
      </c>
      <c r="AD160" s="87" t="str">
        <f t="shared" si="25"/>
        <v/>
      </c>
      <c r="AF160" s="81" t="str">
        <f t="shared" si="26"/>
        <v/>
      </c>
      <c r="AG160" s="87" t="str">
        <f t="shared" si="27"/>
        <v/>
      </c>
      <c r="AH160" s="87" t="str">
        <f t="shared" si="28"/>
        <v/>
      </c>
      <c r="AI160" s="87" t="str">
        <f t="shared" si="29"/>
        <v/>
      </c>
    </row>
    <row r="161" spans="1:35" ht="12" customHeight="1" x14ac:dyDescent="0.2">
      <c r="A161" s="73" t="s">
        <v>2676</v>
      </c>
      <c r="B161" s="74" t="s">
        <v>184</v>
      </c>
      <c r="C161" s="74" t="s">
        <v>2453</v>
      </c>
      <c r="D161" s="74" t="s">
        <v>4</v>
      </c>
      <c r="E161" s="74" t="s">
        <v>2886</v>
      </c>
      <c r="F161" s="74" t="s">
        <v>2</v>
      </c>
      <c r="G161" s="74" t="s">
        <v>2678</v>
      </c>
      <c r="H161" s="76">
        <v>45443</v>
      </c>
      <c r="I161" s="77">
        <v>62.279591000000003</v>
      </c>
      <c r="J161" s="78">
        <v>8.02</v>
      </c>
      <c r="K161" s="78">
        <v>10.8</v>
      </c>
      <c r="L161" s="78">
        <v>55.28</v>
      </c>
      <c r="M161" s="78">
        <v>599.72190899999998</v>
      </c>
      <c r="V161" s="86">
        <v>45443</v>
      </c>
      <c r="X161" s="81" t="str">
        <f t="shared" si="20"/>
        <v>2024-Q2</v>
      </c>
      <c r="Y161" s="81" t="str">
        <f t="shared" si="21"/>
        <v>2024-Q2</v>
      </c>
      <c r="Z161" s="87">
        <f t="shared" si="22"/>
        <v>10.8</v>
      </c>
      <c r="AB161" s="81" t="str">
        <f t="shared" si="23"/>
        <v/>
      </c>
      <c r="AC161" s="81" t="str">
        <f t="shared" si="24"/>
        <v/>
      </c>
      <c r="AD161" s="87" t="str">
        <f t="shared" si="25"/>
        <v/>
      </c>
      <c r="AF161" s="81" t="str">
        <f t="shared" si="26"/>
        <v/>
      </c>
      <c r="AG161" s="87" t="str">
        <f t="shared" si="27"/>
        <v/>
      </c>
      <c r="AH161" s="87" t="str">
        <f t="shared" si="28"/>
        <v/>
      </c>
      <c r="AI161" s="87" t="str">
        <f t="shared" si="29"/>
        <v/>
      </c>
    </row>
    <row r="162" spans="1:35" ht="12" customHeight="1" x14ac:dyDescent="0.2">
      <c r="A162" s="73" t="s">
        <v>1887</v>
      </c>
      <c r="B162" s="74" t="s">
        <v>231</v>
      </c>
      <c r="C162" s="74" t="s">
        <v>2508</v>
      </c>
      <c r="D162" s="74" t="s">
        <v>1514</v>
      </c>
      <c r="E162" s="74" t="s">
        <v>2889</v>
      </c>
      <c r="F162" s="74" t="s">
        <v>2</v>
      </c>
      <c r="G162" s="74" t="s">
        <v>2694</v>
      </c>
      <c r="H162" s="76">
        <v>45323</v>
      </c>
      <c r="I162" s="77">
        <v>6.3123950000000004</v>
      </c>
      <c r="J162" s="75" t="s">
        <v>1</v>
      </c>
      <c r="K162" s="75" t="s">
        <v>1</v>
      </c>
      <c r="L162" s="75" t="s">
        <v>1</v>
      </c>
      <c r="M162" s="78">
        <v>430.75258400000001</v>
      </c>
      <c r="N162" s="76">
        <v>45427</v>
      </c>
      <c r="O162" s="77">
        <v>6.3123950000000004</v>
      </c>
      <c r="P162" s="75" t="s">
        <v>1</v>
      </c>
      <c r="Q162" s="75" t="s">
        <v>1</v>
      </c>
      <c r="R162" s="75" t="s">
        <v>1</v>
      </c>
      <c r="S162" s="78">
        <v>430.75258400000001</v>
      </c>
      <c r="T162" s="79">
        <v>3</v>
      </c>
      <c r="V162" s="86">
        <v>45427</v>
      </c>
      <c r="X162" s="81" t="str">
        <f t="shared" si="20"/>
        <v>2024-Q1</v>
      </c>
      <c r="Y162" s="81" t="str">
        <f t="shared" si="21"/>
        <v/>
      </c>
      <c r="Z162" s="87" t="str">
        <f t="shared" si="22"/>
        <v/>
      </c>
      <c r="AB162" s="81" t="str">
        <f t="shared" si="23"/>
        <v>2024-Q2</v>
      </c>
      <c r="AC162" s="81" t="str">
        <f t="shared" si="24"/>
        <v/>
      </c>
      <c r="AD162" s="87" t="str">
        <f t="shared" si="25"/>
        <v/>
      </c>
      <c r="AF162" s="81" t="str">
        <f t="shared" si="26"/>
        <v/>
      </c>
      <c r="AG162" s="87" t="str">
        <f t="shared" si="27"/>
        <v/>
      </c>
      <c r="AH162" s="87" t="str">
        <f t="shared" si="28"/>
        <v/>
      </c>
      <c r="AI162" s="87" t="str">
        <f t="shared" si="29"/>
        <v/>
      </c>
    </row>
    <row r="163" spans="1:35" ht="12" customHeight="1" x14ac:dyDescent="0.2">
      <c r="A163" s="73" t="s">
        <v>1887</v>
      </c>
      <c r="B163" s="74" t="s">
        <v>231</v>
      </c>
      <c r="C163" s="74" t="s">
        <v>214</v>
      </c>
      <c r="D163" s="74" t="s">
        <v>22</v>
      </c>
      <c r="E163" s="74" t="s">
        <v>2737</v>
      </c>
      <c r="F163" s="74" t="s">
        <v>2</v>
      </c>
      <c r="G163" s="74" t="s">
        <v>2680</v>
      </c>
      <c r="H163" s="76">
        <v>45147</v>
      </c>
      <c r="I163" s="77">
        <v>116.376223</v>
      </c>
      <c r="J163" s="78">
        <v>6.49</v>
      </c>
      <c r="K163" s="78">
        <v>10.5</v>
      </c>
      <c r="L163" s="78">
        <v>43.49</v>
      </c>
      <c r="M163" s="78">
        <v>5423.7061169999997</v>
      </c>
      <c r="N163" s="76">
        <v>45420</v>
      </c>
      <c r="O163" s="77">
        <v>61.541944000000001</v>
      </c>
      <c r="P163" s="78">
        <v>6.12</v>
      </c>
      <c r="Q163" s="78">
        <v>9.85</v>
      </c>
      <c r="R163" s="75" t="s">
        <v>1</v>
      </c>
      <c r="S163" s="78">
        <v>5442.096117</v>
      </c>
      <c r="T163" s="79">
        <v>9</v>
      </c>
      <c r="V163" s="86">
        <v>45420</v>
      </c>
      <c r="X163" s="81" t="str">
        <f t="shared" si="20"/>
        <v>2023-Q3</v>
      </c>
      <c r="Y163" s="81" t="str">
        <f t="shared" si="21"/>
        <v>2023-Q3</v>
      </c>
      <c r="Z163" s="87">
        <f t="shared" si="22"/>
        <v>10.5</v>
      </c>
      <c r="AB163" s="81" t="str">
        <f t="shared" si="23"/>
        <v>2024-Q2</v>
      </c>
      <c r="AC163" s="81" t="str">
        <f t="shared" si="24"/>
        <v>2024-Q2</v>
      </c>
      <c r="AD163" s="87">
        <f t="shared" si="25"/>
        <v>9.85</v>
      </c>
      <c r="AF163" s="81" t="str">
        <f t="shared" si="26"/>
        <v>2024-Q2</v>
      </c>
      <c r="AG163" s="87">
        <f t="shared" si="27"/>
        <v>10.5</v>
      </c>
      <c r="AH163" s="87">
        <f t="shared" si="28"/>
        <v>9.85</v>
      </c>
      <c r="AI163" s="87">
        <f t="shared" si="29"/>
        <v>0.65000000000000036</v>
      </c>
    </row>
    <row r="164" spans="1:35" ht="12" customHeight="1" x14ac:dyDescent="0.2">
      <c r="A164" s="73" t="s">
        <v>1887</v>
      </c>
      <c r="B164" s="74" t="s">
        <v>17</v>
      </c>
      <c r="C164" s="74" t="s">
        <v>16</v>
      </c>
      <c r="D164" s="74" t="s">
        <v>15</v>
      </c>
      <c r="E164" s="74" t="s">
        <v>2741</v>
      </c>
      <c r="F164" s="74" t="s">
        <v>2</v>
      </c>
      <c r="G164" s="74" t="s">
        <v>2694</v>
      </c>
      <c r="H164" s="76">
        <v>45139</v>
      </c>
      <c r="I164" s="77">
        <v>130.38929200000001</v>
      </c>
      <c r="J164" s="78">
        <v>7.05</v>
      </c>
      <c r="K164" s="78">
        <v>9.6999999999999993</v>
      </c>
      <c r="L164" s="78">
        <v>52.1</v>
      </c>
      <c r="M164" s="78">
        <v>547.96100000000001</v>
      </c>
      <c r="N164" s="76">
        <v>45413</v>
      </c>
      <c r="O164" s="77">
        <v>130.38929200000001</v>
      </c>
      <c r="P164" s="78">
        <v>7.05</v>
      </c>
      <c r="Q164" s="78">
        <v>9.6999999999999993</v>
      </c>
      <c r="R164" s="78">
        <v>52.1</v>
      </c>
      <c r="S164" s="78">
        <v>547.96100000000001</v>
      </c>
      <c r="T164" s="79">
        <v>9</v>
      </c>
      <c r="V164" s="86">
        <v>45413</v>
      </c>
      <c r="X164" s="81" t="str">
        <f t="shared" si="20"/>
        <v>2023-Q3</v>
      </c>
      <c r="Y164" s="81" t="str">
        <f t="shared" si="21"/>
        <v>2023-Q3</v>
      </c>
      <c r="Z164" s="87">
        <f t="shared" si="22"/>
        <v>9.6999999999999993</v>
      </c>
      <c r="AB164" s="81" t="str">
        <f t="shared" si="23"/>
        <v>2024-Q2</v>
      </c>
      <c r="AC164" s="81" t="str">
        <f t="shared" si="24"/>
        <v>2024-Q2</v>
      </c>
      <c r="AD164" s="87">
        <f t="shared" si="25"/>
        <v>9.6999999999999993</v>
      </c>
      <c r="AF164" s="81" t="str">
        <f t="shared" si="26"/>
        <v>2024-Q2</v>
      </c>
      <c r="AG164" s="87">
        <f t="shared" si="27"/>
        <v>9.6999999999999993</v>
      </c>
      <c r="AH164" s="87">
        <f t="shared" si="28"/>
        <v>9.6999999999999993</v>
      </c>
      <c r="AI164" s="87">
        <f t="shared" si="29"/>
        <v>0</v>
      </c>
    </row>
    <row r="165" spans="1:35" ht="12" customHeight="1" x14ac:dyDescent="0.2">
      <c r="A165" s="73" t="s">
        <v>1887</v>
      </c>
      <c r="B165" s="74" t="s">
        <v>17</v>
      </c>
      <c r="C165" s="74" t="s">
        <v>16</v>
      </c>
      <c r="D165" s="74" t="s">
        <v>15</v>
      </c>
      <c r="E165" s="74" t="s">
        <v>2742</v>
      </c>
      <c r="F165" s="74" t="s">
        <v>2</v>
      </c>
      <c r="G165" s="74" t="s">
        <v>2694</v>
      </c>
      <c r="H165" s="76">
        <v>45139</v>
      </c>
      <c r="I165" s="77">
        <v>-3.7305760000000001</v>
      </c>
      <c r="J165" s="78">
        <v>7.05</v>
      </c>
      <c r="K165" s="78">
        <v>9.6999999999999993</v>
      </c>
      <c r="L165" s="78">
        <v>52.1</v>
      </c>
      <c r="M165" s="78">
        <v>234.95699999999999</v>
      </c>
      <c r="N165" s="76">
        <v>45411</v>
      </c>
      <c r="O165" s="77">
        <v>-3.7309999999999999</v>
      </c>
      <c r="P165" s="78">
        <v>7.05</v>
      </c>
      <c r="Q165" s="78">
        <v>9.6999999999999993</v>
      </c>
      <c r="R165" s="78">
        <v>52.1</v>
      </c>
      <c r="S165" s="78">
        <v>234.95699999999999</v>
      </c>
      <c r="T165" s="79">
        <v>9</v>
      </c>
      <c r="V165" s="86">
        <v>45411</v>
      </c>
      <c r="X165" s="81" t="str">
        <f t="shared" si="20"/>
        <v>2023-Q3</v>
      </c>
      <c r="Y165" s="81" t="str">
        <f t="shared" si="21"/>
        <v>2023-Q3</v>
      </c>
      <c r="Z165" s="87">
        <f t="shared" si="22"/>
        <v>9.6999999999999993</v>
      </c>
      <c r="AB165" s="81" t="str">
        <f t="shared" si="23"/>
        <v>2024-Q2</v>
      </c>
      <c r="AC165" s="81" t="str">
        <f t="shared" si="24"/>
        <v>2024-Q2</v>
      </c>
      <c r="AD165" s="87">
        <f t="shared" si="25"/>
        <v>9.6999999999999993</v>
      </c>
      <c r="AF165" s="81" t="str">
        <f t="shared" si="26"/>
        <v>2024-Q2</v>
      </c>
      <c r="AG165" s="87">
        <f t="shared" si="27"/>
        <v>9.6999999999999993</v>
      </c>
      <c r="AH165" s="87">
        <f t="shared" si="28"/>
        <v>9.6999999999999993</v>
      </c>
      <c r="AI165" s="87">
        <f t="shared" si="29"/>
        <v>0</v>
      </c>
    </row>
    <row r="166" spans="1:35" ht="12" customHeight="1" x14ac:dyDescent="0.2">
      <c r="A166" s="73" t="s">
        <v>1887</v>
      </c>
      <c r="B166" s="74" t="s">
        <v>17</v>
      </c>
      <c r="C166" s="74" t="s">
        <v>16</v>
      </c>
      <c r="D166" s="74" t="s">
        <v>15</v>
      </c>
      <c r="E166" s="74" t="s">
        <v>2743</v>
      </c>
      <c r="F166" s="74" t="s">
        <v>2</v>
      </c>
      <c r="G166" s="74" t="s">
        <v>2694</v>
      </c>
      <c r="H166" s="76">
        <v>45139</v>
      </c>
      <c r="I166" s="77">
        <v>-2.2732860000000001</v>
      </c>
      <c r="J166" s="78">
        <v>7.05</v>
      </c>
      <c r="K166" s="78">
        <v>9.6999999999999993</v>
      </c>
      <c r="L166" s="78">
        <v>52.1</v>
      </c>
      <c r="M166" s="78">
        <v>91.352000000000004</v>
      </c>
      <c r="N166" s="76">
        <v>45411</v>
      </c>
      <c r="O166" s="77">
        <v>-2.2732860000000001</v>
      </c>
      <c r="P166" s="78">
        <v>7.05</v>
      </c>
      <c r="Q166" s="78">
        <v>9.6999999999999993</v>
      </c>
      <c r="R166" s="78">
        <v>52.1</v>
      </c>
      <c r="S166" s="78">
        <v>91.352000000000004</v>
      </c>
      <c r="T166" s="79">
        <v>9</v>
      </c>
      <c r="V166" s="86">
        <v>45411</v>
      </c>
      <c r="X166" s="81" t="str">
        <f t="shared" si="20"/>
        <v>2023-Q3</v>
      </c>
      <c r="Y166" s="81" t="str">
        <f t="shared" si="21"/>
        <v>2023-Q3</v>
      </c>
      <c r="Z166" s="87">
        <f t="shared" si="22"/>
        <v>9.6999999999999993</v>
      </c>
      <c r="AB166" s="81" t="str">
        <f t="shared" si="23"/>
        <v>2024-Q2</v>
      </c>
      <c r="AC166" s="81" t="str">
        <f t="shared" si="24"/>
        <v>2024-Q2</v>
      </c>
      <c r="AD166" s="87">
        <f t="shared" si="25"/>
        <v>9.6999999999999993</v>
      </c>
      <c r="AF166" s="81" t="str">
        <f t="shared" si="26"/>
        <v>2024-Q2</v>
      </c>
      <c r="AG166" s="87">
        <f t="shared" si="27"/>
        <v>9.6999999999999993</v>
      </c>
      <c r="AH166" s="87">
        <f t="shared" si="28"/>
        <v>9.6999999999999993</v>
      </c>
      <c r="AI166" s="87">
        <f t="shared" si="29"/>
        <v>0</v>
      </c>
    </row>
    <row r="167" spans="1:35" ht="12" customHeight="1" x14ac:dyDescent="0.2">
      <c r="A167" s="73" t="s">
        <v>1887</v>
      </c>
      <c r="B167" s="74" t="s">
        <v>98</v>
      </c>
      <c r="C167" s="74" t="s">
        <v>97</v>
      </c>
      <c r="D167" s="74" t="s">
        <v>62</v>
      </c>
      <c r="E167" s="74" t="s">
        <v>2594</v>
      </c>
      <c r="F167" s="74" t="s">
        <v>2</v>
      </c>
      <c r="G167" s="74" t="s">
        <v>2678</v>
      </c>
      <c r="H167" s="76">
        <v>44910</v>
      </c>
      <c r="I167" s="77">
        <v>53.744356000000003</v>
      </c>
      <c r="J167" s="78">
        <v>7.42</v>
      </c>
      <c r="K167" s="78">
        <v>10.5</v>
      </c>
      <c r="L167" s="78">
        <v>50.5</v>
      </c>
      <c r="M167" s="78">
        <v>1081.3040530000001</v>
      </c>
      <c r="N167" s="76">
        <v>45400</v>
      </c>
      <c r="O167" s="77">
        <v>42.25</v>
      </c>
      <c r="P167" s="78">
        <v>6.97</v>
      </c>
      <c r="Q167" s="78">
        <v>9.6</v>
      </c>
      <c r="R167" s="78">
        <v>50.5</v>
      </c>
      <c r="S167" s="75" t="s">
        <v>1</v>
      </c>
      <c r="T167" s="79">
        <v>16</v>
      </c>
      <c r="V167" s="86">
        <v>45400</v>
      </c>
      <c r="X167" s="81" t="str">
        <f t="shared" si="20"/>
        <v>2022-Q4</v>
      </c>
      <c r="Y167" s="81" t="str">
        <f t="shared" si="21"/>
        <v>2022-Q4</v>
      </c>
      <c r="Z167" s="87">
        <f t="shared" si="22"/>
        <v>10.5</v>
      </c>
      <c r="AB167" s="81" t="str">
        <f t="shared" si="23"/>
        <v>2024-Q2</v>
      </c>
      <c r="AC167" s="81" t="str">
        <f t="shared" si="24"/>
        <v>2024-Q2</v>
      </c>
      <c r="AD167" s="87">
        <f t="shared" si="25"/>
        <v>9.6</v>
      </c>
      <c r="AF167" s="81" t="str">
        <f t="shared" si="26"/>
        <v>2024-Q2</v>
      </c>
      <c r="AG167" s="87">
        <f t="shared" si="27"/>
        <v>10.5</v>
      </c>
      <c r="AH167" s="87">
        <f t="shared" si="28"/>
        <v>9.6</v>
      </c>
      <c r="AI167" s="87">
        <f t="shared" si="29"/>
        <v>0.90000000000000036</v>
      </c>
    </row>
    <row r="168" spans="1:35" ht="12" customHeight="1" x14ac:dyDescent="0.2">
      <c r="A168" s="73" t="s">
        <v>1887</v>
      </c>
      <c r="B168" s="74" t="s">
        <v>231</v>
      </c>
      <c r="C168" s="74" t="s">
        <v>2446</v>
      </c>
      <c r="D168" s="74" t="s">
        <v>631</v>
      </c>
      <c r="E168" s="74" t="s">
        <v>2751</v>
      </c>
      <c r="F168" s="74" t="s">
        <v>2</v>
      </c>
      <c r="G168" s="74" t="s">
        <v>2680</v>
      </c>
      <c r="H168" s="76">
        <v>45105</v>
      </c>
      <c r="I168" s="77">
        <v>134.24199999999999</v>
      </c>
      <c r="J168" s="78">
        <v>7.22</v>
      </c>
      <c r="K168" s="78">
        <v>10.6</v>
      </c>
      <c r="L168" s="78">
        <v>44.69</v>
      </c>
      <c r="M168" s="78">
        <v>3481.9059999999999</v>
      </c>
      <c r="N168" s="76">
        <v>45399</v>
      </c>
      <c r="O168" s="77">
        <v>71.037000000000006</v>
      </c>
      <c r="P168" s="78">
        <v>6.85</v>
      </c>
      <c r="Q168" s="78">
        <v>9.9</v>
      </c>
      <c r="R168" s="78">
        <v>44.36</v>
      </c>
      <c r="S168" s="78">
        <v>3444.8780000000002</v>
      </c>
      <c r="T168" s="79">
        <v>9</v>
      </c>
      <c r="V168" s="86">
        <v>45399</v>
      </c>
      <c r="X168" s="81" t="str">
        <f t="shared" si="20"/>
        <v>2023-Q2</v>
      </c>
      <c r="Y168" s="81" t="str">
        <f t="shared" si="21"/>
        <v>2023-Q2</v>
      </c>
      <c r="Z168" s="87">
        <f t="shared" si="22"/>
        <v>10.6</v>
      </c>
      <c r="AB168" s="81" t="str">
        <f t="shared" si="23"/>
        <v>2024-Q2</v>
      </c>
      <c r="AC168" s="81" t="str">
        <f t="shared" si="24"/>
        <v>2024-Q2</v>
      </c>
      <c r="AD168" s="87">
        <f t="shared" si="25"/>
        <v>9.9</v>
      </c>
      <c r="AF168" s="81" t="str">
        <f t="shared" si="26"/>
        <v>2024-Q2</v>
      </c>
      <c r="AG168" s="87">
        <f t="shared" si="27"/>
        <v>10.6</v>
      </c>
      <c r="AH168" s="87">
        <f t="shared" si="28"/>
        <v>9.9</v>
      </c>
      <c r="AI168" s="87">
        <f t="shared" si="29"/>
        <v>0.69999999999999929</v>
      </c>
    </row>
    <row r="169" spans="1:35" ht="12" customHeight="1" x14ac:dyDescent="0.2">
      <c r="A169" s="73" t="s">
        <v>1887</v>
      </c>
      <c r="B169" s="74" t="s">
        <v>28</v>
      </c>
      <c r="C169" s="74" t="s">
        <v>2716</v>
      </c>
      <c r="D169" s="74" t="s">
        <v>10</v>
      </c>
      <c r="E169" s="74" t="s">
        <v>2771</v>
      </c>
      <c r="F169" s="74" t="s">
        <v>2</v>
      </c>
      <c r="G169" s="74" t="s">
        <v>2680</v>
      </c>
      <c r="H169" s="76">
        <v>44965</v>
      </c>
      <c r="I169" s="77">
        <v>135.614622</v>
      </c>
      <c r="J169" s="78">
        <v>7.72</v>
      </c>
      <c r="K169" s="78">
        <v>10.65</v>
      </c>
      <c r="L169" s="78">
        <v>54.68</v>
      </c>
      <c r="M169" s="78">
        <v>3575.246345</v>
      </c>
      <c r="N169" s="76">
        <v>45393</v>
      </c>
      <c r="O169" s="77">
        <v>65</v>
      </c>
      <c r="P169" s="75" t="s">
        <v>1</v>
      </c>
      <c r="Q169" s="75" t="s">
        <v>1</v>
      </c>
      <c r="R169" s="75" t="s">
        <v>1</v>
      </c>
      <c r="S169" s="75" t="s">
        <v>1</v>
      </c>
      <c r="T169" s="79">
        <v>14</v>
      </c>
      <c r="V169" s="86">
        <v>45393</v>
      </c>
      <c r="X169" s="81" t="str">
        <f t="shared" si="20"/>
        <v>2023-Q1</v>
      </c>
      <c r="Y169" s="81" t="str">
        <f t="shared" si="21"/>
        <v>2023-Q1</v>
      </c>
      <c r="Z169" s="87">
        <f t="shared" si="22"/>
        <v>10.65</v>
      </c>
      <c r="AB169" s="81" t="str">
        <f t="shared" si="23"/>
        <v>2024-Q2</v>
      </c>
      <c r="AC169" s="81" t="str">
        <f t="shared" si="24"/>
        <v/>
      </c>
      <c r="AD169" s="87" t="str">
        <f t="shared" si="25"/>
        <v/>
      </c>
      <c r="AF169" s="81" t="str">
        <f t="shared" si="26"/>
        <v/>
      </c>
      <c r="AG169" s="87" t="str">
        <f t="shared" si="27"/>
        <v/>
      </c>
      <c r="AH169" s="87" t="str">
        <f t="shared" si="28"/>
        <v/>
      </c>
      <c r="AI169" s="87" t="str">
        <f t="shared" si="29"/>
        <v/>
      </c>
    </row>
    <row r="170" spans="1:35" ht="12" customHeight="1" x14ac:dyDescent="0.2">
      <c r="A170" s="73" t="s">
        <v>1887</v>
      </c>
      <c r="B170" s="74" t="s">
        <v>17</v>
      </c>
      <c r="C170" s="74" t="s">
        <v>16</v>
      </c>
      <c r="D170" s="74" t="s">
        <v>15</v>
      </c>
      <c r="E170" s="74" t="s">
        <v>2723</v>
      </c>
      <c r="F170" s="74" t="s">
        <v>2</v>
      </c>
      <c r="G170" s="74" t="s">
        <v>2694</v>
      </c>
      <c r="H170" s="76">
        <v>45202</v>
      </c>
      <c r="I170" s="77">
        <v>47.522486000000001</v>
      </c>
      <c r="J170" s="78">
        <v>7.05</v>
      </c>
      <c r="K170" s="78">
        <v>9.6999999999999993</v>
      </c>
      <c r="L170" s="78">
        <v>52.1</v>
      </c>
      <c r="M170" s="78">
        <v>2254.8560000000002</v>
      </c>
      <c r="N170" s="76">
        <v>45380</v>
      </c>
      <c r="O170" s="77">
        <v>44.125999999999998</v>
      </c>
      <c r="P170" s="78">
        <v>7.05</v>
      </c>
      <c r="Q170" s="78">
        <v>9.6999999999999993</v>
      </c>
      <c r="R170" s="78">
        <v>52.1</v>
      </c>
      <c r="S170" s="75" t="s">
        <v>1</v>
      </c>
      <c r="T170" s="79">
        <v>5</v>
      </c>
      <c r="V170" s="86">
        <v>45380</v>
      </c>
      <c r="X170" s="81" t="str">
        <f t="shared" si="20"/>
        <v>2023-Q4</v>
      </c>
      <c r="Y170" s="81" t="str">
        <f t="shared" si="21"/>
        <v>2023-Q4</v>
      </c>
      <c r="Z170" s="87">
        <f t="shared" si="22"/>
        <v>9.6999999999999993</v>
      </c>
      <c r="AB170" s="81" t="str">
        <f t="shared" si="23"/>
        <v>2024-Q1</v>
      </c>
      <c r="AC170" s="81" t="str">
        <f t="shared" si="24"/>
        <v>2024-Q1</v>
      </c>
      <c r="AD170" s="87">
        <f t="shared" si="25"/>
        <v>9.6999999999999993</v>
      </c>
      <c r="AF170" s="81" t="str">
        <f t="shared" si="26"/>
        <v>2024-Q1</v>
      </c>
      <c r="AG170" s="87">
        <f t="shared" si="27"/>
        <v>9.6999999999999993</v>
      </c>
      <c r="AH170" s="87">
        <f t="shared" si="28"/>
        <v>9.6999999999999993</v>
      </c>
      <c r="AI170" s="87">
        <f t="shared" si="29"/>
        <v>0</v>
      </c>
    </row>
    <row r="171" spans="1:35" ht="12" customHeight="1" x14ac:dyDescent="0.2">
      <c r="A171" s="73" t="s">
        <v>1887</v>
      </c>
      <c r="B171" s="74" t="s">
        <v>6</v>
      </c>
      <c r="C171" s="74" t="s">
        <v>5</v>
      </c>
      <c r="D171" s="74" t="s">
        <v>4</v>
      </c>
      <c r="E171" s="74" t="s">
        <v>2754</v>
      </c>
      <c r="F171" s="74" t="s">
        <v>2</v>
      </c>
      <c r="G171" s="74" t="s">
        <v>2680</v>
      </c>
      <c r="H171" s="76">
        <v>45077</v>
      </c>
      <c r="I171" s="77">
        <v>172.78761399999999</v>
      </c>
      <c r="J171" s="78">
        <v>7.72</v>
      </c>
      <c r="K171" s="78">
        <v>10.85</v>
      </c>
      <c r="L171" s="78">
        <v>49.63</v>
      </c>
      <c r="M171" s="78">
        <v>3259.0248150000002</v>
      </c>
      <c r="N171" s="76">
        <v>45377</v>
      </c>
      <c r="O171" s="77">
        <v>105</v>
      </c>
      <c r="P171" s="75" t="s">
        <v>1</v>
      </c>
      <c r="Q171" s="78">
        <v>9.8000000000000007</v>
      </c>
      <c r="R171" s="75" t="s">
        <v>1</v>
      </c>
      <c r="S171" s="75" t="s">
        <v>1</v>
      </c>
      <c r="T171" s="79">
        <v>10</v>
      </c>
      <c r="V171" s="86">
        <v>45377</v>
      </c>
      <c r="X171" s="81" t="str">
        <f t="shared" si="20"/>
        <v>2023-Q2</v>
      </c>
      <c r="Y171" s="81" t="str">
        <f t="shared" si="21"/>
        <v>2023-Q2</v>
      </c>
      <c r="Z171" s="87">
        <f t="shared" si="22"/>
        <v>10.85</v>
      </c>
      <c r="AB171" s="81" t="str">
        <f t="shared" si="23"/>
        <v>2024-Q1</v>
      </c>
      <c r="AC171" s="81" t="str">
        <f t="shared" si="24"/>
        <v>2024-Q1</v>
      </c>
      <c r="AD171" s="87">
        <f t="shared" si="25"/>
        <v>9.8000000000000007</v>
      </c>
      <c r="AF171" s="81" t="str">
        <f t="shared" si="26"/>
        <v>2024-Q1</v>
      </c>
      <c r="AG171" s="87">
        <f t="shared" si="27"/>
        <v>10.85</v>
      </c>
      <c r="AH171" s="87">
        <f t="shared" si="28"/>
        <v>9.8000000000000007</v>
      </c>
      <c r="AI171" s="87">
        <f t="shared" si="29"/>
        <v>1.0499999999999989</v>
      </c>
    </row>
    <row r="172" spans="1:35" ht="12" customHeight="1" x14ac:dyDescent="0.2">
      <c r="A172" s="73" t="s">
        <v>1887</v>
      </c>
      <c r="B172" s="74" t="s">
        <v>17</v>
      </c>
      <c r="C172" s="74" t="s">
        <v>16</v>
      </c>
      <c r="D172" s="74" t="s">
        <v>15</v>
      </c>
      <c r="E172" s="74" t="s">
        <v>2722</v>
      </c>
      <c r="F172" s="74" t="s">
        <v>2</v>
      </c>
      <c r="G172" s="74" t="s">
        <v>2694</v>
      </c>
      <c r="H172" s="76">
        <v>45209</v>
      </c>
      <c r="I172" s="77">
        <v>10.103555999999999</v>
      </c>
      <c r="J172" s="78">
        <v>7.05</v>
      </c>
      <c r="K172" s="78">
        <v>9.6999999999999993</v>
      </c>
      <c r="L172" s="78">
        <v>52.1</v>
      </c>
      <c r="M172" s="78">
        <v>116.86799999999999</v>
      </c>
      <c r="N172" s="76">
        <v>45373</v>
      </c>
      <c r="O172" s="77">
        <v>10.103555999999999</v>
      </c>
      <c r="P172" s="78">
        <v>7.05</v>
      </c>
      <c r="Q172" s="78">
        <v>9.6999999999999993</v>
      </c>
      <c r="R172" s="78">
        <v>52.1</v>
      </c>
      <c r="S172" s="78">
        <v>116.68600000000001</v>
      </c>
      <c r="T172" s="79">
        <v>5</v>
      </c>
      <c r="V172" s="86">
        <v>45373</v>
      </c>
      <c r="X172" s="81" t="str">
        <f t="shared" si="20"/>
        <v>2023-Q4</v>
      </c>
      <c r="Y172" s="81" t="str">
        <f t="shared" si="21"/>
        <v>2023-Q4</v>
      </c>
      <c r="Z172" s="87">
        <f t="shared" si="22"/>
        <v>9.6999999999999993</v>
      </c>
      <c r="AB172" s="81" t="str">
        <f t="shared" si="23"/>
        <v>2024-Q1</v>
      </c>
      <c r="AC172" s="81" t="str">
        <f t="shared" si="24"/>
        <v>2024-Q1</v>
      </c>
      <c r="AD172" s="87">
        <f t="shared" si="25"/>
        <v>9.6999999999999993</v>
      </c>
      <c r="AF172" s="81" t="str">
        <f t="shared" si="26"/>
        <v>2024-Q1</v>
      </c>
      <c r="AG172" s="87">
        <f t="shared" si="27"/>
        <v>9.6999999999999993</v>
      </c>
      <c r="AH172" s="87">
        <f t="shared" si="28"/>
        <v>9.6999999999999993</v>
      </c>
      <c r="AI172" s="87">
        <f t="shared" si="29"/>
        <v>0</v>
      </c>
    </row>
    <row r="173" spans="1:35" ht="12" customHeight="1" x14ac:dyDescent="0.2">
      <c r="A173" s="73" t="s">
        <v>1887</v>
      </c>
      <c r="B173" s="74" t="s">
        <v>14</v>
      </c>
      <c r="C173" s="74" t="s">
        <v>13</v>
      </c>
      <c r="D173" s="74" t="s">
        <v>12</v>
      </c>
      <c r="E173" s="74" t="s">
        <v>2768</v>
      </c>
      <c r="F173" s="74" t="s">
        <v>2</v>
      </c>
      <c r="G173" s="74" t="s">
        <v>2680</v>
      </c>
      <c r="H173" s="76">
        <v>45002</v>
      </c>
      <c r="I173" s="77">
        <v>40.721549000000003</v>
      </c>
      <c r="J173" s="78">
        <v>7.61</v>
      </c>
      <c r="K173" s="78">
        <v>10</v>
      </c>
      <c r="L173" s="78">
        <v>51.27</v>
      </c>
      <c r="M173" s="78">
        <v>1314.1175479999999</v>
      </c>
      <c r="N173" s="76">
        <v>45370</v>
      </c>
      <c r="O173" s="77">
        <v>33.799999999999997</v>
      </c>
      <c r="P173" s="78">
        <v>7.29</v>
      </c>
      <c r="Q173" s="75" t="s">
        <v>1</v>
      </c>
      <c r="R173" s="75" t="s">
        <v>1</v>
      </c>
      <c r="S173" s="75" t="s">
        <v>1</v>
      </c>
      <c r="T173" s="79">
        <v>12</v>
      </c>
      <c r="V173" s="86">
        <v>45370</v>
      </c>
      <c r="X173" s="81" t="str">
        <f t="shared" si="20"/>
        <v>2023-Q1</v>
      </c>
      <c r="Y173" s="81" t="str">
        <f t="shared" si="21"/>
        <v>2023-Q1</v>
      </c>
      <c r="Z173" s="87">
        <f t="shared" si="22"/>
        <v>10</v>
      </c>
      <c r="AB173" s="81" t="str">
        <f t="shared" si="23"/>
        <v>2024-Q1</v>
      </c>
      <c r="AC173" s="81" t="str">
        <f t="shared" si="24"/>
        <v/>
      </c>
      <c r="AD173" s="87" t="str">
        <f t="shared" si="25"/>
        <v/>
      </c>
      <c r="AF173" s="81" t="str">
        <f t="shared" si="26"/>
        <v/>
      </c>
      <c r="AG173" s="87" t="str">
        <f t="shared" si="27"/>
        <v/>
      </c>
      <c r="AH173" s="87" t="str">
        <f t="shared" si="28"/>
        <v/>
      </c>
      <c r="AI173" s="87" t="str">
        <f t="shared" si="29"/>
        <v/>
      </c>
    </row>
    <row r="174" spans="1:35" ht="12" customHeight="1" x14ac:dyDescent="0.2">
      <c r="A174" s="73" t="s">
        <v>1887</v>
      </c>
      <c r="B174" s="74" t="s">
        <v>111</v>
      </c>
      <c r="C174" s="74" t="s">
        <v>3018</v>
      </c>
      <c r="D174" s="74" t="s">
        <v>180</v>
      </c>
      <c r="E174" s="74" t="s">
        <v>2726</v>
      </c>
      <c r="F174" s="74" t="s">
        <v>2</v>
      </c>
      <c r="G174" s="74" t="s">
        <v>2680</v>
      </c>
      <c r="H174" s="76">
        <v>45201</v>
      </c>
      <c r="I174" s="77">
        <v>4.7383579999999998</v>
      </c>
      <c r="J174" s="78">
        <v>5.51</v>
      </c>
      <c r="K174" s="75" t="s">
        <v>1</v>
      </c>
      <c r="L174" s="78">
        <v>38.380000000000003</v>
      </c>
      <c r="M174" s="78">
        <v>768.40904699999999</v>
      </c>
      <c r="N174" s="76">
        <v>45358</v>
      </c>
      <c r="O174" s="77">
        <v>3.4691589999999999</v>
      </c>
      <c r="P174" s="78">
        <v>5.45</v>
      </c>
      <c r="Q174" s="75" t="s">
        <v>1</v>
      </c>
      <c r="R174" s="78">
        <v>38.39</v>
      </c>
      <c r="S174" s="78">
        <v>761.21972800000003</v>
      </c>
      <c r="T174" s="79">
        <v>5</v>
      </c>
      <c r="V174" s="86">
        <v>45358</v>
      </c>
      <c r="X174" s="81" t="str">
        <f t="shared" si="20"/>
        <v>2023-Q4</v>
      </c>
      <c r="Y174" s="81" t="str">
        <f t="shared" si="21"/>
        <v/>
      </c>
      <c r="Z174" s="87" t="str">
        <f t="shared" si="22"/>
        <v/>
      </c>
      <c r="AB174" s="81" t="str">
        <f t="shared" si="23"/>
        <v>2024-Q1</v>
      </c>
      <c r="AC174" s="81" t="str">
        <f t="shared" si="24"/>
        <v/>
      </c>
      <c r="AD174" s="87" t="str">
        <f t="shared" si="25"/>
        <v/>
      </c>
      <c r="AF174" s="81" t="str">
        <f t="shared" si="26"/>
        <v/>
      </c>
      <c r="AG174" s="87" t="str">
        <f t="shared" si="27"/>
        <v/>
      </c>
      <c r="AH174" s="87" t="str">
        <f t="shared" si="28"/>
        <v/>
      </c>
      <c r="AI174" s="87" t="str">
        <f t="shared" si="29"/>
        <v/>
      </c>
    </row>
    <row r="175" spans="1:35" ht="12" customHeight="1" x14ac:dyDescent="0.2">
      <c r="A175" s="73" t="s">
        <v>1887</v>
      </c>
      <c r="B175" s="74" t="s">
        <v>109</v>
      </c>
      <c r="C175" s="74" t="s">
        <v>272</v>
      </c>
      <c r="D175" s="74" t="s">
        <v>271</v>
      </c>
      <c r="E175" s="74" t="s">
        <v>2602</v>
      </c>
      <c r="F175" s="74" t="s">
        <v>2</v>
      </c>
      <c r="G175" s="74" t="s">
        <v>2680</v>
      </c>
      <c r="H175" s="76">
        <v>44862</v>
      </c>
      <c r="I175" s="77">
        <v>690.43</v>
      </c>
      <c r="J175" s="78">
        <v>7.17</v>
      </c>
      <c r="K175" s="78">
        <v>10.25</v>
      </c>
      <c r="L175" s="78">
        <v>51.93</v>
      </c>
      <c r="M175" s="78">
        <v>10359.616</v>
      </c>
      <c r="N175" s="76">
        <v>45356</v>
      </c>
      <c r="O175" s="77">
        <v>491.678</v>
      </c>
      <c r="P175" s="78">
        <v>6.81</v>
      </c>
      <c r="Q175" s="78">
        <v>9.5500000000000007</v>
      </c>
      <c r="R175" s="78">
        <v>51.93</v>
      </c>
      <c r="S175" s="78">
        <v>10355.411</v>
      </c>
      <c r="T175" s="79">
        <v>16</v>
      </c>
      <c r="V175" s="86">
        <v>45356</v>
      </c>
      <c r="X175" s="81" t="str">
        <f t="shared" si="20"/>
        <v>2022-Q4</v>
      </c>
      <c r="Y175" s="81" t="str">
        <f t="shared" si="21"/>
        <v>2022-Q4</v>
      </c>
      <c r="Z175" s="87">
        <f t="shared" si="22"/>
        <v>10.25</v>
      </c>
      <c r="AB175" s="81" t="str">
        <f t="shared" si="23"/>
        <v>2024-Q1</v>
      </c>
      <c r="AC175" s="81" t="str">
        <f t="shared" si="24"/>
        <v>2024-Q1</v>
      </c>
      <c r="AD175" s="87">
        <f t="shared" si="25"/>
        <v>9.5500000000000007</v>
      </c>
      <c r="AF175" s="81" t="str">
        <f t="shared" si="26"/>
        <v>2024-Q1</v>
      </c>
      <c r="AG175" s="87">
        <f t="shared" si="27"/>
        <v>10.25</v>
      </c>
      <c r="AH175" s="87">
        <f t="shared" si="28"/>
        <v>9.5500000000000007</v>
      </c>
      <c r="AI175" s="87">
        <f t="shared" si="29"/>
        <v>0.69999999999999929</v>
      </c>
    </row>
    <row r="176" spans="1:35" ht="12" customHeight="1" x14ac:dyDescent="0.2">
      <c r="A176" s="73" t="s">
        <v>1887</v>
      </c>
      <c r="B176" s="74" t="s">
        <v>57</v>
      </c>
      <c r="C176" s="74" t="s">
        <v>217</v>
      </c>
      <c r="D176" s="74" t="s">
        <v>216</v>
      </c>
      <c r="E176" s="74" t="s">
        <v>2763</v>
      </c>
      <c r="F176" s="74" t="s">
        <v>2</v>
      </c>
      <c r="G176" s="74" t="s">
        <v>2680</v>
      </c>
      <c r="H176" s="76">
        <v>45042</v>
      </c>
      <c r="I176" s="77">
        <v>168.744</v>
      </c>
      <c r="J176" s="78">
        <v>6.11</v>
      </c>
      <c r="K176" s="78">
        <v>10.25</v>
      </c>
      <c r="L176" s="78">
        <v>42.58</v>
      </c>
      <c r="M176" s="78">
        <v>13758.189</v>
      </c>
      <c r="N176" s="76">
        <v>45352</v>
      </c>
      <c r="O176" s="77">
        <v>92.009</v>
      </c>
      <c r="P176" s="78">
        <v>5.86</v>
      </c>
      <c r="Q176" s="78">
        <v>9.9</v>
      </c>
      <c r="R176" s="78">
        <v>41.13</v>
      </c>
      <c r="S176" s="78">
        <v>13669.075000000001</v>
      </c>
      <c r="T176" s="79">
        <v>10</v>
      </c>
      <c r="V176" s="86">
        <v>45352</v>
      </c>
      <c r="X176" s="81" t="str">
        <f t="shared" si="20"/>
        <v>2023-Q2</v>
      </c>
      <c r="Y176" s="81" t="str">
        <f t="shared" si="21"/>
        <v>2023-Q2</v>
      </c>
      <c r="Z176" s="87">
        <f t="shared" si="22"/>
        <v>10.25</v>
      </c>
      <c r="AB176" s="81" t="str">
        <f t="shared" si="23"/>
        <v>2024-Q1</v>
      </c>
      <c r="AC176" s="81" t="str">
        <f t="shared" si="24"/>
        <v>2024-Q1</v>
      </c>
      <c r="AD176" s="87">
        <f t="shared" si="25"/>
        <v>9.9</v>
      </c>
      <c r="AF176" s="81" t="str">
        <f t="shared" si="26"/>
        <v>2024-Q1</v>
      </c>
      <c r="AG176" s="87">
        <f t="shared" si="27"/>
        <v>10.25</v>
      </c>
      <c r="AH176" s="87">
        <f t="shared" si="28"/>
        <v>9.9</v>
      </c>
      <c r="AI176" s="87">
        <f t="shared" si="29"/>
        <v>0.34999999999999964</v>
      </c>
    </row>
    <row r="177" spans="1:35" ht="12" customHeight="1" x14ac:dyDescent="0.2">
      <c r="A177" s="73" t="s">
        <v>1887</v>
      </c>
      <c r="B177" s="74" t="s">
        <v>17</v>
      </c>
      <c r="C177" s="74" t="s">
        <v>16</v>
      </c>
      <c r="D177" s="74" t="s">
        <v>15</v>
      </c>
      <c r="E177" s="74" t="s">
        <v>2748</v>
      </c>
      <c r="F177" s="74" t="s">
        <v>2</v>
      </c>
      <c r="G177" s="74" t="s">
        <v>2680</v>
      </c>
      <c r="H177" s="76">
        <v>45110</v>
      </c>
      <c r="I177" s="77">
        <v>104.605</v>
      </c>
      <c r="J177" s="78">
        <v>7.05</v>
      </c>
      <c r="K177" s="78">
        <v>9.6999999999999993</v>
      </c>
      <c r="L177" s="78">
        <v>52.1</v>
      </c>
      <c r="M177" s="78">
        <v>14150.554</v>
      </c>
      <c r="N177" s="76">
        <v>45350</v>
      </c>
      <c r="O177" s="77">
        <v>0</v>
      </c>
      <c r="P177" s="78">
        <v>7.05</v>
      </c>
      <c r="Q177" s="78">
        <v>9.6999999999999993</v>
      </c>
      <c r="R177" s="75" t="s">
        <v>1</v>
      </c>
      <c r="S177" s="75" t="s">
        <v>1</v>
      </c>
      <c r="T177" s="79">
        <v>8</v>
      </c>
      <c r="V177" s="86">
        <v>45350</v>
      </c>
      <c r="X177" s="81" t="str">
        <f t="shared" si="20"/>
        <v>2023-Q3</v>
      </c>
      <c r="Y177" s="81" t="str">
        <f t="shared" si="21"/>
        <v>2023-Q3</v>
      </c>
      <c r="Z177" s="87">
        <f t="shared" si="22"/>
        <v>9.6999999999999993</v>
      </c>
      <c r="AB177" s="81" t="str">
        <f t="shared" si="23"/>
        <v>2024-Q1</v>
      </c>
      <c r="AC177" s="81" t="str">
        <f t="shared" si="24"/>
        <v>2024-Q1</v>
      </c>
      <c r="AD177" s="87">
        <f t="shared" si="25"/>
        <v>9.6999999999999993</v>
      </c>
      <c r="AF177" s="81" t="str">
        <f t="shared" si="26"/>
        <v>2024-Q1</v>
      </c>
      <c r="AG177" s="87">
        <f t="shared" si="27"/>
        <v>9.6999999999999993</v>
      </c>
      <c r="AH177" s="87">
        <f t="shared" si="28"/>
        <v>9.6999999999999993</v>
      </c>
      <c r="AI177" s="87">
        <f t="shared" si="29"/>
        <v>0</v>
      </c>
    </row>
    <row r="178" spans="1:35" ht="12" customHeight="1" x14ac:dyDescent="0.2">
      <c r="A178" s="73" t="s">
        <v>1887</v>
      </c>
      <c r="B178" s="74" t="s">
        <v>17</v>
      </c>
      <c r="C178" s="74" t="s">
        <v>16</v>
      </c>
      <c r="D178" s="74" t="s">
        <v>15</v>
      </c>
      <c r="E178" s="74" t="s">
        <v>2753</v>
      </c>
      <c r="F178" s="74" t="s">
        <v>2</v>
      </c>
      <c r="G178" s="74" t="s">
        <v>2694</v>
      </c>
      <c r="H178" s="76">
        <v>45078</v>
      </c>
      <c r="I178" s="77">
        <v>8.2469999999999999</v>
      </c>
      <c r="J178" s="78">
        <v>6.95</v>
      </c>
      <c r="K178" s="78">
        <v>9.6999999999999993</v>
      </c>
      <c r="L178" s="78">
        <v>50.33</v>
      </c>
      <c r="M178" s="78">
        <v>860.75</v>
      </c>
      <c r="N178" s="76">
        <v>45343</v>
      </c>
      <c r="O178" s="77">
        <v>4.9649999999999999</v>
      </c>
      <c r="P178" s="78">
        <v>6.95</v>
      </c>
      <c r="Q178" s="78">
        <v>9.6999999999999993</v>
      </c>
      <c r="R178" s="78">
        <v>50.33</v>
      </c>
      <c r="S178" s="78">
        <v>860.75</v>
      </c>
      <c r="T178" s="79">
        <v>8</v>
      </c>
      <c r="V178" s="86">
        <v>45343</v>
      </c>
      <c r="X178" s="81" t="str">
        <f t="shared" si="20"/>
        <v>2023-Q2</v>
      </c>
      <c r="Y178" s="81" t="str">
        <f t="shared" si="21"/>
        <v>2023-Q2</v>
      </c>
      <c r="Z178" s="87">
        <f t="shared" si="22"/>
        <v>9.6999999999999993</v>
      </c>
      <c r="AB178" s="81" t="str">
        <f t="shared" si="23"/>
        <v>2024-Q1</v>
      </c>
      <c r="AC178" s="81" t="str">
        <f t="shared" si="24"/>
        <v>2024-Q1</v>
      </c>
      <c r="AD178" s="87">
        <f t="shared" si="25"/>
        <v>9.6999999999999993</v>
      </c>
      <c r="AF178" s="81" t="str">
        <f t="shared" si="26"/>
        <v>2024-Q1</v>
      </c>
      <c r="AG178" s="87">
        <f t="shared" si="27"/>
        <v>9.6999999999999993</v>
      </c>
      <c r="AH178" s="87">
        <f t="shared" si="28"/>
        <v>9.6999999999999993</v>
      </c>
      <c r="AI178" s="87">
        <f t="shared" si="29"/>
        <v>0</v>
      </c>
    </row>
    <row r="179" spans="1:35" ht="12" customHeight="1" x14ac:dyDescent="0.2">
      <c r="A179" s="73" t="s">
        <v>1887</v>
      </c>
      <c r="B179" s="74" t="s">
        <v>17</v>
      </c>
      <c r="C179" s="74" t="s">
        <v>23</v>
      </c>
      <c r="D179" s="74" t="s">
        <v>22</v>
      </c>
      <c r="E179" s="74" t="s">
        <v>2733</v>
      </c>
      <c r="F179" s="74" t="s">
        <v>2</v>
      </c>
      <c r="G179" s="74" t="s">
        <v>2694</v>
      </c>
      <c r="H179" s="76">
        <v>45163</v>
      </c>
      <c r="I179" s="77">
        <v>7.0220940000000001</v>
      </c>
      <c r="J179" s="78">
        <v>7.05</v>
      </c>
      <c r="K179" s="78">
        <v>9.5</v>
      </c>
      <c r="L179" s="78">
        <v>48.31</v>
      </c>
      <c r="M179" s="78">
        <v>52.792000000000002</v>
      </c>
      <c r="N179" s="76">
        <v>45342</v>
      </c>
      <c r="O179" s="77">
        <v>7.0220940000000001</v>
      </c>
      <c r="P179" s="78">
        <v>7.05</v>
      </c>
      <c r="Q179" s="78">
        <v>9.5</v>
      </c>
      <c r="R179" s="78">
        <v>48.31</v>
      </c>
      <c r="S179" s="78">
        <v>52.792000000000002</v>
      </c>
      <c r="T179" s="79">
        <v>5</v>
      </c>
      <c r="V179" s="86">
        <v>45342</v>
      </c>
      <c r="X179" s="81" t="str">
        <f t="shared" si="20"/>
        <v>2023-Q3</v>
      </c>
      <c r="Y179" s="81" t="str">
        <f t="shared" si="21"/>
        <v>2023-Q3</v>
      </c>
      <c r="Z179" s="87">
        <f t="shared" si="22"/>
        <v>9.5</v>
      </c>
      <c r="AB179" s="81" t="str">
        <f t="shared" si="23"/>
        <v>2024-Q1</v>
      </c>
      <c r="AC179" s="81" t="str">
        <f t="shared" si="24"/>
        <v>2024-Q1</v>
      </c>
      <c r="AD179" s="87">
        <f t="shared" si="25"/>
        <v>9.5</v>
      </c>
      <c r="AF179" s="81" t="str">
        <f t="shared" si="26"/>
        <v>2024-Q1</v>
      </c>
      <c r="AG179" s="87">
        <f t="shared" si="27"/>
        <v>9.5</v>
      </c>
      <c r="AH179" s="87">
        <f t="shared" si="28"/>
        <v>9.5</v>
      </c>
      <c r="AI179" s="87">
        <f t="shared" si="29"/>
        <v>0</v>
      </c>
    </row>
    <row r="180" spans="1:35" ht="12" customHeight="1" x14ac:dyDescent="0.2">
      <c r="A180" s="73" t="s">
        <v>1887</v>
      </c>
      <c r="B180" s="74" t="s">
        <v>46</v>
      </c>
      <c r="C180" s="74" t="s">
        <v>45</v>
      </c>
      <c r="D180" s="74" t="s">
        <v>4</v>
      </c>
      <c r="E180" s="74" t="s">
        <v>2769</v>
      </c>
      <c r="F180" s="74" t="s">
        <v>2</v>
      </c>
      <c r="G180" s="74" t="s">
        <v>2678</v>
      </c>
      <c r="H180" s="76">
        <v>45001</v>
      </c>
      <c r="I180" s="77">
        <v>192.249708</v>
      </c>
      <c r="J180" s="78">
        <v>7.6</v>
      </c>
      <c r="K180" s="78">
        <v>10.4</v>
      </c>
      <c r="L180" s="78">
        <v>51.9</v>
      </c>
      <c r="M180" s="78">
        <v>3049.7772100000002</v>
      </c>
      <c r="N180" s="76">
        <v>45336</v>
      </c>
      <c r="O180" s="77">
        <v>85</v>
      </c>
      <c r="P180" s="78">
        <v>7.18</v>
      </c>
      <c r="Q180" s="78">
        <v>9.6</v>
      </c>
      <c r="R180" s="78">
        <v>51.9</v>
      </c>
      <c r="S180" s="78">
        <v>2960.586812</v>
      </c>
      <c r="T180" s="79">
        <v>11</v>
      </c>
      <c r="V180" s="86">
        <v>45336</v>
      </c>
      <c r="X180" s="81" t="str">
        <f t="shared" si="20"/>
        <v>2023-Q1</v>
      </c>
      <c r="Y180" s="81" t="str">
        <f t="shared" si="21"/>
        <v>2023-Q1</v>
      </c>
      <c r="Z180" s="87">
        <f t="shared" si="22"/>
        <v>10.4</v>
      </c>
      <c r="AB180" s="81" t="str">
        <f t="shared" si="23"/>
        <v>2024-Q1</v>
      </c>
      <c r="AC180" s="81" t="str">
        <f t="shared" si="24"/>
        <v>2024-Q1</v>
      </c>
      <c r="AD180" s="87">
        <f t="shared" si="25"/>
        <v>9.6</v>
      </c>
      <c r="AF180" s="81" t="str">
        <f t="shared" si="26"/>
        <v>2024-Q1</v>
      </c>
      <c r="AG180" s="87">
        <f t="shared" si="27"/>
        <v>10.4</v>
      </c>
      <c r="AH180" s="87">
        <f t="shared" si="28"/>
        <v>9.6</v>
      </c>
      <c r="AI180" s="87">
        <f t="shared" si="29"/>
        <v>0.80000000000000071</v>
      </c>
    </row>
    <row r="181" spans="1:35" ht="12" customHeight="1" x14ac:dyDescent="0.2">
      <c r="A181" s="73" t="s">
        <v>1887</v>
      </c>
      <c r="B181" s="74" t="s">
        <v>109</v>
      </c>
      <c r="C181" s="74" t="s">
        <v>108</v>
      </c>
      <c r="D181" s="74" t="s">
        <v>1176</v>
      </c>
      <c r="E181" s="74" t="s">
        <v>2599</v>
      </c>
      <c r="F181" s="74" t="s">
        <v>2</v>
      </c>
      <c r="G181" s="74" t="s">
        <v>2680</v>
      </c>
      <c r="H181" s="76">
        <v>44883</v>
      </c>
      <c r="I181" s="77">
        <v>12.355</v>
      </c>
      <c r="J181" s="78">
        <v>7.28</v>
      </c>
      <c r="K181" s="78">
        <v>9.9499999999999993</v>
      </c>
      <c r="L181" s="78">
        <v>53.72</v>
      </c>
      <c r="M181" s="78">
        <v>388.2</v>
      </c>
      <c r="N181" s="76">
        <v>45321</v>
      </c>
      <c r="O181" s="77">
        <v>9.7636719999999997</v>
      </c>
      <c r="P181" s="78">
        <v>7.18</v>
      </c>
      <c r="Q181" s="78">
        <v>9.75</v>
      </c>
      <c r="R181" s="78">
        <v>53.72</v>
      </c>
      <c r="S181" s="78">
        <v>388.2</v>
      </c>
      <c r="T181" s="79">
        <v>14</v>
      </c>
      <c r="V181" s="86">
        <v>45321</v>
      </c>
      <c r="X181" s="81" t="str">
        <f t="shared" si="20"/>
        <v>2022-Q4</v>
      </c>
      <c r="Y181" s="81" t="str">
        <f t="shared" si="21"/>
        <v>2022-Q4</v>
      </c>
      <c r="Z181" s="87">
        <f t="shared" si="22"/>
        <v>9.9499999999999993</v>
      </c>
      <c r="AB181" s="81" t="str">
        <f t="shared" si="23"/>
        <v>2024-Q1</v>
      </c>
      <c r="AC181" s="81" t="str">
        <f t="shared" si="24"/>
        <v>2024-Q1</v>
      </c>
      <c r="AD181" s="87">
        <f t="shared" si="25"/>
        <v>9.75</v>
      </c>
      <c r="AF181" s="81" t="str">
        <f t="shared" si="26"/>
        <v>2024-Q1</v>
      </c>
      <c r="AG181" s="87">
        <f t="shared" si="27"/>
        <v>9.9499999999999993</v>
      </c>
      <c r="AH181" s="87">
        <f t="shared" si="28"/>
        <v>9.75</v>
      </c>
      <c r="AI181" s="87">
        <f t="shared" si="29"/>
        <v>0.19999999999999929</v>
      </c>
    </row>
    <row r="182" spans="1:35" ht="12" customHeight="1" x14ac:dyDescent="0.2">
      <c r="A182" s="73" t="s">
        <v>1887</v>
      </c>
      <c r="B182" s="74" t="s">
        <v>76</v>
      </c>
      <c r="C182" s="74" t="s">
        <v>75</v>
      </c>
      <c r="D182" s="74" t="s">
        <v>22</v>
      </c>
      <c r="E182" s="74" t="s">
        <v>2749</v>
      </c>
      <c r="F182" s="74" t="s">
        <v>2</v>
      </c>
      <c r="G182" s="74" t="s">
        <v>2680</v>
      </c>
      <c r="H182" s="76">
        <v>45106</v>
      </c>
      <c r="I182" s="77">
        <v>93.935727</v>
      </c>
      <c r="J182" s="78">
        <v>6.93</v>
      </c>
      <c r="K182" s="78">
        <v>9.9</v>
      </c>
      <c r="L182" s="78">
        <v>41.62</v>
      </c>
      <c r="M182" s="78">
        <v>1793.487856</v>
      </c>
      <c r="N182" s="76">
        <v>45310</v>
      </c>
      <c r="O182" s="77">
        <v>60.031999999999996</v>
      </c>
      <c r="P182" s="75" t="s">
        <v>1</v>
      </c>
      <c r="Q182" s="78">
        <v>9.75</v>
      </c>
      <c r="R182" s="78">
        <v>41.25</v>
      </c>
      <c r="S182" s="75" t="s">
        <v>1</v>
      </c>
      <c r="T182" s="79">
        <v>6</v>
      </c>
      <c r="V182" s="86">
        <v>45310</v>
      </c>
      <c r="X182" s="81" t="str">
        <f t="shared" si="20"/>
        <v>2023-Q2</v>
      </c>
      <c r="Y182" s="81" t="str">
        <f t="shared" si="21"/>
        <v>2023-Q2</v>
      </c>
      <c r="Z182" s="87">
        <f t="shared" si="22"/>
        <v>9.9</v>
      </c>
      <c r="AB182" s="81" t="str">
        <f t="shared" si="23"/>
        <v>2024-Q1</v>
      </c>
      <c r="AC182" s="81" t="str">
        <f t="shared" si="24"/>
        <v>2024-Q1</v>
      </c>
      <c r="AD182" s="87">
        <f t="shared" si="25"/>
        <v>9.75</v>
      </c>
      <c r="AF182" s="81" t="str">
        <f t="shared" si="26"/>
        <v>2024-Q1</v>
      </c>
      <c r="AG182" s="87">
        <f t="shared" si="27"/>
        <v>9.9</v>
      </c>
      <c r="AH182" s="87">
        <f t="shared" si="28"/>
        <v>9.75</v>
      </c>
      <c r="AI182" s="87">
        <f t="shared" si="29"/>
        <v>0.15000000000000036</v>
      </c>
    </row>
    <row r="183" spans="1:35" ht="12" customHeight="1" x14ac:dyDescent="0.2">
      <c r="A183" s="73" t="s">
        <v>1887</v>
      </c>
      <c r="B183" s="74" t="s">
        <v>158</v>
      </c>
      <c r="C183" s="74" t="s">
        <v>2715</v>
      </c>
      <c r="D183" s="74" t="s">
        <v>198</v>
      </c>
      <c r="E183" s="74" t="s">
        <v>2752</v>
      </c>
      <c r="F183" s="74" t="s">
        <v>2</v>
      </c>
      <c r="G183" s="74" t="s">
        <v>2680</v>
      </c>
      <c r="H183" s="76">
        <v>45092</v>
      </c>
      <c r="I183" s="77">
        <v>30.873649</v>
      </c>
      <c r="J183" s="78">
        <v>7.54</v>
      </c>
      <c r="K183" s="78">
        <v>10.7</v>
      </c>
      <c r="L183" s="78">
        <v>50.5</v>
      </c>
      <c r="M183" s="78">
        <v>787.27875100000006</v>
      </c>
      <c r="N183" s="76">
        <v>45300</v>
      </c>
      <c r="O183" s="77">
        <v>21.520114</v>
      </c>
      <c r="P183" s="78">
        <v>6.81</v>
      </c>
      <c r="Q183" s="75" t="s">
        <v>1</v>
      </c>
      <c r="R183" s="75" t="s">
        <v>1</v>
      </c>
      <c r="S183" s="78">
        <v>791.80902100000003</v>
      </c>
      <c r="T183" s="79">
        <v>6</v>
      </c>
      <c r="V183" s="86">
        <v>45300</v>
      </c>
      <c r="X183" s="81" t="str">
        <f t="shared" si="20"/>
        <v>2023-Q2</v>
      </c>
      <c r="Y183" s="81" t="str">
        <f t="shared" si="21"/>
        <v>2023-Q2</v>
      </c>
      <c r="Z183" s="87">
        <f t="shared" si="22"/>
        <v>10.7</v>
      </c>
      <c r="AB183" s="81" t="str">
        <f t="shared" si="23"/>
        <v>2024-Q1</v>
      </c>
      <c r="AC183" s="81" t="str">
        <f t="shared" si="24"/>
        <v/>
      </c>
      <c r="AD183" s="87" t="str">
        <f t="shared" si="25"/>
        <v/>
      </c>
      <c r="AF183" s="81" t="str">
        <f t="shared" si="26"/>
        <v/>
      </c>
      <c r="AG183" s="87" t="str">
        <f t="shared" si="27"/>
        <v/>
      </c>
      <c r="AH183" s="87" t="str">
        <f t="shared" si="28"/>
        <v/>
      </c>
      <c r="AI183" s="87" t="str">
        <f t="shared" si="29"/>
        <v/>
      </c>
    </row>
    <row r="184" spans="1:35" ht="12" customHeight="1" x14ac:dyDescent="0.2">
      <c r="A184" s="73" t="s">
        <v>1887</v>
      </c>
      <c r="B184" s="74" t="s">
        <v>6</v>
      </c>
      <c r="C184" s="74" t="s">
        <v>23</v>
      </c>
      <c r="D184" s="74" t="s">
        <v>22</v>
      </c>
      <c r="E184" s="74" t="s">
        <v>2762</v>
      </c>
      <c r="F184" s="74" t="s">
        <v>2</v>
      </c>
      <c r="G184" s="74" t="s">
        <v>2694</v>
      </c>
      <c r="H184" s="76">
        <v>45044</v>
      </c>
      <c r="I184" s="77">
        <v>641.70000000000005</v>
      </c>
      <c r="J184" s="75" t="s">
        <v>1</v>
      </c>
      <c r="K184" s="75" t="s">
        <v>1</v>
      </c>
      <c r="L184" s="75" t="s">
        <v>1</v>
      </c>
      <c r="M184" s="75" t="s">
        <v>1</v>
      </c>
      <c r="N184" s="76">
        <v>45300</v>
      </c>
      <c r="O184" s="77">
        <v>321.10622699999999</v>
      </c>
      <c r="P184" s="75" t="s">
        <v>1</v>
      </c>
      <c r="Q184" s="75" t="s">
        <v>1</v>
      </c>
      <c r="R184" s="75" t="s">
        <v>1</v>
      </c>
      <c r="S184" s="75" t="s">
        <v>1</v>
      </c>
      <c r="T184" s="79">
        <v>8</v>
      </c>
      <c r="V184" s="86">
        <v>45300</v>
      </c>
      <c r="X184" s="81" t="str">
        <f t="shared" si="20"/>
        <v>2023-Q2</v>
      </c>
      <c r="Y184" s="81" t="str">
        <f t="shared" si="21"/>
        <v/>
      </c>
      <c r="Z184" s="87" t="str">
        <f t="shared" si="22"/>
        <v/>
      </c>
      <c r="AB184" s="81" t="str">
        <f t="shared" si="23"/>
        <v>2024-Q1</v>
      </c>
      <c r="AC184" s="81" t="str">
        <f t="shared" si="24"/>
        <v/>
      </c>
      <c r="AD184" s="87" t="str">
        <f t="shared" si="25"/>
        <v/>
      </c>
      <c r="AF184" s="81" t="str">
        <f t="shared" si="26"/>
        <v/>
      </c>
      <c r="AG184" s="87" t="str">
        <f t="shared" si="27"/>
        <v/>
      </c>
      <c r="AH184" s="87" t="str">
        <f t="shared" si="28"/>
        <v/>
      </c>
      <c r="AI184" s="87" t="str">
        <f t="shared" si="29"/>
        <v/>
      </c>
    </row>
    <row r="185" spans="1:35" ht="12" customHeight="1" x14ac:dyDescent="0.2">
      <c r="A185" s="73" t="s">
        <v>1887</v>
      </c>
      <c r="B185" s="74" t="s">
        <v>44</v>
      </c>
      <c r="C185" s="74" t="s">
        <v>2996</v>
      </c>
      <c r="D185" s="74" t="s">
        <v>2877</v>
      </c>
      <c r="E185" s="74" t="s">
        <v>2595</v>
      </c>
      <c r="F185" s="74" t="s">
        <v>2</v>
      </c>
      <c r="G185" s="74" t="s">
        <v>2680</v>
      </c>
      <c r="H185" s="76">
        <v>44900</v>
      </c>
      <c r="I185" s="77">
        <v>63.765315000000001</v>
      </c>
      <c r="J185" s="78">
        <v>7.12</v>
      </c>
      <c r="K185" s="78">
        <v>10.25</v>
      </c>
      <c r="L185" s="78">
        <v>52</v>
      </c>
      <c r="M185" s="78">
        <v>2713.01629</v>
      </c>
      <c r="N185" s="76">
        <v>45294</v>
      </c>
      <c r="O185" s="77">
        <v>15.3</v>
      </c>
      <c r="P185" s="78">
        <v>6.47</v>
      </c>
      <c r="Q185" s="78">
        <v>9.26</v>
      </c>
      <c r="R185" s="78">
        <v>49.61</v>
      </c>
      <c r="S185" s="78">
        <v>2557</v>
      </c>
      <c r="T185" s="79">
        <v>13</v>
      </c>
      <c r="V185" s="86">
        <v>45294</v>
      </c>
      <c r="X185" s="81" t="str">
        <f t="shared" si="20"/>
        <v>2022-Q4</v>
      </c>
      <c r="Y185" s="81" t="str">
        <f t="shared" si="21"/>
        <v>2022-Q4</v>
      </c>
      <c r="Z185" s="87">
        <f t="shared" si="22"/>
        <v>10.25</v>
      </c>
      <c r="AB185" s="81" t="str">
        <f t="shared" si="23"/>
        <v>2024-Q1</v>
      </c>
      <c r="AC185" s="81" t="str">
        <f t="shared" si="24"/>
        <v>2024-Q1</v>
      </c>
      <c r="AD185" s="87">
        <f t="shared" si="25"/>
        <v>9.26</v>
      </c>
      <c r="AF185" s="81" t="str">
        <f t="shared" si="26"/>
        <v>2024-Q1</v>
      </c>
      <c r="AG185" s="87">
        <f t="shared" si="27"/>
        <v>10.25</v>
      </c>
      <c r="AH185" s="87">
        <f t="shared" si="28"/>
        <v>9.26</v>
      </c>
      <c r="AI185" s="87">
        <f t="shared" si="29"/>
        <v>0.99000000000000021</v>
      </c>
    </row>
    <row r="186" spans="1:35" ht="12" customHeight="1" x14ac:dyDescent="0.2">
      <c r="A186" s="73" t="s">
        <v>1887</v>
      </c>
      <c r="B186" s="74" t="s">
        <v>86</v>
      </c>
      <c r="C186" s="74" t="s">
        <v>177</v>
      </c>
      <c r="D186" s="74" t="s">
        <v>176</v>
      </c>
      <c r="E186" s="74" t="s">
        <v>2681</v>
      </c>
      <c r="F186" s="74" t="s">
        <v>2</v>
      </c>
      <c r="G186" s="74" t="s">
        <v>2680</v>
      </c>
      <c r="H186" s="76">
        <v>45078</v>
      </c>
      <c r="I186" s="77">
        <v>111.304981</v>
      </c>
      <c r="J186" s="78">
        <v>7.7</v>
      </c>
      <c r="K186" s="78">
        <v>10.4</v>
      </c>
      <c r="L186" s="78">
        <v>51</v>
      </c>
      <c r="M186" s="78">
        <v>3912.5698229999998</v>
      </c>
      <c r="N186" s="76">
        <v>45288</v>
      </c>
      <c r="O186" s="77">
        <v>54.7</v>
      </c>
      <c r="P186" s="78">
        <v>7.25</v>
      </c>
      <c r="Q186" s="78">
        <v>9.6</v>
      </c>
      <c r="R186" s="75" t="s">
        <v>1</v>
      </c>
      <c r="S186" s="78">
        <v>3816.351478</v>
      </c>
      <c r="T186" s="79">
        <v>7</v>
      </c>
      <c r="V186" s="86">
        <v>45288</v>
      </c>
      <c r="X186" s="81" t="str">
        <f t="shared" si="20"/>
        <v>2023-Q2</v>
      </c>
      <c r="Y186" s="81" t="str">
        <f t="shared" si="21"/>
        <v>2023-Q2</v>
      </c>
      <c r="Z186" s="87">
        <f t="shared" si="22"/>
        <v>10.4</v>
      </c>
      <c r="AB186" s="81" t="str">
        <f t="shared" si="23"/>
        <v>2023-Q4</v>
      </c>
      <c r="AC186" s="81" t="str">
        <f t="shared" si="24"/>
        <v>2023-Q4</v>
      </c>
      <c r="AD186" s="87">
        <f t="shared" si="25"/>
        <v>9.6</v>
      </c>
      <c r="AF186" s="81" t="str">
        <f t="shared" si="26"/>
        <v>2023-Q4</v>
      </c>
      <c r="AG186" s="87">
        <f t="shared" si="27"/>
        <v>10.4</v>
      </c>
      <c r="AH186" s="87">
        <f t="shared" si="28"/>
        <v>9.6</v>
      </c>
      <c r="AI186" s="87">
        <f t="shared" si="29"/>
        <v>0.80000000000000071</v>
      </c>
    </row>
    <row r="187" spans="1:35" ht="12" customHeight="1" x14ac:dyDescent="0.2">
      <c r="A187" s="73" t="s">
        <v>1887</v>
      </c>
      <c r="B187" s="74" t="s">
        <v>67</v>
      </c>
      <c r="C187" s="74" t="s">
        <v>772</v>
      </c>
      <c r="D187" s="74" t="s">
        <v>2002</v>
      </c>
      <c r="E187" s="74" t="s">
        <v>2682</v>
      </c>
      <c r="F187" s="74" t="s">
        <v>2</v>
      </c>
      <c r="G187" s="74" t="s">
        <v>2678</v>
      </c>
      <c r="H187" s="76">
        <v>45184</v>
      </c>
      <c r="I187" s="77">
        <v>104.909116</v>
      </c>
      <c r="J187" s="75" t="s">
        <v>1</v>
      </c>
      <c r="K187" s="75" t="s">
        <v>1</v>
      </c>
      <c r="L187" s="75" t="s">
        <v>1</v>
      </c>
      <c r="M187" s="75" t="s">
        <v>1</v>
      </c>
      <c r="N187" s="76">
        <v>45286</v>
      </c>
      <c r="O187" s="77">
        <v>104.909116</v>
      </c>
      <c r="P187" s="75" t="s">
        <v>1</v>
      </c>
      <c r="Q187" s="75" t="s">
        <v>1</v>
      </c>
      <c r="R187" s="75" t="s">
        <v>1</v>
      </c>
      <c r="S187" s="75" t="s">
        <v>1</v>
      </c>
      <c r="T187" s="79">
        <v>3</v>
      </c>
      <c r="V187" s="86">
        <v>45286</v>
      </c>
      <c r="X187" s="81" t="str">
        <f t="shared" si="20"/>
        <v>2023-Q3</v>
      </c>
      <c r="Y187" s="81" t="str">
        <f t="shared" si="21"/>
        <v/>
      </c>
      <c r="Z187" s="87" t="str">
        <f t="shared" si="22"/>
        <v/>
      </c>
      <c r="AB187" s="81" t="str">
        <f t="shared" si="23"/>
        <v>2023-Q4</v>
      </c>
      <c r="AC187" s="81" t="str">
        <f t="shared" si="24"/>
        <v/>
      </c>
      <c r="AD187" s="87" t="str">
        <f t="shared" si="25"/>
        <v/>
      </c>
      <c r="AF187" s="81" t="str">
        <f t="shared" si="26"/>
        <v/>
      </c>
      <c r="AG187" s="87" t="str">
        <f t="shared" si="27"/>
        <v/>
      </c>
      <c r="AH187" s="87" t="str">
        <f t="shared" si="28"/>
        <v/>
      </c>
      <c r="AI187" s="87" t="str">
        <f t="shared" si="29"/>
        <v/>
      </c>
    </row>
    <row r="188" spans="1:35" ht="12" customHeight="1" x14ac:dyDescent="0.2">
      <c r="A188" s="73" t="s">
        <v>1887</v>
      </c>
      <c r="B188" s="74" t="s">
        <v>42</v>
      </c>
      <c r="C188" s="74" t="s">
        <v>1148</v>
      </c>
      <c r="D188" s="74" t="s">
        <v>12</v>
      </c>
      <c r="E188" s="74" t="s">
        <v>2683</v>
      </c>
      <c r="F188" s="74" t="s">
        <v>2</v>
      </c>
      <c r="G188" s="74" t="s">
        <v>2680</v>
      </c>
      <c r="H188" s="76">
        <v>45082</v>
      </c>
      <c r="I188" s="77">
        <v>96.501000000000005</v>
      </c>
      <c r="J188" s="78">
        <v>7.91</v>
      </c>
      <c r="K188" s="78">
        <v>10.26</v>
      </c>
      <c r="L188" s="78">
        <v>54.24</v>
      </c>
      <c r="M188" s="78">
        <v>5510.1589999999997</v>
      </c>
      <c r="N188" s="76">
        <v>45286</v>
      </c>
      <c r="O188" s="77">
        <v>37.078000000000003</v>
      </c>
      <c r="P188" s="78">
        <v>7.44</v>
      </c>
      <c r="Q188" s="78">
        <v>9.52</v>
      </c>
      <c r="R188" s="78">
        <v>52.72</v>
      </c>
      <c r="S188" s="78">
        <v>5374.9629999999997</v>
      </c>
      <c r="T188" s="79">
        <v>6</v>
      </c>
      <c r="V188" s="86">
        <v>45286</v>
      </c>
      <c r="X188" s="81" t="str">
        <f t="shared" si="20"/>
        <v>2023-Q2</v>
      </c>
      <c r="Y188" s="81" t="str">
        <f t="shared" si="21"/>
        <v>2023-Q2</v>
      </c>
      <c r="Z188" s="87">
        <f t="shared" si="22"/>
        <v>10.26</v>
      </c>
      <c r="AB188" s="81" t="str">
        <f t="shared" si="23"/>
        <v>2023-Q4</v>
      </c>
      <c r="AC188" s="81" t="str">
        <f t="shared" si="24"/>
        <v>2023-Q4</v>
      </c>
      <c r="AD188" s="87">
        <f t="shared" si="25"/>
        <v>9.52</v>
      </c>
      <c r="AF188" s="81" t="str">
        <f t="shared" si="26"/>
        <v>2023-Q4</v>
      </c>
      <c r="AG188" s="87">
        <f t="shared" si="27"/>
        <v>10.26</v>
      </c>
      <c r="AH188" s="87">
        <f t="shared" si="28"/>
        <v>9.52</v>
      </c>
      <c r="AI188" s="87">
        <f t="shared" si="29"/>
        <v>0.74000000000000021</v>
      </c>
    </row>
    <row r="189" spans="1:35" ht="12" customHeight="1" x14ac:dyDescent="0.2">
      <c r="A189" s="73" t="s">
        <v>1887</v>
      </c>
      <c r="B189" s="74" t="s">
        <v>104</v>
      </c>
      <c r="C189" s="74" t="s">
        <v>2997</v>
      </c>
      <c r="D189" s="74" t="s">
        <v>106</v>
      </c>
      <c r="E189" s="74" t="s">
        <v>2684</v>
      </c>
      <c r="F189" s="74" t="s">
        <v>2</v>
      </c>
      <c r="G189" s="74" t="s">
        <v>2680</v>
      </c>
      <c r="H189" s="76">
        <v>45212</v>
      </c>
      <c r="I189" s="77">
        <v>158</v>
      </c>
      <c r="J189" s="78">
        <v>7.8</v>
      </c>
      <c r="K189" s="78">
        <v>10.7</v>
      </c>
      <c r="L189" s="78">
        <v>52</v>
      </c>
      <c r="M189" s="75" t="s">
        <v>1</v>
      </c>
      <c r="N189" s="76">
        <v>45282</v>
      </c>
      <c r="O189" s="77">
        <v>158</v>
      </c>
      <c r="P189" s="78">
        <v>7.8</v>
      </c>
      <c r="Q189" s="78">
        <v>10.7</v>
      </c>
      <c r="R189" s="78">
        <v>52</v>
      </c>
      <c r="S189" s="75" t="s">
        <v>1</v>
      </c>
      <c r="T189" s="79">
        <v>2</v>
      </c>
      <c r="V189" s="86">
        <v>45282</v>
      </c>
      <c r="X189" s="81" t="str">
        <f t="shared" si="20"/>
        <v>2023-Q4</v>
      </c>
      <c r="Y189" s="81" t="str">
        <f t="shared" si="21"/>
        <v>2023-Q4</v>
      </c>
      <c r="Z189" s="87">
        <f t="shared" si="22"/>
        <v>10.7</v>
      </c>
      <c r="AB189" s="81" t="str">
        <f t="shared" si="23"/>
        <v>2023-Q4</v>
      </c>
      <c r="AC189" s="81" t="str">
        <f t="shared" si="24"/>
        <v>2023-Q4</v>
      </c>
      <c r="AD189" s="87">
        <f t="shared" si="25"/>
        <v>10.7</v>
      </c>
      <c r="AF189" s="81" t="str">
        <f t="shared" si="26"/>
        <v>2023-Q4</v>
      </c>
      <c r="AG189" s="87">
        <f t="shared" si="27"/>
        <v>10.7</v>
      </c>
      <c r="AH189" s="87">
        <f t="shared" si="28"/>
        <v>10.7</v>
      </c>
      <c r="AI189" s="87">
        <f t="shared" si="29"/>
        <v>0</v>
      </c>
    </row>
    <row r="190" spans="1:35" ht="12" customHeight="1" x14ac:dyDescent="0.2">
      <c r="A190" s="73" t="s">
        <v>1887</v>
      </c>
      <c r="B190" s="74" t="s">
        <v>104</v>
      </c>
      <c r="C190" s="74" t="s">
        <v>264</v>
      </c>
      <c r="D190" s="74" t="s">
        <v>263</v>
      </c>
      <c r="E190" s="74" t="s">
        <v>2685</v>
      </c>
      <c r="F190" s="74" t="s">
        <v>2</v>
      </c>
      <c r="G190" s="74" t="s">
        <v>2680</v>
      </c>
      <c r="H190" s="76">
        <v>45212</v>
      </c>
      <c r="I190" s="77">
        <v>44.3</v>
      </c>
      <c r="J190" s="78">
        <v>7.67</v>
      </c>
      <c r="K190" s="78">
        <v>10.65</v>
      </c>
      <c r="L190" s="78">
        <v>52</v>
      </c>
      <c r="M190" s="75" t="s">
        <v>1</v>
      </c>
      <c r="N190" s="76">
        <v>45282</v>
      </c>
      <c r="O190" s="77">
        <v>44.3</v>
      </c>
      <c r="P190" s="78">
        <v>7.67</v>
      </c>
      <c r="Q190" s="78">
        <v>10.65</v>
      </c>
      <c r="R190" s="78">
        <v>52</v>
      </c>
      <c r="S190" s="75" t="s">
        <v>1</v>
      </c>
      <c r="T190" s="79">
        <v>2</v>
      </c>
      <c r="V190" s="86">
        <v>45282</v>
      </c>
      <c r="X190" s="81" t="str">
        <f t="shared" si="20"/>
        <v>2023-Q4</v>
      </c>
      <c r="Y190" s="81" t="str">
        <f t="shared" si="21"/>
        <v>2023-Q4</v>
      </c>
      <c r="Z190" s="87">
        <f t="shared" si="22"/>
        <v>10.65</v>
      </c>
      <c r="AB190" s="81" t="str">
        <f t="shared" si="23"/>
        <v>2023-Q4</v>
      </c>
      <c r="AC190" s="81" t="str">
        <f t="shared" si="24"/>
        <v>2023-Q4</v>
      </c>
      <c r="AD190" s="87">
        <f t="shared" si="25"/>
        <v>10.65</v>
      </c>
      <c r="AF190" s="81" t="str">
        <f t="shared" si="26"/>
        <v>2023-Q4</v>
      </c>
      <c r="AG190" s="87">
        <f t="shared" si="27"/>
        <v>10.65</v>
      </c>
      <c r="AH190" s="87">
        <f t="shared" si="28"/>
        <v>10.65</v>
      </c>
      <c r="AI190" s="87">
        <f t="shared" si="29"/>
        <v>0</v>
      </c>
    </row>
    <row r="191" spans="1:35" ht="12" customHeight="1" x14ac:dyDescent="0.2">
      <c r="A191" s="73" t="s">
        <v>1887</v>
      </c>
      <c r="B191" s="74" t="s">
        <v>104</v>
      </c>
      <c r="C191" s="74" t="s">
        <v>103</v>
      </c>
      <c r="D191" s="74" t="s">
        <v>102</v>
      </c>
      <c r="E191" s="74" t="s">
        <v>2686</v>
      </c>
      <c r="F191" s="74" t="s">
        <v>2</v>
      </c>
      <c r="G191" s="74" t="s">
        <v>2680</v>
      </c>
      <c r="H191" s="76">
        <v>45212</v>
      </c>
      <c r="I191" s="77">
        <v>200.702</v>
      </c>
      <c r="J191" s="78">
        <v>7.87</v>
      </c>
      <c r="K191" s="78">
        <v>10.75</v>
      </c>
      <c r="L191" s="78">
        <v>52</v>
      </c>
      <c r="M191" s="75" t="s">
        <v>1</v>
      </c>
      <c r="N191" s="76">
        <v>45282</v>
      </c>
      <c r="O191" s="77">
        <v>200.702</v>
      </c>
      <c r="P191" s="78">
        <v>7.87</v>
      </c>
      <c r="Q191" s="78">
        <v>10.75</v>
      </c>
      <c r="R191" s="78">
        <v>52</v>
      </c>
      <c r="S191" s="75" t="s">
        <v>1</v>
      </c>
      <c r="T191" s="79">
        <v>2</v>
      </c>
      <c r="V191" s="86">
        <v>45282</v>
      </c>
      <c r="X191" s="81" t="str">
        <f t="shared" si="20"/>
        <v>2023-Q4</v>
      </c>
      <c r="Y191" s="81" t="str">
        <f t="shared" si="21"/>
        <v>2023-Q4</v>
      </c>
      <c r="Z191" s="87">
        <f t="shared" si="22"/>
        <v>10.75</v>
      </c>
      <c r="AB191" s="81" t="str">
        <f t="shared" si="23"/>
        <v>2023-Q4</v>
      </c>
      <c r="AC191" s="81" t="str">
        <f t="shared" si="24"/>
        <v>2023-Q4</v>
      </c>
      <c r="AD191" s="87">
        <f t="shared" si="25"/>
        <v>10.75</v>
      </c>
      <c r="AF191" s="81" t="str">
        <f t="shared" si="26"/>
        <v>2023-Q4</v>
      </c>
      <c r="AG191" s="87">
        <f t="shared" si="27"/>
        <v>10.75</v>
      </c>
      <c r="AH191" s="87">
        <f t="shared" si="28"/>
        <v>10.75</v>
      </c>
      <c r="AI191" s="87">
        <f t="shared" si="29"/>
        <v>0</v>
      </c>
    </row>
    <row r="192" spans="1:35" ht="12" customHeight="1" x14ac:dyDescent="0.2">
      <c r="A192" s="73" t="s">
        <v>1887</v>
      </c>
      <c r="B192" s="74" t="s">
        <v>35</v>
      </c>
      <c r="C192" s="74" t="s">
        <v>34</v>
      </c>
      <c r="D192" s="74" t="s">
        <v>33</v>
      </c>
      <c r="E192" s="74" t="s">
        <v>2687</v>
      </c>
      <c r="F192" s="74" t="s">
        <v>2</v>
      </c>
      <c r="G192" s="74" t="s">
        <v>2680</v>
      </c>
      <c r="H192" s="76">
        <v>44972</v>
      </c>
      <c r="I192" s="77">
        <v>344.20699999999999</v>
      </c>
      <c r="J192" s="78">
        <v>7.06</v>
      </c>
      <c r="K192" s="78">
        <v>9.8000000000000007</v>
      </c>
      <c r="L192" s="78">
        <v>50</v>
      </c>
      <c r="M192" s="78">
        <v>6290.4939999999997</v>
      </c>
      <c r="N192" s="76">
        <v>45278</v>
      </c>
      <c r="O192" s="77">
        <v>385.88520199999999</v>
      </c>
      <c r="P192" s="78">
        <v>6.99</v>
      </c>
      <c r="Q192" s="78">
        <v>9.5</v>
      </c>
      <c r="R192" s="78">
        <v>50</v>
      </c>
      <c r="S192" s="78">
        <v>6174.1120000000001</v>
      </c>
      <c r="T192" s="79">
        <v>10</v>
      </c>
      <c r="V192" s="86">
        <v>45278</v>
      </c>
      <c r="X192" s="81" t="str">
        <f t="shared" si="20"/>
        <v>2023-Q1</v>
      </c>
      <c r="Y192" s="81" t="str">
        <f t="shared" si="21"/>
        <v>2023-Q1</v>
      </c>
      <c r="Z192" s="87">
        <f t="shared" si="22"/>
        <v>9.8000000000000007</v>
      </c>
      <c r="AB192" s="81" t="str">
        <f t="shared" si="23"/>
        <v>2023-Q4</v>
      </c>
      <c r="AC192" s="81" t="str">
        <f t="shared" si="24"/>
        <v>2023-Q4</v>
      </c>
      <c r="AD192" s="87">
        <f t="shared" si="25"/>
        <v>9.5</v>
      </c>
      <c r="AF192" s="81" t="str">
        <f t="shared" si="26"/>
        <v>2023-Q4</v>
      </c>
      <c r="AG192" s="87">
        <f t="shared" si="27"/>
        <v>9.8000000000000007</v>
      </c>
      <c r="AH192" s="87">
        <f t="shared" si="28"/>
        <v>9.5</v>
      </c>
      <c r="AI192" s="87">
        <f t="shared" si="29"/>
        <v>0.30000000000000071</v>
      </c>
    </row>
    <row r="193" spans="1:35" ht="12" customHeight="1" x14ac:dyDescent="0.2">
      <c r="A193" s="73" t="s">
        <v>1887</v>
      </c>
      <c r="B193" s="74" t="s">
        <v>193</v>
      </c>
      <c r="C193" s="74" t="s">
        <v>168</v>
      </c>
      <c r="D193" s="74" t="s">
        <v>167</v>
      </c>
      <c r="E193" s="74" t="s">
        <v>2688</v>
      </c>
      <c r="F193" s="74" t="s">
        <v>2</v>
      </c>
      <c r="G193" s="74" t="s">
        <v>2680</v>
      </c>
      <c r="H193" s="76">
        <v>44945</v>
      </c>
      <c r="I193" s="77">
        <v>369.363</v>
      </c>
      <c r="J193" s="78">
        <v>7.65</v>
      </c>
      <c r="K193" s="78">
        <v>10.4</v>
      </c>
      <c r="L193" s="78">
        <v>53</v>
      </c>
      <c r="M193" s="78">
        <v>19515.054</v>
      </c>
      <c r="N193" s="76">
        <v>45275</v>
      </c>
      <c r="O193" s="77">
        <v>436</v>
      </c>
      <c r="P193" s="78">
        <v>7.5</v>
      </c>
      <c r="Q193" s="78">
        <v>10.1</v>
      </c>
      <c r="R193" s="78">
        <v>53</v>
      </c>
      <c r="S193" s="78">
        <v>19500</v>
      </c>
      <c r="T193" s="79">
        <v>11</v>
      </c>
      <c r="V193" s="86">
        <v>45275</v>
      </c>
      <c r="X193" s="81" t="str">
        <f t="shared" si="20"/>
        <v>2023-Q1</v>
      </c>
      <c r="Y193" s="81" t="str">
        <f t="shared" si="21"/>
        <v>2023-Q1</v>
      </c>
      <c r="Z193" s="87">
        <f t="shared" si="22"/>
        <v>10.4</v>
      </c>
      <c r="AB193" s="81" t="str">
        <f t="shared" si="23"/>
        <v>2023-Q4</v>
      </c>
      <c r="AC193" s="81" t="str">
        <f t="shared" si="24"/>
        <v>2023-Q4</v>
      </c>
      <c r="AD193" s="87">
        <f t="shared" si="25"/>
        <v>10.1</v>
      </c>
      <c r="AF193" s="81" t="str">
        <f t="shared" si="26"/>
        <v>2023-Q4</v>
      </c>
      <c r="AG193" s="87">
        <f t="shared" si="27"/>
        <v>10.4</v>
      </c>
      <c r="AH193" s="87">
        <f t="shared" si="28"/>
        <v>10.1</v>
      </c>
      <c r="AI193" s="87">
        <f t="shared" si="29"/>
        <v>0.30000000000000071</v>
      </c>
    </row>
    <row r="194" spans="1:35" ht="12" customHeight="1" x14ac:dyDescent="0.2">
      <c r="A194" s="73" t="s">
        <v>1887</v>
      </c>
      <c r="B194" s="74" t="s">
        <v>104</v>
      </c>
      <c r="C194" s="74" t="s">
        <v>13</v>
      </c>
      <c r="D194" s="74" t="s">
        <v>12</v>
      </c>
      <c r="E194" s="74" t="s">
        <v>2592</v>
      </c>
      <c r="F194" s="74" t="s">
        <v>2</v>
      </c>
      <c r="G194" s="74" t="s">
        <v>2680</v>
      </c>
      <c r="H194" s="76">
        <v>44965</v>
      </c>
      <c r="I194" s="77">
        <v>27.1</v>
      </c>
      <c r="J194" s="78">
        <v>7.6</v>
      </c>
      <c r="K194" s="78">
        <v>10.5</v>
      </c>
      <c r="L194" s="78">
        <v>52.25</v>
      </c>
      <c r="M194" s="75" t="s">
        <v>1</v>
      </c>
      <c r="N194" s="76">
        <v>45274</v>
      </c>
      <c r="O194" s="77">
        <v>18.989000000000001</v>
      </c>
      <c r="P194" s="78">
        <v>7.34</v>
      </c>
      <c r="Q194" s="78">
        <v>10</v>
      </c>
      <c r="R194" s="78">
        <v>52.25</v>
      </c>
      <c r="S194" s="75" t="s">
        <v>1</v>
      </c>
      <c r="T194" s="79">
        <v>10</v>
      </c>
      <c r="V194" s="86">
        <v>45274</v>
      </c>
      <c r="X194" s="81" t="str">
        <f t="shared" si="20"/>
        <v>2023-Q1</v>
      </c>
      <c r="Y194" s="81" t="str">
        <f t="shared" si="21"/>
        <v>2023-Q1</v>
      </c>
      <c r="Z194" s="87">
        <f t="shared" si="22"/>
        <v>10.5</v>
      </c>
      <c r="AB194" s="81" t="str">
        <f t="shared" si="23"/>
        <v>2023-Q4</v>
      </c>
      <c r="AC194" s="81" t="str">
        <f t="shared" si="24"/>
        <v>2023-Q4</v>
      </c>
      <c r="AD194" s="87">
        <f t="shared" si="25"/>
        <v>10</v>
      </c>
      <c r="AF194" s="81" t="str">
        <f t="shared" si="26"/>
        <v>2023-Q4</v>
      </c>
      <c r="AG194" s="87">
        <f t="shared" si="27"/>
        <v>10.5</v>
      </c>
      <c r="AH194" s="87">
        <f t="shared" si="28"/>
        <v>10</v>
      </c>
      <c r="AI194" s="87">
        <f t="shared" si="29"/>
        <v>0.5</v>
      </c>
    </row>
    <row r="195" spans="1:35" ht="12" customHeight="1" x14ac:dyDescent="0.2">
      <c r="A195" s="73" t="s">
        <v>1887</v>
      </c>
      <c r="B195" s="74" t="s">
        <v>81</v>
      </c>
      <c r="C195" s="74" t="s">
        <v>84</v>
      </c>
      <c r="D195" s="74" t="s">
        <v>83</v>
      </c>
      <c r="E195" s="74" t="s">
        <v>2690</v>
      </c>
      <c r="F195" s="74" t="s">
        <v>2</v>
      </c>
      <c r="G195" s="74" t="s">
        <v>2678</v>
      </c>
      <c r="H195" s="76">
        <v>44946</v>
      </c>
      <c r="I195" s="77">
        <v>465.06400000000002</v>
      </c>
      <c r="J195" s="78">
        <v>7.76</v>
      </c>
      <c r="K195" s="78">
        <v>10.5</v>
      </c>
      <c r="L195" s="78">
        <v>54.03</v>
      </c>
      <c r="M195" s="78">
        <v>5193.8590000000004</v>
      </c>
      <c r="N195" s="76">
        <v>45274</v>
      </c>
      <c r="O195" s="77">
        <v>309.35500000000002</v>
      </c>
      <c r="P195" s="78">
        <v>6.59</v>
      </c>
      <c r="Q195" s="78">
        <v>8.7200000000000006</v>
      </c>
      <c r="R195" s="78">
        <v>50</v>
      </c>
      <c r="S195" s="78">
        <v>4803.7759999999998</v>
      </c>
      <c r="T195" s="79">
        <v>10</v>
      </c>
      <c r="V195" s="86">
        <v>45274</v>
      </c>
      <c r="X195" s="81" t="str">
        <f t="shared" ref="X195:X258" si="30">YEAR(H195)&amp;"-Q"&amp;IF(MONTH(H195)&lt;4,1,IF(MONTH(H195)&lt;7,2,IF(MONTH(H195)&lt;10,3,4)))</f>
        <v>2023-Q1</v>
      </c>
      <c r="Y195" s="81" t="str">
        <f t="shared" ref="Y195:Y258" si="31">IF(ISNUMBER(K195),X195,"")</f>
        <v>2023-Q1</v>
      </c>
      <c r="Z195" s="87">
        <f t="shared" ref="Z195:Z258" si="32">IF(ISNUMBER(K195),K195,"")</f>
        <v>10.5</v>
      </c>
      <c r="AB195" s="81" t="str">
        <f t="shared" ref="AB195:AB258" si="33">IF(A195="Settled",YEAR(N195)&amp;"-Q"&amp;IF(MONTH(N195)&lt;4,1,IF(MONTH(N195)&lt;7,2,IF(MONTH(N195)&lt;10,3,4))),"")</f>
        <v>2023-Q4</v>
      </c>
      <c r="AC195" s="81" t="str">
        <f t="shared" ref="AC195:AC258" si="34">IF(ISNUMBER(Q195),AB195,"")</f>
        <v>2023-Q4</v>
      </c>
      <c r="AD195" s="87">
        <f t="shared" ref="AD195:AD258" si="35">IF(ISNUMBER(Q195),Q195,"")</f>
        <v>8.7200000000000006</v>
      </c>
      <c r="AF195" s="81" t="str">
        <f t="shared" ref="AF195:AF258" si="36">IF(AND(LEN(Z195)&gt;0,LEN(AD195)&gt;0),AB195,"")</f>
        <v>2023-Q4</v>
      </c>
      <c r="AG195" s="87">
        <f t="shared" ref="AG195:AG258" si="37">IF(LEN(AF195)&gt;0,Z195,"")</f>
        <v>10.5</v>
      </c>
      <c r="AH195" s="87">
        <f t="shared" ref="AH195:AH258" si="38">IF(LEN(AF195)&gt;0,AD195,"")</f>
        <v>8.7200000000000006</v>
      </c>
      <c r="AI195" s="87">
        <f t="shared" ref="AI195:AI258" si="39">IF(LEN(AF195)&gt;0,AG195-AH195,"")</f>
        <v>1.7799999999999994</v>
      </c>
    </row>
    <row r="196" spans="1:35" ht="12" customHeight="1" x14ac:dyDescent="0.2">
      <c r="A196" s="73" t="s">
        <v>1887</v>
      </c>
      <c r="B196" s="74" t="s">
        <v>81</v>
      </c>
      <c r="C196" s="74" t="s">
        <v>80</v>
      </c>
      <c r="D196" s="74" t="s">
        <v>62</v>
      </c>
      <c r="E196" s="74" t="s">
        <v>2691</v>
      </c>
      <c r="F196" s="74" t="s">
        <v>2</v>
      </c>
      <c r="G196" s="74" t="s">
        <v>2678</v>
      </c>
      <c r="H196" s="76">
        <v>44943</v>
      </c>
      <c r="I196" s="77">
        <v>1487.444</v>
      </c>
      <c r="J196" s="78">
        <v>7.65</v>
      </c>
      <c r="K196" s="78">
        <v>10.65</v>
      </c>
      <c r="L196" s="78">
        <v>51.19</v>
      </c>
      <c r="M196" s="78">
        <v>18330.796999999999</v>
      </c>
      <c r="N196" s="76">
        <v>45274</v>
      </c>
      <c r="O196" s="77">
        <v>1053.5219999999999</v>
      </c>
      <c r="P196" s="78">
        <v>6.71</v>
      </c>
      <c r="Q196" s="78">
        <v>8.91</v>
      </c>
      <c r="R196" s="78">
        <v>50</v>
      </c>
      <c r="S196" s="78">
        <v>17330.861000000001</v>
      </c>
      <c r="T196" s="79">
        <v>11</v>
      </c>
      <c r="V196" s="86">
        <v>45274</v>
      </c>
      <c r="X196" s="81" t="str">
        <f t="shared" si="30"/>
        <v>2023-Q1</v>
      </c>
      <c r="Y196" s="81" t="str">
        <f t="shared" si="31"/>
        <v>2023-Q1</v>
      </c>
      <c r="Z196" s="87">
        <f t="shared" si="32"/>
        <v>10.65</v>
      </c>
      <c r="AB196" s="81" t="str">
        <f t="shared" si="33"/>
        <v>2023-Q4</v>
      </c>
      <c r="AC196" s="81" t="str">
        <f t="shared" si="34"/>
        <v>2023-Q4</v>
      </c>
      <c r="AD196" s="87">
        <f t="shared" si="35"/>
        <v>8.91</v>
      </c>
      <c r="AF196" s="81" t="str">
        <f t="shared" si="36"/>
        <v>2023-Q4</v>
      </c>
      <c r="AG196" s="87">
        <f t="shared" si="37"/>
        <v>10.65</v>
      </c>
      <c r="AH196" s="87">
        <f t="shared" si="38"/>
        <v>8.91</v>
      </c>
      <c r="AI196" s="87">
        <f t="shared" si="39"/>
        <v>1.7400000000000002</v>
      </c>
    </row>
    <row r="197" spans="1:35" ht="12" customHeight="1" x14ac:dyDescent="0.2">
      <c r="A197" s="73" t="s">
        <v>1887</v>
      </c>
      <c r="B197" s="74" t="s">
        <v>63</v>
      </c>
      <c r="C197" s="74" t="s">
        <v>3019</v>
      </c>
      <c r="D197" s="74" t="s">
        <v>62</v>
      </c>
      <c r="E197" s="74" t="s">
        <v>2692</v>
      </c>
      <c r="F197" s="74" t="s">
        <v>2</v>
      </c>
      <c r="G197" s="74" t="s">
        <v>2678</v>
      </c>
      <c r="H197" s="76">
        <v>44974</v>
      </c>
      <c r="I197" s="77">
        <v>313.89299999999997</v>
      </c>
      <c r="J197" s="78">
        <v>7.56</v>
      </c>
      <c r="K197" s="78">
        <v>10.4</v>
      </c>
      <c r="L197" s="78">
        <v>52</v>
      </c>
      <c r="M197" s="78">
        <v>5593.4409999999998</v>
      </c>
      <c r="N197" s="76">
        <v>45274</v>
      </c>
      <c r="O197" s="77">
        <v>179.08500000000001</v>
      </c>
      <c r="P197" s="78">
        <v>6.77</v>
      </c>
      <c r="Q197" s="78">
        <v>9.5</v>
      </c>
      <c r="R197" s="78">
        <v>52</v>
      </c>
      <c r="S197" s="78">
        <v>5197.9160000000002</v>
      </c>
      <c r="T197" s="79">
        <v>10</v>
      </c>
      <c r="V197" s="86">
        <v>45274</v>
      </c>
      <c r="X197" s="81" t="str">
        <f t="shared" si="30"/>
        <v>2023-Q1</v>
      </c>
      <c r="Y197" s="81" t="str">
        <f t="shared" si="31"/>
        <v>2023-Q1</v>
      </c>
      <c r="Z197" s="87">
        <f t="shared" si="32"/>
        <v>10.4</v>
      </c>
      <c r="AB197" s="81" t="str">
        <f t="shared" si="33"/>
        <v>2023-Q4</v>
      </c>
      <c r="AC197" s="81" t="str">
        <f t="shared" si="34"/>
        <v>2023-Q4</v>
      </c>
      <c r="AD197" s="87">
        <f t="shared" si="35"/>
        <v>9.5</v>
      </c>
      <c r="AF197" s="81" t="str">
        <f t="shared" si="36"/>
        <v>2023-Q4</v>
      </c>
      <c r="AG197" s="87">
        <f t="shared" si="37"/>
        <v>10.4</v>
      </c>
      <c r="AH197" s="87">
        <f t="shared" si="38"/>
        <v>9.5</v>
      </c>
      <c r="AI197" s="87">
        <f t="shared" si="39"/>
        <v>0.90000000000000036</v>
      </c>
    </row>
    <row r="198" spans="1:35" ht="12" customHeight="1" x14ac:dyDescent="0.2">
      <c r="A198" s="73" t="s">
        <v>1887</v>
      </c>
      <c r="B198" s="74" t="s">
        <v>111</v>
      </c>
      <c r="C198" s="74" t="s">
        <v>2695</v>
      </c>
      <c r="D198" s="74" t="s">
        <v>48</v>
      </c>
      <c r="E198" s="74" t="s">
        <v>2696</v>
      </c>
      <c r="F198" s="74" t="s">
        <v>2</v>
      </c>
      <c r="G198" s="74" t="s">
        <v>2680</v>
      </c>
      <c r="H198" s="76">
        <v>44970</v>
      </c>
      <c r="I198" s="77">
        <v>7.8942189999999997</v>
      </c>
      <c r="J198" s="78">
        <v>5.75</v>
      </c>
      <c r="K198" s="78">
        <v>10.25</v>
      </c>
      <c r="L198" s="78">
        <v>47.58</v>
      </c>
      <c r="M198" s="78">
        <v>106.003636</v>
      </c>
      <c r="N198" s="76">
        <v>45267</v>
      </c>
      <c r="O198" s="77">
        <v>5.2860269999999998</v>
      </c>
      <c r="P198" s="78">
        <v>5.08</v>
      </c>
      <c r="Q198" s="78">
        <v>9.6999999999999993</v>
      </c>
      <c r="R198" s="75" t="s">
        <v>1</v>
      </c>
      <c r="S198" s="78">
        <v>97.303222000000005</v>
      </c>
      <c r="T198" s="79">
        <v>9</v>
      </c>
      <c r="V198" s="86">
        <v>45267</v>
      </c>
      <c r="X198" s="81" t="str">
        <f t="shared" si="30"/>
        <v>2023-Q1</v>
      </c>
      <c r="Y198" s="81" t="str">
        <f t="shared" si="31"/>
        <v>2023-Q1</v>
      </c>
      <c r="Z198" s="87">
        <f t="shared" si="32"/>
        <v>10.25</v>
      </c>
      <c r="AB198" s="81" t="str">
        <f t="shared" si="33"/>
        <v>2023-Q4</v>
      </c>
      <c r="AC198" s="81" t="str">
        <f t="shared" si="34"/>
        <v>2023-Q4</v>
      </c>
      <c r="AD198" s="87">
        <f t="shared" si="35"/>
        <v>9.6999999999999993</v>
      </c>
      <c r="AF198" s="81" t="str">
        <f t="shared" si="36"/>
        <v>2023-Q4</v>
      </c>
      <c r="AG198" s="87">
        <f t="shared" si="37"/>
        <v>10.25</v>
      </c>
      <c r="AH198" s="87">
        <f t="shared" si="38"/>
        <v>9.6999999999999993</v>
      </c>
      <c r="AI198" s="87">
        <f t="shared" si="39"/>
        <v>0.55000000000000071</v>
      </c>
    </row>
    <row r="199" spans="1:35" ht="12" customHeight="1" x14ac:dyDescent="0.2">
      <c r="A199" s="73" t="s">
        <v>1887</v>
      </c>
      <c r="B199" s="74" t="s">
        <v>111</v>
      </c>
      <c r="C199" s="74" t="s">
        <v>2263</v>
      </c>
      <c r="D199" s="74" t="s">
        <v>26</v>
      </c>
      <c r="E199" s="74" t="s">
        <v>2698</v>
      </c>
      <c r="F199" s="74" t="s">
        <v>2</v>
      </c>
      <c r="G199" s="74" t="s">
        <v>2680</v>
      </c>
      <c r="H199" s="76">
        <v>45114</v>
      </c>
      <c r="I199" s="77">
        <v>88.585729999999998</v>
      </c>
      <c r="J199" s="78">
        <v>5.62</v>
      </c>
      <c r="K199" s="75" t="s">
        <v>1</v>
      </c>
      <c r="L199" s="78">
        <v>38.54</v>
      </c>
      <c r="M199" s="78">
        <v>10151.652910999999</v>
      </c>
      <c r="N199" s="76">
        <v>45264</v>
      </c>
      <c r="O199" s="77">
        <v>87.715931999999995</v>
      </c>
      <c r="P199" s="78">
        <v>5.62</v>
      </c>
      <c r="Q199" s="75" t="s">
        <v>1</v>
      </c>
      <c r="R199" s="78">
        <v>38.65</v>
      </c>
      <c r="S199" s="78">
        <v>10127.651346000001</v>
      </c>
      <c r="T199" s="79">
        <v>5</v>
      </c>
      <c r="V199" s="86">
        <v>45264</v>
      </c>
      <c r="X199" s="81" t="str">
        <f t="shared" si="30"/>
        <v>2023-Q3</v>
      </c>
      <c r="Y199" s="81" t="str">
        <f t="shared" si="31"/>
        <v/>
      </c>
      <c r="Z199" s="87" t="str">
        <f t="shared" si="32"/>
        <v/>
      </c>
      <c r="AB199" s="81" t="str">
        <f t="shared" si="33"/>
        <v>2023-Q4</v>
      </c>
      <c r="AC199" s="81" t="str">
        <f t="shared" si="34"/>
        <v/>
      </c>
      <c r="AD199" s="87" t="str">
        <f t="shared" si="35"/>
        <v/>
      </c>
      <c r="AF199" s="81" t="str">
        <f t="shared" si="36"/>
        <v/>
      </c>
      <c r="AG199" s="87" t="str">
        <f t="shared" si="37"/>
        <v/>
      </c>
      <c r="AH199" s="87" t="str">
        <f t="shared" si="38"/>
        <v/>
      </c>
      <c r="AI199" s="87" t="str">
        <f t="shared" si="39"/>
        <v/>
      </c>
    </row>
    <row r="200" spans="1:35" ht="12" customHeight="1" x14ac:dyDescent="0.2">
      <c r="A200" s="73" t="s">
        <v>1887</v>
      </c>
      <c r="B200" s="74" t="s">
        <v>57</v>
      </c>
      <c r="C200" s="74" t="s">
        <v>874</v>
      </c>
      <c r="D200" s="74" t="s">
        <v>875</v>
      </c>
      <c r="E200" s="74" t="s">
        <v>2699</v>
      </c>
      <c r="F200" s="74" t="s">
        <v>2</v>
      </c>
      <c r="G200" s="74" t="s">
        <v>2680</v>
      </c>
      <c r="H200" s="76">
        <v>44964</v>
      </c>
      <c r="I200" s="77">
        <v>583.07000000000005</v>
      </c>
      <c r="J200" s="78">
        <v>5.7</v>
      </c>
      <c r="K200" s="78">
        <v>10.25</v>
      </c>
      <c r="L200" s="78">
        <v>39.26</v>
      </c>
      <c r="M200" s="78">
        <v>22344.474999999999</v>
      </c>
      <c r="N200" s="76">
        <v>45261</v>
      </c>
      <c r="O200" s="77">
        <v>368.11500000000001</v>
      </c>
      <c r="P200" s="78">
        <v>5.56</v>
      </c>
      <c r="Q200" s="78">
        <v>9.9</v>
      </c>
      <c r="R200" s="78">
        <v>39.26</v>
      </c>
      <c r="S200" s="78">
        <v>22150.952000000001</v>
      </c>
      <c r="T200" s="79">
        <v>9</v>
      </c>
      <c r="V200" s="86">
        <v>45261</v>
      </c>
      <c r="X200" s="81" t="str">
        <f t="shared" si="30"/>
        <v>2023-Q1</v>
      </c>
      <c r="Y200" s="81" t="str">
        <f t="shared" si="31"/>
        <v>2023-Q1</v>
      </c>
      <c r="Z200" s="87">
        <f t="shared" si="32"/>
        <v>10.25</v>
      </c>
      <c r="AB200" s="81" t="str">
        <f t="shared" si="33"/>
        <v>2023-Q4</v>
      </c>
      <c r="AC200" s="81" t="str">
        <f t="shared" si="34"/>
        <v>2023-Q4</v>
      </c>
      <c r="AD200" s="87">
        <f t="shared" si="35"/>
        <v>9.9</v>
      </c>
      <c r="AF200" s="81" t="str">
        <f t="shared" si="36"/>
        <v>2023-Q4</v>
      </c>
      <c r="AG200" s="87">
        <f t="shared" si="37"/>
        <v>10.25</v>
      </c>
      <c r="AH200" s="87">
        <f t="shared" si="38"/>
        <v>9.9</v>
      </c>
      <c r="AI200" s="87">
        <f t="shared" si="39"/>
        <v>0.34999999999999964</v>
      </c>
    </row>
    <row r="201" spans="1:35" ht="12" customHeight="1" x14ac:dyDescent="0.2">
      <c r="A201" s="73" t="s">
        <v>1887</v>
      </c>
      <c r="B201" s="74" t="s">
        <v>104</v>
      </c>
      <c r="C201" s="74" t="s">
        <v>103</v>
      </c>
      <c r="D201" s="74" t="s">
        <v>102</v>
      </c>
      <c r="E201" s="74" t="s">
        <v>2554</v>
      </c>
      <c r="F201" s="74" t="s">
        <v>2</v>
      </c>
      <c r="G201" s="74" t="s">
        <v>2694</v>
      </c>
      <c r="H201" s="76">
        <v>44694</v>
      </c>
      <c r="I201" s="77">
        <v>971.34400000000005</v>
      </c>
      <c r="J201" s="75" t="s">
        <v>1</v>
      </c>
      <c r="K201" s="75" t="s">
        <v>1</v>
      </c>
      <c r="L201" s="75" t="s">
        <v>1</v>
      </c>
      <c r="M201" s="78">
        <v>34444.199999999997</v>
      </c>
      <c r="N201" s="76">
        <v>45260</v>
      </c>
      <c r="O201" s="77">
        <v>790</v>
      </c>
      <c r="P201" s="75" t="s">
        <v>1</v>
      </c>
      <c r="Q201" s="75" t="s">
        <v>1</v>
      </c>
      <c r="R201" s="75" t="s">
        <v>1</v>
      </c>
      <c r="S201" s="75" t="s">
        <v>1</v>
      </c>
      <c r="T201" s="79">
        <v>18</v>
      </c>
      <c r="V201" s="86">
        <v>45260</v>
      </c>
      <c r="X201" s="81" t="str">
        <f t="shared" si="30"/>
        <v>2022-Q2</v>
      </c>
      <c r="Y201" s="81" t="str">
        <f t="shared" si="31"/>
        <v/>
      </c>
      <c r="Z201" s="87" t="str">
        <f t="shared" si="32"/>
        <v/>
      </c>
      <c r="AB201" s="81" t="str">
        <f t="shared" si="33"/>
        <v>2023-Q4</v>
      </c>
      <c r="AC201" s="81" t="str">
        <f t="shared" si="34"/>
        <v/>
      </c>
      <c r="AD201" s="87" t="str">
        <f t="shared" si="35"/>
        <v/>
      </c>
      <c r="AF201" s="81" t="str">
        <f t="shared" si="36"/>
        <v/>
      </c>
      <c r="AG201" s="87" t="str">
        <f t="shared" si="37"/>
        <v/>
      </c>
      <c r="AH201" s="87" t="str">
        <f t="shared" si="38"/>
        <v/>
      </c>
      <c r="AI201" s="87" t="str">
        <f t="shared" si="39"/>
        <v/>
      </c>
    </row>
    <row r="202" spans="1:35" ht="12" customHeight="1" x14ac:dyDescent="0.2">
      <c r="A202" s="73" t="s">
        <v>1887</v>
      </c>
      <c r="B202" s="74" t="s">
        <v>17</v>
      </c>
      <c r="C202" s="74" t="s">
        <v>23</v>
      </c>
      <c r="D202" s="74" t="s">
        <v>22</v>
      </c>
      <c r="E202" s="74" t="s">
        <v>2700</v>
      </c>
      <c r="F202" s="74" t="s">
        <v>2</v>
      </c>
      <c r="G202" s="74" t="s">
        <v>2680</v>
      </c>
      <c r="H202" s="76">
        <v>45016</v>
      </c>
      <c r="I202" s="77">
        <v>212.59733199999999</v>
      </c>
      <c r="J202" s="78">
        <v>7.58</v>
      </c>
      <c r="K202" s="78">
        <v>10.6</v>
      </c>
      <c r="L202" s="78">
        <v>48.31</v>
      </c>
      <c r="M202" s="78">
        <v>2932.7509020000002</v>
      </c>
      <c r="N202" s="76">
        <v>45260</v>
      </c>
      <c r="O202" s="77">
        <v>127.300105</v>
      </c>
      <c r="P202" s="75" t="s">
        <v>1</v>
      </c>
      <c r="Q202" s="75" t="s">
        <v>1</v>
      </c>
      <c r="R202" s="75" t="s">
        <v>1</v>
      </c>
      <c r="S202" s="75" t="s">
        <v>1</v>
      </c>
      <c r="T202" s="79">
        <v>8</v>
      </c>
      <c r="V202" s="86">
        <v>45260</v>
      </c>
      <c r="X202" s="81" t="str">
        <f t="shared" si="30"/>
        <v>2023-Q1</v>
      </c>
      <c r="Y202" s="81" t="str">
        <f t="shared" si="31"/>
        <v>2023-Q1</v>
      </c>
      <c r="Z202" s="87">
        <f t="shared" si="32"/>
        <v>10.6</v>
      </c>
      <c r="AB202" s="81" t="str">
        <f t="shared" si="33"/>
        <v>2023-Q4</v>
      </c>
      <c r="AC202" s="81" t="str">
        <f t="shared" si="34"/>
        <v/>
      </c>
      <c r="AD202" s="87" t="str">
        <f t="shared" si="35"/>
        <v/>
      </c>
      <c r="AF202" s="81" t="str">
        <f t="shared" si="36"/>
        <v/>
      </c>
      <c r="AG202" s="87" t="str">
        <f t="shared" si="37"/>
        <v/>
      </c>
      <c r="AH202" s="87" t="str">
        <f t="shared" si="38"/>
        <v/>
      </c>
      <c r="AI202" s="87" t="str">
        <f t="shared" si="39"/>
        <v/>
      </c>
    </row>
    <row r="203" spans="1:35" ht="12" customHeight="1" x14ac:dyDescent="0.2">
      <c r="A203" s="73" t="s">
        <v>1887</v>
      </c>
      <c r="B203" s="74" t="s">
        <v>231</v>
      </c>
      <c r="C203" s="74" t="s">
        <v>2508</v>
      </c>
      <c r="D203" s="74" t="s">
        <v>1514</v>
      </c>
      <c r="E203" s="74" t="s">
        <v>2702</v>
      </c>
      <c r="F203" s="74" t="s">
        <v>2</v>
      </c>
      <c r="G203" s="74" t="s">
        <v>2694</v>
      </c>
      <c r="H203" s="76">
        <v>45139</v>
      </c>
      <c r="I203" s="77">
        <v>4.217276</v>
      </c>
      <c r="J203" s="75" t="s">
        <v>1</v>
      </c>
      <c r="K203" s="75" t="s">
        <v>1</v>
      </c>
      <c r="L203" s="75" t="s">
        <v>1</v>
      </c>
      <c r="M203" s="78">
        <v>394.67587099999997</v>
      </c>
      <c r="N203" s="76">
        <v>45259</v>
      </c>
      <c r="O203" s="77">
        <v>4.217276</v>
      </c>
      <c r="P203" s="75" t="s">
        <v>1</v>
      </c>
      <c r="Q203" s="75" t="s">
        <v>1</v>
      </c>
      <c r="R203" s="75" t="s">
        <v>1</v>
      </c>
      <c r="S203" s="78">
        <v>394.67587099999997</v>
      </c>
      <c r="T203" s="79">
        <v>4</v>
      </c>
      <c r="V203" s="86">
        <v>45259</v>
      </c>
      <c r="X203" s="81" t="str">
        <f t="shared" si="30"/>
        <v>2023-Q3</v>
      </c>
      <c r="Y203" s="81" t="str">
        <f t="shared" si="31"/>
        <v/>
      </c>
      <c r="Z203" s="87" t="str">
        <f t="shared" si="32"/>
        <v/>
      </c>
      <c r="AB203" s="81" t="str">
        <f t="shared" si="33"/>
        <v>2023-Q4</v>
      </c>
      <c r="AC203" s="81" t="str">
        <f t="shared" si="34"/>
        <v/>
      </c>
      <c r="AD203" s="87" t="str">
        <f t="shared" si="35"/>
        <v/>
      </c>
      <c r="AF203" s="81" t="str">
        <f t="shared" si="36"/>
        <v/>
      </c>
      <c r="AG203" s="87" t="str">
        <f t="shared" si="37"/>
        <v/>
      </c>
      <c r="AH203" s="87" t="str">
        <f t="shared" si="38"/>
        <v/>
      </c>
      <c r="AI203" s="87" t="str">
        <f t="shared" si="39"/>
        <v/>
      </c>
    </row>
    <row r="204" spans="1:35" ht="12" customHeight="1" x14ac:dyDescent="0.2">
      <c r="A204" s="73" t="s">
        <v>1887</v>
      </c>
      <c r="B204" s="74" t="s">
        <v>116</v>
      </c>
      <c r="C204" s="74" t="s">
        <v>13</v>
      </c>
      <c r="D204" s="74" t="s">
        <v>12</v>
      </c>
      <c r="E204" s="74" t="s">
        <v>2703</v>
      </c>
      <c r="F204" s="74" t="s">
        <v>2</v>
      </c>
      <c r="G204" s="74" t="s">
        <v>2680</v>
      </c>
      <c r="H204" s="76">
        <v>44986</v>
      </c>
      <c r="I204" s="77">
        <v>137.171986</v>
      </c>
      <c r="J204" s="78">
        <v>7.6</v>
      </c>
      <c r="K204" s="78">
        <v>10</v>
      </c>
      <c r="L204" s="78">
        <v>51.27</v>
      </c>
      <c r="M204" s="78">
        <v>2240.0026189999999</v>
      </c>
      <c r="N204" s="76">
        <v>45258</v>
      </c>
      <c r="O204" s="77">
        <v>53.931311999999998</v>
      </c>
      <c r="P204" s="78">
        <v>7.13</v>
      </c>
      <c r="Q204" s="78">
        <v>9.35</v>
      </c>
      <c r="R204" s="78">
        <v>48.99</v>
      </c>
      <c r="S204" s="78">
        <v>2228.6620170000001</v>
      </c>
      <c r="T204" s="79">
        <v>9</v>
      </c>
      <c r="V204" s="86">
        <v>45258</v>
      </c>
      <c r="X204" s="81" t="str">
        <f t="shared" si="30"/>
        <v>2023-Q1</v>
      </c>
      <c r="Y204" s="81" t="str">
        <f t="shared" si="31"/>
        <v>2023-Q1</v>
      </c>
      <c r="Z204" s="87">
        <f t="shared" si="32"/>
        <v>10</v>
      </c>
      <c r="AB204" s="81" t="str">
        <f t="shared" si="33"/>
        <v>2023-Q4</v>
      </c>
      <c r="AC204" s="81" t="str">
        <f t="shared" si="34"/>
        <v>2023-Q4</v>
      </c>
      <c r="AD204" s="87">
        <f t="shared" si="35"/>
        <v>9.35</v>
      </c>
      <c r="AF204" s="81" t="str">
        <f t="shared" si="36"/>
        <v>2023-Q4</v>
      </c>
      <c r="AG204" s="87">
        <f t="shared" si="37"/>
        <v>10</v>
      </c>
      <c r="AH204" s="87">
        <f t="shared" si="38"/>
        <v>9.35</v>
      </c>
      <c r="AI204" s="87">
        <f t="shared" si="39"/>
        <v>0.65000000000000036</v>
      </c>
    </row>
    <row r="205" spans="1:35" ht="12" customHeight="1" x14ac:dyDescent="0.2">
      <c r="A205" s="73" t="s">
        <v>1887</v>
      </c>
      <c r="B205" s="74" t="s">
        <v>78</v>
      </c>
      <c r="C205" s="74" t="s">
        <v>2328</v>
      </c>
      <c r="D205" s="74" t="s">
        <v>2170</v>
      </c>
      <c r="E205" s="74" t="s">
        <v>2704</v>
      </c>
      <c r="F205" s="74" t="s">
        <v>2</v>
      </c>
      <c r="G205" s="74" t="s">
        <v>2680</v>
      </c>
      <c r="H205" s="76">
        <v>45041</v>
      </c>
      <c r="I205" s="77">
        <v>278.97065500000002</v>
      </c>
      <c r="J205" s="78">
        <v>7.42</v>
      </c>
      <c r="K205" s="78">
        <v>10.25</v>
      </c>
      <c r="L205" s="78">
        <v>52.04</v>
      </c>
      <c r="M205" s="78">
        <v>6002.1372570000003</v>
      </c>
      <c r="N205" s="76">
        <v>45251</v>
      </c>
      <c r="O205" s="77">
        <v>148.80000000000001</v>
      </c>
      <c r="P205" s="75" t="s">
        <v>1</v>
      </c>
      <c r="Q205" s="75" t="s">
        <v>1</v>
      </c>
      <c r="R205" s="75" t="s">
        <v>1</v>
      </c>
      <c r="S205" s="75" t="s">
        <v>1</v>
      </c>
      <c r="T205" s="79">
        <v>7</v>
      </c>
      <c r="V205" s="86">
        <v>45251</v>
      </c>
      <c r="X205" s="81" t="str">
        <f t="shared" si="30"/>
        <v>2023-Q2</v>
      </c>
      <c r="Y205" s="81" t="str">
        <f t="shared" si="31"/>
        <v>2023-Q2</v>
      </c>
      <c r="Z205" s="87">
        <f t="shared" si="32"/>
        <v>10.25</v>
      </c>
      <c r="AB205" s="81" t="str">
        <f t="shared" si="33"/>
        <v>2023-Q4</v>
      </c>
      <c r="AC205" s="81" t="str">
        <f t="shared" si="34"/>
        <v/>
      </c>
      <c r="AD205" s="87" t="str">
        <f t="shared" si="35"/>
        <v/>
      </c>
      <c r="AF205" s="81" t="str">
        <f t="shared" si="36"/>
        <v/>
      </c>
      <c r="AG205" s="87" t="str">
        <f t="shared" si="37"/>
        <v/>
      </c>
      <c r="AH205" s="87" t="str">
        <f t="shared" si="38"/>
        <v/>
      </c>
      <c r="AI205" s="87" t="str">
        <f t="shared" si="39"/>
        <v/>
      </c>
    </row>
    <row r="206" spans="1:35" ht="12" customHeight="1" x14ac:dyDescent="0.2">
      <c r="A206" s="73" t="s">
        <v>1887</v>
      </c>
      <c r="B206" s="74" t="s">
        <v>78</v>
      </c>
      <c r="C206" s="74" t="s">
        <v>2324</v>
      </c>
      <c r="D206" s="74" t="s">
        <v>2170</v>
      </c>
      <c r="E206" s="74" t="s">
        <v>2705</v>
      </c>
      <c r="F206" s="74" t="s">
        <v>2</v>
      </c>
      <c r="G206" s="74" t="s">
        <v>2680</v>
      </c>
      <c r="H206" s="76">
        <v>45041</v>
      </c>
      <c r="I206" s="77">
        <v>25.072678</v>
      </c>
      <c r="J206" s="78">
        <v>7.43</v>
      </c>
      <c r="K206" s="78">
        <v>10.25</v>
      </c>
      <c r="L206" s="78">
        <v>52</v>
      </c>
      <c r="M206" s="78">
        <v>2607.25513</v>
      </c>
      <c r="N206" s="76">
        <v>45251</v>
      </c>
      <c r="O206" s="77">
        <v>-22</v>
      </c>
      <c r="P206" s="75" t="s">
        <v>1</v>
      </c>
      <c r="Q206" s="75" t="s">
        <v>1</v>
      </c>
      <c r="R206" s="75" t="s">
        <v>1</v>
      </c>
      <c r="S206" s="75" t="s">
        <v>1</v>
      </c>
      <c r="T206" s="79">
        <v>7</v>
      </c>
      <c r="V206" s="86">
        <v>45251</v>
      </c>
      <c r="X206" s="81" t="str">
        <f t="shared" si="30"/>
        <v>2023-Q2</v>
      </c>
      <c r="Y206" s="81" t="str">
        <f t="shared" si="31"/>
        <v>2023-Q2</v>
      </c>
      <c r="Z206" s="87">
        <f t="shared" si="32"/>
        <v>10.25</v>
      </c>
      <c r="AB206" s="81" t="str">
        <f t="shared" si="33"/>
        <v>2023-Q4</v>
      </c>
      <c r="AC206" s="81" t="str">
        <f t="shared" si="34"/>
        <v/>
      </c>
      <c r="AD206" s="87" t="str">
        <f t="shared" si="35"/>
        <v/>
      </c>
      <c r="AF206" s="81" t="str">
        <f t="shared" si="36"/>
        <v/>
      </c>
      <c r="AG206" s="87" t="str">
        <f t="shared" si="37"/>
        <v/>
      </c>
      <c r="AH206" s="87" t="str">
        <f t="shared" si="38"/>
        <v/>
      </c>
      <c r="AI206" s="87" t="str">
        <f t="shared" si="39"/>
        <v/>
      </c>
    </row>
    <row r="207" spans="1:35" ht="12" customHeight="1" x14ac:dyDescent="0.2">
      <c r="A207" s="73" t="s">
        <v>1887</v>
      </c>
      <c r="B207" s="74" t="s">
        <v>46</v>
      </c>
      <c r="C207" s="74" t="s">
        <v>189</v>
      </c>
      <c r="D207" s="74" t="s">
        <v>62</v>
      </c>
      <c r="E207" s="74" t="s">
        <v>2706</v>
      </c>
      <c r="F207" s="74" t="s">
        <v>2</v>
      </c>
      <c r="G207" s="74" t="s">
        <v>2678</v>
      </c>
      <c r="H207" s="76">
        <v>44972</v>
      </c>
      <c r="I207" s="77">
        <v>91.989735999999994</v>
      </c>
      <c r="J207" s="78">
        <v>7.13</v>
      </c>
      <c r="K207" s="78">
        <v>10.5</v>
      </c>
      <c r="L207" s="78">
        <v>50.2</v>
      </c>
      <c r="M207" s="78">
        <v>2243.8933849999999</v>
      </c>
      <c r="N207" s="76">
        <v>45247</v>
      </c>
      <c r="O207" s="77">
        <v>45</v>
      </c>
      <c r="P207" s="78">
        <v>6.58</v>
      </c>
      <c r="Q207" s="78">
        <v>9.6</v>
      </c>
      <c r="R207" s="78">
        <v>50.2</v>
      </c>
      <c r="S207" s="78">
        <v>2118.7273930000001</v>
      </c>
      <c r="T207" s="79">
        <v>9</v>
      </c>
      <c r="V207" s="86">
        <v>45247</v>
      </c>
      <c r="X207" s="81" t="str">
        <f t="shared" si="30"/>
        <v>2023-Q1</v>
      </c>
      <c r="Y207" s="81" t="str">
        <f t="shared" si="31"/>
        <v>2023-Q1</v>
      </c>
      <c r="Z207" s="87">
        <f t="shared" si="32"/>
        <v>10.5</v>
      </c>
      <c r="AB207" s="81" t="str">
        <f t="shared" si="33"/>
        <v>2023-Q4</v>
      </c>
      <c r="AC207" s="81" t="str">
        <f t="shared" si="34"/>
        <v>2023-Q4</v>
      </c>
      <c r="AD207" s="87">
        <f t="shared" si="35"/>
        <v>9.6</v>
      </c>
      <c r="AF207" s="81" t="str">
        <f t="shared" si="36"/>
        <v>2023-Q4</v>
      </c>
      <c r="AG207" s="87">
        <f t="shared" si="37"/>
        <v>10.5</v>
      </c>
      <c r="AH207" s="87">
        <f t="shared" si="38"/>
        <v>9.6</v>
      </c>
      <c r="AI207" s="87">
        <f t="shared" si="39"/>
        <v>0.90000000000000036</v>
      </c>
    </row>
    <row r="208" spans="1:35" ht="12" customHeight="1" x14ac:dyDescent="0.2">
      <c r="A208" s="73" t="s">
        <v>1887</v>
      </c>
      <c r="B208" s="74" t="s">
        <v>104</v>
      </c>
      <c r="C208" s="74" t="s">
        <v>2997</v>
      </c>
      <c r="D208" s="74" t="s">
        <v>106</v>
      </c>
      <c r="E208" s="74" t="s">
        <v>2479</v>
      </c>
      <c r="F208" s="74" t="s">
        <v>2</v>
      </c>
      <c r="G208" s="74" t="s">
        <v>2694</v>
      </c>
      <c r="H208" s="76">
        <v>44455</v>
      </c>
      <c r="I208" s="77">
        <v>241</v>
      </c>
      <c r="J208" s="75" t="s">
        <v>1</v>
      </c>
      <c r="K208" s="75" t="s">
        <v>1</v>
      </c>
      <c r="L208" s="75" t="s">
        <v>1</v>
      </c>
      <c r="M208" s="75" t="s">
        <v>1</v>
      </c>
      <c r="N208" s="76">
        <v>45246</v>
      </c>
      <c r="O208" s="77">
        <v>221.233</v>
      </c>
      <c r="P208" s="75" t="s">
        <v>1</v>
      </c>
      <c r="Q208" s="75" t="s">
        <v>1</v>
      </c>
      <c r="R208" s="75" t="s">
        <v>1</v>
      </c>
      <c r="S208" s="75" t="s">
        <v>1</v>
      </c>
      <c r="T208" s="79">
        <v>26</v>
      </c>
      <c r="V208" s="86">
        <v>45246</v>
      </c>
      <c r="X208" s="81" t="str">
        <f t="shared" si="30"/>
        <v>2021-Q3</v>
      </c>
      <c r="Y208" s="81" t="str">
        <f t="shared" si="31"/>
        <v/>
      </c>
      <c r="Z208" s="87" t="str">
        <f t="shared" si="32"/>
        <v/>
      </c>
      <c r="AB208" s="81" t="str">
        <f t="shared" si="33"/>
        <v>2023-Q4</v>
      </c>
      <c r="AC208" s="81" t="str">
        <f t="shared" si="34"/>
        <v/>
      </c>
      <c r="AD208" s="87" t="str">
        <f t="shared" si="35"/>
        <v/>
      </c>
      <c r="AF208" s="81" t="str">
        <f t="shared" si="36"/>
        <v/>
      </c>
      <c r="AG208" s="87" t="str">
        <f t="shared" si="37"/>
        <v/>
      </c>
      <c r="AH208" s="87" t="str">
        <f t="shared" si="38"/>
        <v/>
      </c>
      <c r="AI208" s="87" t="str">
        <f t="shared" si="39"/>
        <v/>
      </c>
    </row>
    <row r="209" spans="1:35" ht="12" customHeight="1" x14ac:dyDescent="0.2">
      <c r="A209" s="73" t="s">
        <v>1887</v>
      </c>
      <c r="B209" s="74" t="s">
        <v>104</v>
      </c>
      <c r="C209" s="74" t="s">
        <v>2997</v>
      </c>
      <c r="D209" s="74" t="s">
        <v>106</v>
      </c>
      <c r="E209" s="74" t="s">
        <v>2497</v>
      </c>
      <c r="F209" s="74" t="s">
        <v>2</v>
      </c>
      <c r="G209" s="74" t="s">
        <v>2680</v>
      </c>
      <c r="H209" s="76">
        <v>44377</v>
      </c>
      <c r="I209" s="77">
        <v>3170</v>
      </c>
      <c r="J209" s="75" t="s">
        <v>1</v>
      </c>
      <c r="K209" s="75" t="s">
        <v>1</v>
      </c>
      <c r="L209" s="75" t="s">
        <v>1</v>
      </c>
      <c r="M209" s="78">
        <v>32098.613000000001</v>
      </c>
      <c r="N209" s="76">
        <v>45246</v>
      </c>
      <c r="O209" s="77">
        <v>1104</v>
      </c>
      <c r="P209" s="75" t="s">
        <v>1</v>
      </c>
      <c r="Q209" s="75" t="s">
        <v>1</v>
      </c>
      <c r="R209" s="75" t="s">
        <v>1</v>
      </c>
      <c r="S209" s="78">
        <v>28577.963</v>
      </c>
      <c r="T209" s="79">
        <v>28</v>
      </c>
      <c r="V209" s="86">
        <v>45246</v>
      </c>
      <c r="X209" s="81" t="str">
        <f t="shared" si="30"/>
        <v>2021-Q2</v>
      </c>
      <c r="Y209" s="81" t="str">
        <f t="shared" si="31"/>
        <v/>
      </c>
      <c r="Z209" s="87" t="str">
        <f t="shared" si="32"/>
        <v/>
      </c>
      <c r="AB209" s="81" t="str">
        <f t="shared" si="33"/>
        <v>2023-Q4</v>
      </c>
      <c r="AC209" s="81" t="str">
        <f t="shared" si="34"/>
        <v/>
      </c>
      <c r="AD209" s="87" t="str">
        <f t="shared" si="35"/>
        <v/>
      </c>
      <c r="AF209" s="81" t="str">
        <f t="shared" si="36"/>
        <v/>
      </c>
      <c r="AG209" s="87" t="str">
        <f t="shared" si="37"/>
        <v/>
      </c>
      <c r="AH209" s="87" t="str">
        <f t="shared" si="38"/>
        <v/>
      </c>
      <c r="AI209" s="87" t="str">
        <f t="shared" si="39"/>
        <v/>
      </c>
    </row>
    <row r="210" spans="1:35" ht="12" customHeight="1" x14ac:dyDescent="0.2">
      <c r="A210" s="73" t="s">
        <v>1887</v>
      </c>
      <c r="B210" s="74" t="s">
        <v>8</v>
      </c>
      <c r="C210" s="74" t="s">
        <v>2445</v>
      </c>
      <c r="D210" s="74" t="s">
        <v>10</v>
      </c>
      <c r="E210" s="74" t="s">
        <v>2708</v>
      </c>
      <c r="F210" s="74" t="s">
        <v>2</v>
      </c>
      <c r="G210" s="74" t="s">
        <v>2680</v>
      </c>
      <c r="H210" s="76">
        <v>45044</v>
      </c>
      <c r="I210" s="77">
        <v>40.343696000000001</v>
      </c>
      <c r="J210" s="78">
        <v>7.83</v>
      </c>
      <c r="K210" s="78">
        <v>10.25</v>
      </c>
      <c r="L210" s="78">
        <v>52.5</v>
      </c>
      <c r="M210" s="78">
        <v>2084.825863</v>
      </c>
      <c r="N210" s="76">
        <v>45239</v>
      </c>
      <c r="O210" s="77">
        <v>1.113</v>
      </c>
      <c r="P210" s="78">
        <v>7.58</v>
      </c>
      <c r="Q210" s="78">
        <v>9.8000000000000007</v>
      </c>
      <c r="R210" s="78">
        <v>52.5</v>
      </c>
      <c r="S210" s="78">
        <v>2061.1750000000002</v>
      </c>
      <c r="T210" s="79">
        <v>6</v>
      </c>
      <c r="V210" s="86">
        <v>45239</v>
      </c>
      <c r="X210" s="81" t="str">
        <f t="shared" si="30"/>
        <v>2023-Q2</v>
      </c>
      <c r="Y210" s="81" t="str">
        <f t="shared" si="31"/>
        <v>2023-Q2</v>
      </c>
      <c r="Z210" s="87">
        <f t="shared" si="32"/>
        <v>10.25</v>
      </c>
      <c r="AB210" s="81" t="str">
        <f t="shared" si="33"/>
        <v>2023-Q4</v>
      </c>
      <c r="AC210" s="81" t="str">
        <f t="shared" si="34"/>
        <v>2023-Q4</v>
      </c>
      <c r="AD210" s="87">
        <f t="shared" si="35"/>
        <v>9.8000000000000007</v>
      </c>
      <c r="AF210" s="81" t="str">
        <f t="shared" si="36"/>
        <v>2023-Q4</v>
      </c>
      <c r="AG210" s="87">
        <f t="shared" si="37"/>
        <v>10.25</v>
      </c>
      <c r="AH210" s="87">
        <f t="shared" si="38"/>
        <v>9.8000000000000007</v>
      </c>
      <c r="AI210" s="87">
        <f t="shared" si="39"/>
        <v>0.44999999999999929</v>
      </c>
    </row>
    <row r="211" spans="1:35" ht="12" customHeight="1" x14ac:dyDescent="0.2">
      <c r="A211" s="73" t="s">
        <v>1887</v>
      </c>
      <c r="B211" s="74" t="s">
        <v>8</v>
      </c>
      <c r="C211" s="74" t="s">
        <v>3006</v>
      </c>
      <c r="D211" s="74" t="s">
        <v>122</v>
      </c>
      <c r="E211" s="74" t="s">
        <v>2709</v>
      </c>
      <c r="F211" s="74" t="s">
        <v>2</v>
      </c>
      <c r="G211" s="74" t="s">
        <v>2680</v>
      </c>
      <c r="H211" s="76">
        <v>45044</v>
      </c>
      <c r="I211" s="77">
        <v>181.839</v>
      </c>
      <c r="J211" s="78">
        <v>7.65</v>
      </c>
      <c r="K211" s="78">
        <v>10</v>
      </c>
      <c r="L211" s="78">
        <v>56.25</v>
      </c>
      <c r="M211" s="78">
        <v>5915.4110000000001</v>
      </c>
      <c r="N211" s="76">
        <v>45239</v>
      </c>
      <c r="O211" s="77">
        <v>109.108</v>
      </c>
      <c r="P211" s="78">
        <v>7.54</v>
      </c>
      <c r="Q211" s="78">
        <v>9.8000000000000007</v>
      </c>
      <c r="R211" s="78">
        <v>53.7</v>
      </c>
      <c r="S211" s="78">
        <v>5774.1419999999998</v>
      </c>
      <c r="T211" s="79">
        <v>6</v>
      </c>
      <c r="V211" s="86">
        <v>45239</v>
      </c>
      <c r="X211" s="81" t="str">
        <f t="shared" si="30"/>
        <v>2023-Q2</v>
      </c>
      <c r="Y211" s="81" t="str">
        <f t="shared" si="31"/>
        <v>2023-Q2</v>
      </c>
      <c r="Z211" s="87">
        <f t="shared" si="32"/>
        <v>10</v>
      </c>
      <c r="AB211" s="81" t="str">
        <f t="shared" si="33"/>
        <v>2023-Q4</v>
      </c>
      <c r="AC211" s="81" t="str">
        <f t="shared" si="34"/>
        <v>2023-Q4</v>
      </c>
      <c r="AD211" s="87">
        <f t="shared" si="35"/>
        <v>9.8000000000000007</v>
      </c>
      <c r="AF211" s="81" t="str">
        <f t="shared" si="36"/>
        <v>2023-Q4</v>
      </c>
      <c r="AG211" s="87">
        <f t="shared" si="37"/>
        <v>10</v>
      </c>
      <c r="AH211" s="87">
        <f t="shared" si="38"/>
        <v>9.8000000000000007</v>
      </c>
      <c r="AI211" s="87">
        <f t="shared" si="39"/>
        <v>0.19999999999999929</v>
      </c>
    </row>
    <row r="212" spans="1:35" ht="12" customHeight="1" x14ac:dyDescent="0.2">
      <c r="A212" s="73" t="s">
        <v>1887</v>
      </c>
      <c r="B212" s="74" t="s">
        <v>181</v>
      </c>
      <c r="C212" s="74" t="s">
        <v>3015</v>
      </c>
      <c r="D212" s="74" t="s">
        <v>22</v>
      </c>
      <c r="E212" s="74" t="s">
        <v>2598</v>
      </c>
      <c r="F212" s="74" t="s">
        <v>2</v>
      </c>
      <c r="G212" s="74" t="s">
        <v>2680</v>
      </c>
      <c r="H212" s="76">
        <v>44887</v>
      </c>
      <c r="I212" s="77">
        <v>293.95170000000002</v>
      </c>
      <c r="J212" s="78">
        <v>7.43</v>
      </c>
      <c r="K212" s="78">
        <v>10.4</v>
      </c>
      <c r="L212" s="78">
        <v>54.62</v>
      </c>
      <c r="M212" s="78">
        <v>4445.3912870000004</v>
      </c>
      <c r="N212" s="76">
        <v>45233</v>
      </c>
      <c r="O212" s="77">
        <v>131.208</v>
      </c>
      <c r="P212" s="78">
        <v>6.69</v>
      </c>
      <c r="Q212" s="78">
        <v>9.3000000000000007</v>
      </c>
      <c r="R212" s="78">
        <v>52</v>
      </c>
      <c r="S212" s="75" t="s">
        <v>1</v>
      </c>
      <c r="T212" s="79">
        <v>11</v>
      </c>
      <c r="V212" s="86">
        <v>45233</v>
      </c>
      <c r="X212" s="81" t="str">
        <f t="shared" si="30"/>
        <v>2022-Q4</v>
      </c>
      <c r="Y212" s="81" t="str">
        <f t="shared" si="31"/>
        <v>2022-Q4</v>
      </c>
      <c r="Z212" s="87">
        <f t="shared" si="32"/>
        <v>10.4</v>
      </c>
      <c r="AB212" s="81" t="str">
        <f t="shared" si="33"/>
        <v>2023-Q4</v>
      </c>
      <c r="AC212" s="81" t="str">
        <f t="shared" si="34"/>
        <v>2023-Q4</v>
      </c>
      <c r="AD212" s="87">
        <f t="shared" si="35"/>
        <v>9.3000000000000007</v>
      </c>
      <c r="AF212" s="81" t="str">
        <f t="shared" si="36"/>
        <v>2023-Q4</v>
      </c>
      <c r="AG212" s="87">
        <f t="shared" si="37"/>
        <v>10.4</v>
      </c>
      <c r="AH212" s="87">
        <f t="shared" si="38"/>
        <v>9.3000000000000007</v>
      </c>
      <c r="AI212" s="87">
        <f t="shared" si="39"/>
        <v>1.0999999999999996</v>
      </c>
    </row>
    <row r="213" spans="1:35" ht="12" customHeight="1" x14ac:dyDescent="0.2">
      <c r="A213" s="73" t="s">
        <v>1887</v>
      </c>
      <c r="B213" s="74" t="s">
        <v>8</v>
      </c>
      <c r="C213" s="74" t="s">
        <v>2942</v>
      </c>
      <c r="D213" s="74" t="s">
        <v>128</v>
      </c>
      <c r="E213" s="74" t="s">
        <v>2710</v>
      </c>
      <c r="F213" s="74" t="s">
        <v>2</v>
      </c>
      <c r="G213" s="74" t="s">
        <v>2680</v>
      </c>
      <c r="H213" s="76">
        <v>45044</v>
      </c>
      <c r="I213" s="77">
        <v>34.914000000000001</v>
      </c>
      <c r="J213" s="78">
        <v>7.83</v>
      </c>
      <c r="K213" s="78">
        <v>9.8000000000000007</v>
      </c>
      <c r="L213" s="78">
        <v>56.05</v>
      </c>
      <c r="M213" s="78">
        <v>1281.2360000000001</v>
      </c>
      <c r="N213" s="76">
        <v>45233</v>
      </c>
      <c r="O213" s="77">
        <v>27.472000000000001</v>
      </c>
      <c r="P213" s="78">
        <v>7.74</v>
      </c>
      <c r="Q213" s="78">
        <v>9.6999999999999993</v>
      </c>
      <c r="R213" s="78">
        <v>56.06</v>
      </c>
      <c r="S213" s="78">
        <v>1241.502</v>
      </c>
      <c r="T213" s="79">
        <v>6</v>
      </c>
      <c r="V213" s="86">
        <v>45233</v>
      </c>
      <c r="X213" s="81" t="str">
        <f t="shared" si="30"/>
        <v>2023-Q2</v>
      </c>
      <c r="Y213" s="81" t="str">
        <f t="shared" si="31"/>
        <v>2023-Q2</v>
      </c>
      <c r="Z213" s="87">
        <f t="shared" si="32"/>
        <v>9.8000000000000007</v>
      </c>
      <c r="AB213" s="81" t="str">
        <f t="shared" si="33"/>
        <v>2023-Q4</v>
      </c>
      <c r="AC213" s="81" t="str">
        <f t="shared" si="34"/>
        <v>2023-Q4</v>
      </c>
      <c r="AD213" s="87">
        <f t="shared" si="35"/>
        <v>9.6999999999999993</v>
      </c>
      <c r="AF213" s="81" t="str">
        <f t="shared" si="36"/>
        <v>2023-Q4</v>
      </c>
      <c r="AG213" s="87">
        <f t="shared" si="37"/>
        <v>9.8000000000000007</v>
      </c>
      <c r="AH213" s="87">
        <f t="shared" si="38"/>
        <v>9.6999999999999993</v>
      </c>
      <c r="AI213" s="87">
        <f t="shared" si="39"/>
        <v>0.10000000000000142</v>
      </c>
    </row>
    <row r="214" spans="1:35" ht="12" customHeight="1" x14ac:dyDescent="0.2">
      <c r="A214" s="73" t="s">
        <v>1887</v>
      </c>
      <c r="B214" s="74" t="s">
        <v>231</v>
      </c>
      <c r="C214" s="74" t="s">
        <v>3014</v>
      </c>
      <c r="D214" s="74" t="s">
        <v>167</v>
      </c>
      <c r="E214" s="74" t="s">
        <v>2714</v>
      </c>
      <c r="F214" s="74" t="s">
        <v>2</v>
      </c>
      <c r="G214" s="74" t="s">
        <v>2694</v>
      </c>
      <c r="H214" s="76">
        <v>45043</v>
      </c>
      <c r="I214" s="77">
        <v>32.539563000000001</v>
      </c>
      <c r="J214" s="75" t="s">
        <v>1</v>
      </c>
      <c r="K214" s="75" t="s">
        <v>1</v>
      </c>
      <c r="L214" s="75" t="s">
        <v>1</v>
      </c>
      <c r="M214" s="78">
        <v>386.31342000000001</v>
      </c>
      <c r="N214" s="76">
        <v>45230</v>
      </c>
      <c r="O214" s="77">
        <v>32.539563000000001</v>
      </c>
      <c r="P214" s="75" t="s">
        <v>1</v>
      </c>
      <c r="Q214" s="75" t="s">
        <v>1</v>
      </c>
      <c r="R214" s="75" t="s">
        <v>1</v>
      </c>
      <c r="S214" s="78">
        <v>386.31342000000001</v>
      </c>
      <c r="T214" s="79">
        <v>6</v>
      </c>
      <c r="V214" s="86">
        <v>45230</v>
      </c>
      <c r="X214" s="81" t="str">
        <f t="shared" si="30"/>
        <v>2023-Q2</v>
      </c>
      <c r="Y214" s="81" t="str">
        <f t="shared" si="31"/>
        <v/>
      </c>
      <c r="Z214" s="87" t="str">
        <f t="shared" si="32"/>
        <v/>
      </c>
      <c r="AB214" s="81" t="str">
        <f t="shared" si="33"/>
        <v>2023-Q4</v>
      </c>
      <c r="AC214" s="81" t="str">
        <f t="shared" si="34"/>
        <v/>
      </c>
      <c r="AD214" s="87" t="str">
        <f t="shared" si="35"/>
        <v/>
      </c>
      <c r="AF214" s="81" t="str">
        <f t="shared" si="36"/>
        <v/>
      </c>
      <c r="AG214" s="87" t="str">
        <f t="shared" si="37"/>
        <v/>
      </c>
      <c r="AH214" s="87" t="str">
        <f t="shared" si="38"/>
        <v/>
      </c>
      <c r="AI214" s="87" t="str">
        <f t="shared" si="39"/>
        <v/>
      </c>
    </row>
    <row r="215" spans="1:35" ht="12" customHeight="1" x14ac:dyDescent="0.2">
      <c r="A215" s="73" t="s">
        <v>1887</v>
      </c>
      <c r="B215" s="74" t="s">
        <v>199</v>
      </c>
      <c r="C215" s="74" t="s">
        <v>2715</v>
      </c>
      <c r="D215" s="74" t="s">
        <v>198</v>
      </c>
      <c r="E215" s="74" t="s">
        <v>2578</v>
      </c>
      <c r="F215" s="74" t="s">
        <v>2</v>
      </c>
      <c r="G215" s="74" t="s">
        <v>2680</v>
      </c>
      <c r="H215" s="76">
        <v>44781</v>
      </c>
      <c r="I215" s="77">
        <v>90.6</v>
      </c>
      <c r="J215" s="78">
        <v>7.28</v>
      </c>
      <c r="K215" s="78">
        <v>10.54</v>
      </c>
      <c r="L215" s="78">
        <v>48.02</v>
      </c>
      <c r="M215" s="78">
        <v>2842.47037</v>
      </c>
      <c r="N215" s="76">
        <v>45224</v>
      </c>
      <c r="O215" s="77">
        <v>67.377466999999996</v>
      </c>
      <c r="P215" s="78">
        <v>6.72</v>
      </c>
      <c r="Q215" s="78">
        <v>9.65</v>
      </c>
      <c r="R215" s="78">
        <v>48.02</v>
      </c>
      <c r="S215" s="78">
        <v>2842.47037</v>
      </c>
      <c r="T215" s="79">
        <v>14</v>
      </c>
      <c r="V215" s="86">
        <v>45224</v>
      </c>
      <c r="X215" s="81" t="str">
        <f t="shared" si="30"/>
        <v>2022-Q3</v>
      </c>
      <c r="Y215" s="81" t="str">
        <f t="shared" si="31"/>
        <v>2022-Q3</v>
      </c>
      <c r="Z215" s="87">
        <f t="shared" si="32"/>
        <v>10.54</v>
      </c>
      <c r="AB215" s="81" t="str">
        <f t="shared" si="33"/>
        <v>2023-Q4</v>
      </c>
      <c r="AC215" s="81" t="str">
        <f t="shared" si="34"/>
        <v>2023-Q4</v>
      </c>
      <c r="AD215" s="87">
        <f t="shared" si="35"/>
        <v>9.65</v>
      </c>
      <c r="AF215" s="81" t="str">
        <f t="shared" si="36"/>
        <v>2023-Q4</v>
      </c>
      <c r="AG215" s="87">
        <f t="shared" si="37"/>
        <v>10.54</v>
      </c>
      <c r="AH215" s="87">
        <f t="shared" si="38"/>
        <v>9.65</v>
      </c>
      <c r="AI215" s="87">
        <f t="shared" si="39"/>
        <v>0.88999999999999879</v>
      </c>
    </row>
    <row r="216" spans="1:35" ht="12" customHeight="1" x14ac:dyDescent="0.2">
      <c r="A216" s="73" t="s">
        <v>1887</v>
      </c>
      <c r="B216" s="74" t="s">
        <v>44</v>
      </c>
      <c r="C216" s="74" t="s">
        <v>2716</v>
      </c>
      <c r="D216" s="74" t="s">
        <v>10</v>
      </c>
      <c r="E216" s="74" t="s">
        <v>2600</v>
      </c>
      <c r="F216" s="74" t="s">
        <v>2</v>
      </c>
      <c r="G216" s="74" t="s">
        <v>2680</v>
      </c>
      <c r="H216" s="76">
        <v>44883</v>
      </c>
      <c r="I216" s="77">
        <v>75.367912000000004</v>
      </c>
      <c r="J216" s="78">
        <v>7.85</v>
      </c>
      <c r="K216" s="78">
        <v>10.75</v>
      </c>
      <c r="L216" s="78">
        <v>54.7</v>
      </c>
      <c r="M216" s="78">
        <v>2426.6093900000001</v>
      </c>
      <c r="N216" s="76">
        <v>45218</v>
      </c>
      <c r="O216" s="77">
        <v>33</v>
      </c>
      <c r="P216" s="78">
        <v>7.17</v>
      </c>
      <c r="Q216" s="78">
        <v>9.5</v>
      </c>
      <c r="R216" s="78">
        <v>54.7</v>
      </c>
      <c r="S216" s="78">
        <v>2396.7862439999999</v>
      </c>
      <c r="T216" s="79">
        <v>11</v>
      </c>
      <c r="V216" s="86">
        <v>45218</v>
      </c>
      <c r="X216" s="81" t="str">
        <f t="shared" si="30"/>
        <v>2022-Q4</v>
      </c>
      <c r="Y216" s="81" t="str">
        <f t="shared" si="31"/>
        <v>2022-Q4</v>
      </c>
      <c r="Z216" s="87">
        <f t="shared" si="32"/>
        <v>10.75</v>
      </c>
      <c r="AB216" s="81" t="str">
        <f t="shared" si="33"/>
        <v>2023-Q4</v>
      </c>
      <c r="AC216" s="81" t="str">
        <f t="shared" si="34"/>
        <v>2023-Q4</v>
      </c>
      <c r="AD216" s="87">
        <f t="shared" si="35"/>
        <v>9.5</v>
      </c>
      <c r="AF216" s="81" t="str">
        <f t="shared" si="36"/>
        <v>2023-Q4</v>
      </c>
      <c r="AG216" s="87">
        <f t="shared" si="37"/>
        <v>10.75</v>
      </c>
      <c r="AH216" s="87">
        <f t="shared" si="38"/>
        <v>9.5</v>
      </c>
      <c r="AI216" s="87">
        <f t="shared" si="39"/>
        <v>1.25</v>
      </c>
    </row>
    <row r="217" spans="1:35" ht="12" customHeight="1" x14ac:dyDescent="0.2">
      <c r="A217" s="73" t="s">
        <v>1887</v>
      </c>
      <c r="B217" s="74" t="s">
        <v>231</v>
      </c>
      <c r="C217" s="74" t="s">
        <v>2446</v>
      </c>
      <c r="D217" s="74" t="s">
        <v>631</v>
      </c>
      <c r="E217" s="74" t="s">
        <v>2717</v>
      </c>
      <c r="F217" s="74" t="s">
        <v>2</v>
      </c>
      <c r="G217" s="74" t="s">
        <v>2694</v>
      </c>
      <c r="H217" s="76">
        <v>45100</v>
      </c>
      <c r="I217" s="77">
        <v>30.35</v>
      </c>
      <c r="J217" s="75" t="s">
        <v>1</v>
      </c>
      <c r="K217" s="75" t="s">
        <v>1</v>
      </c>
      <c r="L217" s="75" t="s">
        <v>1</v>
      </c>
      <c r="M217" s="78">
        <v>480.09300000000002</v>
      </c>
      <c r="N217" s="76">
        <v>45217</v>
      </c>
      <c r="O217" s="77">
        <v>30.35</v>
      </c>
      <c r="P217" s="75" t="s">
        <v>1</v>
      </c>
      <c r="Q217" s="75" t="s">
        <v>1</v>
      </c>
      <c r="R217" s="75" t="s">
        <v>1</v>
      </c>
      <c r="S217" s="78">
        <v>480.09300000000002</v>
      </c>
      <c r="T217" s="79">
        <v>3</v>
      </c>
      <c r="V217" s="86">
        <v>45217</v>
      </c>
      <c r="X217" s="81" t="str">
        <f t="shared" si="30"/>
        <v>2023-Q2</v>
      </c>
      <c r="Y217" s="81" t="str">
        <f t="shared" si="31"/>
        <v/>
      </c>
      <c r="Z217" s="87" t="str">
        <f t="shared" si="32"/>
        <v/>
      </c>
      <c r="AB217" s="81" t="str">
        <f t="shared" si="33"/>
        <v>2023-Q4</v>
      </c>
      <c r="AC217" s="81" t="str">
        <f t="shared" si="34"/>
        <v/>
      </c>
      <c r="AD217" s="87" t="str">
        <f t="shared" si="35"/>
        <v/>
      </c>
      <c r="AF217" s="81" t="str">
        <f t="shared" si="36"/>
        <v/>
      </c>
      <c r="AG217" s="87" t="str">
        <f t="shared" si="37"/>
        <v/>
      </c>
      <c r="AH217" s="87" t="str">
        <f t="shared" si="38"/>
        <v/>
      </c>
      <c r="AI217" s="87" t="str">
        <f t="shared" si="39"/>
        <v/>
      </c>
    </row>
    <row r="218" spans="1:35" ht="12" customHeight="1" x14ac:dyDescent="0.2">
      <c r="A218" s="73" t="s">
        <v>1887</v>
      </c>
      <c r="B218" s="74" t="s">
        <v>63</v>
      </c>
      <c r="C218" s="74" t="s">
        <v>2449</v>
      </c>
      <c r="D218" s="74" t="s">
        <v>4</v>
      </c>
      <c r="E218" s="74" t="s">
        <v>2718</v>
      </c>
      <c r="F218" s="74" t="s">
        <v>2</v>
      </c>
      <c r="G218" s="74" t="s">
        <v>2678</v>
      </c>
      <c r="H218" s="76">
        <v>45007</v>
      </c>
      <c r="I218" s="77">
        <v>50.388617000000004</v>
      </c>
      <c r="J218" s="78">
        <v>7.54</v>
      </c>
      <c r="K218" s="78">
        <v>10.6</v>
      </c>
      <c r="L218" s="78">
        <v>53.53</v>
      </c>
      <c r="M218" s="78">
        <v>718.50661100000002</v>
      </c>
      <c r="N218" s="76">
        <v>45217</v>
      </c>
      <c r="O218" s="77">
        <v>28.745754999999999</v>
      </c>
      <c r="P218" s="78">
        <v>6.92</v>
      </c>
      <c r="Q218" s="78">
        <v>9.5</v>
      </c>
      <c r="R218" s="78">
        <v>53</v>
      </c>
      <c r="S218" s="78">
        <v>680.41752099999997</v>
      </c>
      <c r="T218" s="79">
        <v>7</v>
      </c>
      <c r="V218" s="86">
        <v>45217</v>
      </c>
      <c r="X218" s="81" t="str">
        <f t="shared" si="30"/>
        <v>2023-Q1</v>
      </c>
      <c r="Y218" s="81" t="str">
        <f t="shared" si="31"/>
        <v>2023-Q1</v>
      </c>
      <c r="Z218" s="87">
        <f t="shared" si="32"/>
        <v>10.6</v>
      </c>
      <c r="AB218" s="81" t="str">
        <f t="shared" si="33"/>
        <v>2023-Q4</v>
      </c>
      <c r="AC218" s="81" t="str">
        <f t="shared" si="34"/>
        <v>2023-Q4</v>
      </c>
      <c r="AD218" s="87">
        <f t="shared" si="35"/>
        <v>9.5</v>
      </c>
      <c r="AF218" s="81" t="str">
        <f t="shared" si="36"/>
        <v>2023-Q4</v>
      </c>
      <c r="AG218" s="87">
        <f t="shared" si="37"/>
        <v>10.6</v>
      </c>
      <c r="AH218" s="87">
        <f t="shared" si="38"/>
        <v>9.5</v>
      </c>
      <c r="AI218" s="87">
        <f t="shared" si="39"/>
        <v>1.0999999999999996</v>
      </c>
    </row>
    <row r="219" spans="1:35" ht="12" customHeight="1" x14ac:dyDescent="0.2">
      <c r="A219" s="73" t="s">
        <v>1887</v>
      </c>
      <c r="B219" s="74" t="s">
        <v>17</v>
      </c>
      <c r="C219" s="74" t="s">
        <v>16</v>
      </c>
      <c r="D219" s="74" t="s">
        <v>15</v>
      </c>
      <c r="E219" s="74" t="s">
        <v>2719</v>
      </c>
      <c r="F219" s="74" t="s">
        <v>2</v>
      </c>
      <c r="G219" s="74" t="s">
        <v>2694</v>
      </c>
      <c r="H219" s="76">
        <v>44985</v>
      </c>
      <c r="I219" s="77">
        <v>-36.769086000000001</v>
      </c>
      <c r="J219" s="78">
        <v>6.83</v>
      </c>
      <c r="K219" s="78">
        <v>9.35</v>
      </c>
      <c r="L219" s="78">
        <v>52.29</v>
      </c>
      <c r="M219" s="78">
        <v>-10.138999999999999</v>
      </c>
      <c r="N219" s="76">
        <v>45215</v>
      </c>
      <c r="O219" s="77">
        <v>-36.769066000000002</v>
      </c>
      <c r="P219" s="78">
        <v>6.83</v>
      </c>
      <c r="Q219" s="78">
        <v>9.35</v>
      </c>
      <c r="R219" s="78">
        <v>52.29</v>
      </c>
      <c r="S219" s="78">
        <v>-10.138999999999999</v>
      </c>
      <c r="T219" s="79">
        <v>7</v>
      </c>
      <c r="V219" s="86">
        <v>45215</v>
      </c>
      <c r="X219" s="81" t="str">
        <f t="shared" si="30"/>
        <v>2023-Q1</v>
      </c>
      <c r="Y219" s="81" t="str">
        <f t="shared" si="31"/>
        <v>2023-Q1</v>
      </c>
      <c r="Z219" s="87">
        <f t="shared" si="32"/>
        <v>9.35</v>
      </c>
      <c r="AB219" s="81" t="str">
        <f t="shared" si="33"/>
        <v>2023-Q4</v>
      </c>
      <c r="AC219" s="81" t="str">
        <f t="shared" si="34"/>
        <v>2023-Q4</v>
      </c>
      <c r="AD219" s="87">
        <f t="shared" si="35"/>
        <v>9.35</v>
      </c>
      <c r="AF219" s="81" t="str">
        <f t="shared" si="36"/>
        <v>2023-Q4</v>
      </c>
      <c r="AG219" s="87">
        <f t="shared" si="37"/>
        <v>9.35</v>
      </c>
      <c r="AH219" s="87">
        <f t="shared" si="38"/>
        <v>9.35</v>
      </c>
      <c r="AI219" s="87">
        <f t="shared" si="39"/>
        <v>0</v>
      </c>
    </row>
    <row r="220" spans="1:35" ht="12" customHeight="1" x14ac:dyDescent="0.2">
      <c r="A220" s="73" t="s">
        <v>1887</v>
      </c>
      <c r="B220" s="74" t="s">
        <v>76</v>
      </c>
      <c r="C220" s="74" t="s">
        <v>675</v>
      </c>
      <c r="D220" s="74" t="s">
        <v>167</v>
      </c>
      <c r="E220" s="74" t="s">
        <v>2596</v>
      </c>
      <c r="F220" s="74" t="s">
        <v>2</v>
      </c>
      <c r="G220" s="74" t="s">
        <v>2680</v>
      </c>
      <c r="H220" s="76">
        <v>44896</v>
      </c>
      <c r="I220" s="77">
        <v>75.176777000000001</v>
      </c>
      <c r="J220" s="78">
        <v>7.53</v>
      </c>
      <c r="K220" s="78">
        <v>10.35</v>
      </c>
      <c r="L220" s="78">
        <v>52.51</v>
      </c>
      <c r="M220" s="78">
        <v>1176.674865</v>
      </c>
      <c r="N220" s="76">
        <v>45211</v>
      </c>
      <c r="O220" s="77">
        <v>47.670965000000002</v>
      </c>
      <c r="P220" s="78">
        <v>7.19</v>
      </c>
      <c r="Q220" s="78">
        <v>9.75</v>
      </c>
      <c r="R220" s="78">
        <v>52.15</v>
      </c>
      <c r="S220" s="78">
        <v>1115.444</v>
      </c>
      <c r="T220" s="79">
        <v>10</v>
      </c>
      <c r="V220" s="86">
        <v>45211</v>
      </c>
      <c r="X220" s="81" t="str">
        <f t="shared" si="30"/>
        <v>2022-Q4</v>
      </c>
      <c r="Y220" s="81" t="str">
        <f t="shared" si="31"/>
        <v>2022-Q4</v>
      </c>
      <c r="Z220" s="87">
        <f t="shared" si="32"/>
        <v>10.35</v>
      </c>
      <c r="AB220" s="81" t="str">
        <f t="shared" si="33"/>
        <v>2023-Q4</v>
      </c>
      <c r="AC220" s="81" t="str">
        <f t="shared" si="34"/>
        <v>2023-Q4</v>
      </c>
      <c r="AD220" s="87">
        <f t="shared" si="35"/>
        <v>9.75</v>
      </c>
      <c r="AF220" s="81" t="str">
        <f t="shared" si="36"/>
        <v>2023-Q4</v>
      </c>
      <c r="AG220" s="87">
        <f t="shared" si="37"/>
        <v>10.35</v>
      </c>
      <c r="AH220" s="87">
        <f t="shared" si="38"/>
        <v>9.75</v>
      </c>
      <c r="AI220" s="87">
        <f t="shared" si="39"/>
        <v>0.59999999999999964</v>
      </c>
    </row>
    <row r="221" spans="1:35" ht="12" customHeight="1" x14ac:dyDescent="0.2">
      <c r="A221" s="73" t="s">
        <v>1887</v>
      </c>
      <c r="B221" s="74" t="s">
        <v>39</v>
      </c>
      <c r="C221" s="74" t="s">
        <v>1222</v>
      </c>
      <c r="D221" s="74" t="s">
        <v>2228</v>
      </c>
      <c r="E221" s="74" t="s">
        <v>2549</v>
      </c>
      <c r="F221" s="74" t="s">
        <v>2</v>
      </c>
      <c r="G221" s="74" t="s">
        <v>2678</v>
      </c>
      <c r="H221" s="76">
        <v>44707</v>
      </c>
      <c r="I221" s="77">
        <v>274.44499999999999</v>
      </c>
      <c r="J221" s="78">
        <v>6.95</v>
      </c>
      <c r="K221" s="78">
        <v>10.199999999999999</v>
      </c>
      <c r="L221" s="78">
        <v>50</v>
      </c>
      <c r="M221" s="78">
        <v>3926.4560000000001</v>
      </c>
      <c r="N221" s="76">
        <v>45211</v>
      </c>
      <c r="O221" s="77">
        <v>137.274</v>
      </c>
      <c r="P221" s="78">
        <v>6.4</v>
      </c>
      <c r="Q221" s="78">
        <v>9.1999999999999993</v>
      </c>
      <c r="R221" s="78">
        <v>48</v>
      </c>
      <c r="S221" s="78">
        <v>3747.8890000000001</v>
      </c>
      <c r="T221" s="79">
        <v>16</v>
      </c>
      <c r="V221" s="86">
        <v>45211</v>
      </c>
      <c r="X221" s="81" t="str">
        <f t="shared" si="30"/>
        <v>2022-Q2</v>
      </c>
      <c r="Y221" s="81" t="str">
        <f t="shared" si="31"/>
        <v>2022-Q2</v>
      </c>
      <c r="Z221" s="87">
        <f t="shared" si="32"/>
        <v>10.199999999999999</v>
      </c>
      <c r="AB221" s="81" t="str">
        <f t="shared" si="33"/>
        <v>2023-Q4</v>
      </c>
      <c r="AC221" s="81" t="str">
        <f t="shared" si="34"/>
        <v>2023-Q4</v>
      </c>
      <c r="AD221" s="87">
        <f t="shared" si="35"/>
        <v>9.1999999999999993</v>
      </c>
      <c r="AF221" s="81" t="str">
        <f t="shared" si="36"/>
        <v>2023-Q4</v>
      </c>
      <c r="AG221" s="87">
        <f t="shared" si="37"/>
        <v>10.199999999999999</v>
      </c>
      <c r="AH221" s="87">
        <f t="shared" si="38"/>
        <v>9.1999999999999993</v>
      </c>
      <c r="AI221" s="87">
        <f t="shared" si="39"/>
        <v>1</v>
      </c>
    </row>
    <row r="222" spans="1:35" ht="12" customHeight="1" x14ac:dyDescent="0.2">
      <c r="A222" s="73" t="s">
        <v>1887</v>
      </c>
      <c r="B222" s="74" t="s">
        <v>39</v>
      </c>
      <c r="C222" s="74" t="s">
        <v>2720</v>
      </c>
      <c r="D222" s="74" t="s">
        <v>2228</v>
      </c>
      <c r="E222" s="74" t="s">
        <v>2550</v>
      </c>
      <c r="F222" s="74" t="s">
        <v>2</v>
      </c>
      <c r="G222" s="74" t="s">
        <v>2678</v>
      </c>
      <c r="H222" s="76">
        <v>44707</v>
      </c>
      <c r="I222" s="77">
        <v>93.364000000000004</v>
      </c>
      <c r="J222" s="78">
        <v>7.24</v>
      </c>
      <c r="K222" s="78">
        <v>10.199999999999999</v>
      </c>
      <c r="L222" s="78">
        <v>50</v>
      </c>
      <c r="M222" s="78">
        <v>2172.2759999999998</v>
      </c>
      <c r="N222" s="76">
        <v>45211</v>
      </c>
      <c r="O222" s="77">
        <v>50.965000000000003</v>
      </c>
      <c r="P222" s="78">
        <v>6.67</v>
      </c>
      <c r="Q222" s="78">
        <v>9.1999999999999993</v>
      </c>
      <c r="R222" s="78">
        <v>48</v>
      </c>
      <c r="S222" s="78">
        <v>2202.482</v>
      </c>
      <c r="T222" s="79">
        <v>16</v>
      </c>
      <c r="V222" s="86">
        <v>45211</v>
      </c>
      <c r="X222" s="81" t="str">
        <f t="shared" si="30"/>
        <v>2022-Q2</v>
      </c>
      <c r="Y222" s="81" t="str">
        <f t="shared" si="31"/>
        <v>2022-Q2</v>
      </c>
      <c r="Z222" s="87">
        <f t="shared" si="32"/>
        <v>10.199999999999999</v>
      </c>
      <c r="AB222" s="81" t="str">
        <f t="shared" si="33"/>
        <v>2023-Q4</v>
      </c>
      <c r="AC222" s="81" t="str">
        <f t="shared" si="34"/>
        <v>2023-Q4</v>
      </c>
      <c r="AD222" s="87">
        <f t="shared" si="35"/>
        <v>9.1999999999999993</v>
      </c>
      <c r="AF222" s="81" t="str">
        <f t="shared" si="36"/>
        <v>2023-Q4</v>
      </c>
      <c r="AG222" s="87">
        <f t="shared" si="37"/>
        <v>10.199999999999999</v>
      </c>
      <c r="AH222" s="87">
        <f t="shared" si="38"/>
        <v>9.1999999999999993</v>
      </c>
      <c r="AI222" s="87">
        <f t="shared" si="39"/>
        <v>1</v>
      </c>
    </row>
    <row r="223" spans="1:35" ht="12" customHeight="1" x14ac:dyDescent="0.2">
      <c r="A223" s="73" t="s">
        <v>1887</v>
      </c>
      <c r="B223" s="74" t="s">
        <v>67</v>
      </c>
      <c r="C223" s="74" t="s">
        <v>762</v>
      </c>
      <c r="D223" s="74" t="s">
        <v>2188</v>
      </c>
      <c r="E223" s="74" t="s">
        <v>2727</v>
      </c>
      <c r="F223" s="74" t="s">
        <v>2</v>
      </c>
      <c r="G223" s="74" t="s">
        <v>2678</v>
      </c>
      <c r="H223" s="76">
        <v>45092</v>
      </c>
      <c r="I223" s="77">
        <v>66.651325</v>
      </c>
      <c r="J223" s="75" t="s">
        <v>1</v>
      </c>
      <c r="K223" s="75" t="s">
        <v>1</v>
      </c>
      <c r="L223" s="75" t="s">
        <v>1</v>
      </c>
      <c r="M223" s="75" t="s">
        <v>1</v>
      </c>
      <c r="N223" s="76">
        <v>45197</v>
      </c>
      <c r="O223" s="77">
        <v>66.651325</v>
      </c>
      <c r="P223" s="75" t="s">
        <v>1</v>
      </c>
      <c r="Q223" s="75" t="s">
        <v>1</v>
      </c>
      <c r="R223" s="75" t="s">
        <v>1</v>
      </c>
      <c r="S223" s="75" t="s">
        <v>1</v>
      </c>
      <c r="T223" s="79">
        <v>3</v>
      </c>
      <c r="V223" s="86">
        <v>45197</v>
      </c>
      <c r="X223" s="81" t="str">
        <f t="shared" si="30"/>
        <v>2023-Q2</v>
      </c>
      <c r="Y223" s="81" t="str">
        <f t="shared" si="31"/>
        <v/>
      </c>
      <c r="Z223" s="87" t="str">
        <f t="shared" si="32"/>
        <v/>
      </c>
      <c r="AB223" s="81" t="str">
        <f t="shared" si="33"/>
        <v>2023-Q3</v>
      </c>
      <c r="AC223" s="81" t="str">
        <f t="shared" si="34"/>
        <v/>
      </c>
      <c r="AD223" s="87" t="str">
        <f t="shared" si="35"/>
        <v/>
      </c>
      <c r="AF223" s="81" t="str">
        <f t="shared" si="36"/>
        <v/>
      </c>
      <c r="AG223" s="87" t="str">
        <f t="shared" si="37"/>
        <v/>
      </c>
      <c r="AH223" s="87" t="str">
        <f t="shared" si="38"/>
        <v/>
      </c>
      <c r="AI223" s="87" t="str">
        <f t="shared" si="39"/>
        <v/>
      </c>
    </row>
    <row r="224" spans="1:35" ht="12" customHeight="1" x14ac:dyDescent="0.2">
      <c r="A224" s="73" t="s">
        <v>1887</v>
      </c>
      <c r="B224" s="74" t="s">
        <v>199</v>
      </c>
      <c r="C224" s="74" t="s">
        <v>2448</v>
      </c>
      <c r="D224" s="74" t="s">
        <v>1008</v>
      </c>
      <c r="E224" s="74" t="s">
        <v>2728</v>
      </c>
      <c r="F224" s="74" t="s">
        <v>2</v>
      </c>
      <c r="G224" s="74" t="s">
        <v>2680</v>
      </c>
      <c r="H224" s="76">
        <v>44867</v>
      </c>
      <c r="I224" s="77">
        <v>11.533670000000001</v>
      </c>
      <c r="J224" s="78">
        <v>7.53</v>
      </c>
      <c r="K224" s="78">
        <v>10.5</v>
      </c>
      <c r="L224" s="78">
        <v>50.3</v>
      </c>
      <c r="M224" s="78">
        <v>246.99597499999999</v>
      </c>
      <c r="N224" s="76">
        <v>45190</v>
      </c>
      <c r="O224" s="77">
        <v>6.100422</v>
      </c>
      <c r="P224" s="78">
        <v>7.1</v>
      </c>
      <c r="Q224" s="78">
        <v>9.65</v>
      </c>
      <c r="R224" s="78">
        <v>50.3</v>
      </c>
      <c r="S224" s="75" t="s">
        <v>1</v>
      </c>
      <c r="T224" s="79">
        <v>10</v>
      </c>
      <c r="V224" s="86">
        <v>45190</v>
      </c>
      <c r="X224" s="81" t="str">
        <f t="shared" si="30"/>
        <v>2022-Q4</v>
      </c>
      <c r="Y224" s="81" t="str">
        <f t="shared" si="31"/>
        <v>2022-Q4</v>
      </c>
      <c r="Z224" s="87">
        <f t="shared" si="32"/>
        <v>10.5</v>
      </c>
      <c r="AB224" s="81" t="str">
        <f t="shared" si="33"/>
        <v>2023-Q3</v>
      </c>
      <c r="AC224" s="81" t="str">
        <f t="shared" si="34"/>
        <v>2023-Q3</v>
      </c>
      <c r="AD224" s="87">
        <f t="shared" si="35"/>
        <v>9.65</v>
      </c>
      <c r="AF224" s="81" t="str">
        <f t="shared" si="36"/>
        <v>2023-Q3</v>
      </c>
      <c r="AG224" s="87">
        <f t="shared" si="37"/>
        <v>10.5</v>
      </c>
      <c r="AH224" s="87">
        <f t="shared" si="38"/>
        <v>9.65</v>
      </c>
      <c r="AI224" s="87">
        <f t="shared" si="39"/>
        <v>0.84999999999999964</v>
      </c>
    </row>
    <row r="225" spans="1:35" ht="12" customHeight="1" x14ac:dyDescent="0.2">
      <c r="A225" s="73" t="s">
        <v>1887</v>
      </c>
      <c r="B225" s="74" t="s">
        <v>31</v>
      </c>
      <c r="C225" s="74" t="s">
        <v>1417</v>
      </c>
      <c r="D225" s="74" t="s">
        <v>1418</v>
      </c>
      <c r="E225" s="74" t="s">
        <v>2729</v>
      </c>
      <c r="F225" s="74" t="s">
        <v>2</v>
      </c>
      <c r="G225" s="74" t="s">
        <v>2678</v>
      </c>
      <c r="H225" s="76">
        <v>44953</v>
      </c>
      <c r="I225" s="77">
        <v>11.452999999999999</v>
      </c>
      <c r="J225" s="78">
        <v>8.19</v>
      </c>
      <c r="K225" s="78">
        <v>11.3</v>
      </c>
      <c r="L225" s="78">
        <v>54.59</v>
      </c>
      <c r="M225" s="78">
        <v>172.18600000000001</v>
      </c>
      <c r="N225" s="76">
        <v>45190</v>
      </c>
      <c r="O225" s="77">
        <v>8.5</v>
      </c>
      <c r="P225" s="75" t="s">
        <v>1</v>
      </c>
      <c r="Q225" s="75" t="s">
        <v>1</v>
      </c>
      <c r="R225" s="75" t="s">
        <v>1</v>
      </c>
      <c r="S225" s="75" t="s">
        <v>1</v>
      </c>
      <c r="T225" s="79">
        <v>7</v>
      </c>
      <c r="V225" s="86">
        <v>45190</v>
      </c>
      <c r="X225" s="81" t="str">
        <f t="shared" si="30"/>
        <v>2023-Q1</v>
      </c>
      <c r="Y225" s="81" t="str">
        <f t="shared" si="31"/>
        <v>2023-Q1</v>
      </c>
      <c r="Z225" s="87">
        <f t="shared" si="32"/>
        <v>11.3</v>
      </c>
      <c r="AB225" s="81" t="str">
        <f t="shared" si="33"/>
        <v>2023-Q3</v>
      </c>
      <c r="AC225" s="81" t="str">
        <f t="shared" si="34"/>
        <v/>
      </c>
      <c r="AD225" s="87" t="str">
        <f t="shared" si="35"/>
        <v/>
      </c>
      <c r="AF225" s="81" t="str">
        <f t="shared" si="36"/>
        <v/>
      </c>
      <c r="AG225" s="87" t="str">
        <f t="shared" si="37"/>
        <v/>
      </c>
      <c r="AH225" s="87" t="str">
        <f t="shared" si="38"/>
        <v/>
      </c>
      <c r="AI225" s="87" t="str">
        <f t="shared" si="39"/>
        <v/>
      </c>
    </row>
    <row r="226" spans="1:35" ht="12" customHeight="1" x14ac:dyDescent="0.2">
      <c r="A226" s="73" t="s">
        <v>1887</v>
      </c>
      <c r="B226" s="74" t="s">
        <v>17</v>
      </c>
      <c r="C226" s="74" t="s">
        <v>16</v>
      </c>
      <c r="D226" s="74" t="s">
        <v>15</v>
      </c>
      <c r="E226" s="74" t="s">
        <v>2730</v>
      </c>
      <c r="F226" s="74" t="s">
        <v>2</v>
      </c>
      <c r="G226" s="74" t="s">
        <v>2694</v>
      </c>
      <c r="H226" s="76">
        <v>44950</v>
      </c>
      <c r="I226" s="77">
        <v>7.8380000000000001</v>
      </c>
      <c r="J226" s="78">
        <v>6.83</v>
      </c>
      <c r="K226" s="78">
        <v>9.35</v>
      </c>
      <c r="L226" s="78">
        <v>52.29</v>
      </c>
      <c r="M226" s="78">
        <v>186.06399999999999</v>
      </c>
      <c r="N226" s="76">
        <v>45180</v>
      </c>
      <c r="O226" s="77">
        <v>7.8360000000000003</v>
      </c>
      <c r="P226" s="78">
        <v>6.83</v>
      </c>
      <c r="Q226" s="78">
        <v>9.35</v>
      </c>
      <c r="R226" s="78">
        <v>52.29</v>
      </c>
      <c r="S226" s="78">
        <v>186.06299999999999</v>
      </c>
      <c r="T226" s="79">
        <v>7</v>
      </c>
      <c r="V226" s="86">
        <v>45180</v>
      </c>
      <c r="X226" s="81" t="str">
        <f t="shared" si="30"/>
        <v>2023-Q1</v>
      </c>
      <c r="Y226" s="81" t="str">
        <f t="shared" si="31"/>
        <v>2023-Q1</v>
      </c>
      <c r="Z226" s="87">
        <f t="shared" si="32"/>
        <v>9.35</v>
      </c>
      <c r="AB226" s="81" t="str">
        <f t="shared" si="33"/>
        <v>2023-Q3</v>
      </c>
      <c r="AC226" s="81" t="str">
        <f t="shared" si="34"/>
        <v>2023-Q3</v>
      </c>
      <c r="AD226" s="87">
        <f t="shared" si="35"/>
        <v>9.35</v>
      </c>
      <c r="AF226" s="81" t="str">
        <f t="shared" si="36"/>
        <v>2023-Q3</v>
      </c>
      <c r="AG226" s="87">
        <f t="shared" si="37"/>
        <v>9.35</v>
      </c>
      <c r="AH226" s="87">
        <f t="shared" si="38"/>
        <v>9.35</v>
      </c>
      <c r="AI226" s="87">
        <f t="shared" si="39"/>
        <v>0</v>
      </c>
    </row>
    <row r="227" spans="1:35" ht="12" customHeight="1" x14ac:dyDescent="0.2">
      <c r="A227" s="73" t="s">
        <v>1887</v>
      </c>
      <c r="B227" s="74" t="s">
        <v>17</v>
      </c>
      <c r="C227" s="74" t="s">
        <v>23</v>
      </c>
      <c r="D227" s="74" t="s">
        <v>22</v>
      </c>
      <c r="E227" s="74" t="s">
        <v>2731</v>
      </c>
      <c r="F227" s="74" t="s">
        <v>2</v>
      </c>
      <c r="G227" s="74" t="s">
        <v>2694</v>
      </c>
      <c r="H227" s="76">
        <v>45000</v>
      </c>
      <c r="I227" s="77">
        <v>-8.8915880000000005</v>
      </c>
      <c r="J227" s="78">
        <v>6.84</v>
      </c>
      <c r="K227" s="78">
        <v>9.1999999999999993</v>
      </c>
      <c r="L227" s="78">
        <v>49.78</v>
      </c>
      <c r="M227" s="78">
        <v>5.3550370000000003</v>
      </c>
      <c r="N227" s="76">
        <v>45176</v>
      </c>
      <c r="O227" s="77">
        <v>-15.695793</v>
      </c>
      <c r="P227" s="78">
        <v>6.84</v>
      </c>
      <c r="Q227" s="78">
        <v>9.1999999999999993</v>
      </c>
      <c r="R227" s="78">
        <v>49.78</v>
      </c>
      <c r="S227" s="78">
        <v>5.3550370000000003</v>
      </c>
      <c r="T227" s="79">
        <v>5</v>
      </c>
      <c r="V227" s="86">
        <v>45176</v>
      </c>
      <c r="X227" s="81" t="str">
        <f t="shared" si="30"/>
        <v>2023-Q1</v>
      </c>
      <c r="Y227" s="81" t="str">
        <f t="shared" si="31"/>
        <v>2023-Q1</v>
      </c>
      <c r="Z227" s="87">
        <f t="shared" si="32"/>
        <v>9.1999999999999993</v>
      </c>
      <c r="AB227" s="81" t="str">
        <f t="shared" si="33"/>
        <v>2023-Q3</v>
      </c>
      <c r="AC227" s="81" t="str">
        <f t="shared" si="34"/>
        <v>2023-Q3</v>
      </c>
      <c r="AD227" s="87">
        <f t="shared" si="35"/>
        <v>9.1999999999999993</v>
      </c>
      <c r="AF227" s="81" t="str">
        <f t="shared" si="36"/>
        <v>2023-Q3</v>
      </c>
      <c r="AG227" s="87">
        <f t="shared" si="37"/>
        <v>9.1999999999999993</v>
      </c>
      <c r="AH227" s="87">
        <f t="shared" si="38"/>
        <v>9.1999999999999993</v>
      </c>
      <c r="AI227" s="87">
        <f t="shared" si="39"/>
        <v>0</v>
      </c>
    </row>
    <row r="228" spans="1:35" ht="12" customHeight="1" x14ac:dyDescent="0.2">
      <c r="A228" s="73" t="s">
        <v>1887</v>
      </c>
      <c r="B228" s="74" t="s">
        <v>259</v>
      </c>
      <c r="C228" s="74" t="s">
        <v>3020</v>
      </c>
      <c r="D228" s="74" t="s">
        <v>10</v>
      </c>
      <c r="E228" s="74" t="s">
        <v>2597</v>
      </c>
      <c r="F228" s="74" t="s">
        <v>2</v>
      </c>
      <c r="G228" s="74" t="s">
        <v>2680</v>
      </c>
      <c r="H228" s="76">
        <v>44895</v>
      </c>
      <c r="I228" s="77">
        <v>303.09348799999998</v>
      </c>
      <c r="J228" s="78">
        <v>7.48</v>
      </c>
      <c r="K228" s="78">
        <v>10.25</v>
      </c>
      <c r="L228" s="78">
        <v>55.7</v>
      </c>
      <c r="M228" s="78">
        <v>11295.202309</v>
      </c>
      <c r="N228" s="76">
        <v>45175</v>
      </c>
      <c r="O228" s="77">
        <v>45.009185000000002</v>
      </c>
      <c r="P228" s="78">
        <v>6.95</v>
      </c>
      <c r="Q228" s="78">
        <v>9.3000000000000007</v>
      </c>
      <c r="R228" s="78">
        <v>55.69</v>
      </c>
      <c r="S228" s="78">
        <v>10560.088992000001</v>
      </c>
      <c r="T228" s="79">
        <v>9</v>
      </c>
      <c r="V228" s="86">
        <v>45175</v>
      </c>
      <c r="X228" s="81" t="str">
        <f t="shared" si="30"/>
        <v>2022-Q4</v>
      </c>
      <c r="Y228" s="81" t="str">
        <f t="shared" si="31"/>
        <v>2022-Q4</v>
      </c>
      <c r="Z228" s="87">
        <f t="shared" si="32"/>
        <v>10.25</v>
      </c>
      <c r="AB228" s="81" t="str">
        <f t="shared" si="33"/>
        <v>2023-Q3</v>
      </c>
      <c r="AC228" s="81" t="str">
        <f t="shared" si="34"/>
        <v>2023-Q3</v>
      </c>
      <c r="AD228" s="87">
        <f t="shared" si="35"/>
        <v>9.3000000000000007</v>
      </c>
      <c r="AF228" s="81" t="str">
        <f t="shared" si="36"/>
        <v>2023-Q3</v>
      </c>
      <c r="AG228" s="87">
        <f t="shared" si="37"/>
        <v>10.25</v>
      </c>
      <c r="AH228" s="87">
        <f t="shared" si="38"/>
        <v>9.3000000000000007</v>
      </c>
      <c r="AI228" s="87">
        <f t="shared" si="39"/>
        <v>0.94999999999999929</v>
      </c>
    </row>
    <row r="229" spans="1:35" ht="12" customHeight="1" x14ac:dyDescent="0.2">
      <c r="A229" s="73" t="s">
        <v>1887</v>
      </c>
      <c r="B229" s="74" t="s">
        <v>275</v>
      </c>
      <c r="C229" s="74" t="s">
        <v>276</v>
      </c>
      <c r="D229" s="74" t="s">
        <v>135</v>
      </c>
      <c r="E229" s="74" t="s">
        <v>2583</v>
      </c>
      <c r="F229" s="74" t="s">
        <v>2</v>
      </c>
      <c r="G229" s="74" t="s">
        <v>2680</v>
      </c>
      <c r="H229" s="76">
        <v>44760</v>
      </c>
      <c r="I229" s="77">
        <v>3.1925330000000001</v>
      </c>
      <c r="J229" s="78">
        <v>10</v>
      </c>
      <c r="K229" s="78">
        <v>13.45</v>
      </c>
      <c r="L229" s="78">
        <v>60.7</v>
      </c>
      <c r="M229" s="78">
        <v>130.67731499999999</v>
      </c>
      <c r="N229" s="76">
        <v>45169</v>
      </c>
      <c r="O229" s="77">
        <v>2.1272739999999999</v>
      </c>
      <c r="P229" s="78">
        <v>8.7899999999999991</v>
      </c>
      <c r="Q229" s="78">
        <v>11.45</v>
      </c>
      <c r="R229" s="78">
        <v>60.7</v>
      </c>
      <c r="S229" s="78">
        <v>130.673507</v>
      </c>
      <c r="T229" s="79">
        <v>13</v>
      </c>
      <c r="V229" s="86">
        <v>45169</v>
      </c>
      <c r="X229" s="81" t="str">
        <f t="shared" si="30"/>
        <v>2022-Q3</v>
      </c>
      <c r="Y229" s="81" t="str">
        <f t="shared" si="31"/>
        <v>2022-Q3</v>
      </c>
      <c r="Z229" s="87">
        <f t="shared" si="32"/>
        <v>13.45</v>
      </c>
      <c r="AB229" s="81" t="str">
        <f t="shared" si="33"/>
        <v>2023-Q3</v>
      </c>
      <c r="AC229" s="81" t="str">
        <f t="shared" si="34"/>
        <v>2023-Q3</v>
      </c>
      <c r="AD229" s="87">
        <f t="shared" si="35"/>
        <v>11.45</v>
      </c>
      <c r="AF229" s="81" t="str">
        <f t="shared" si="36"/>
        <v>2023-Q3</v>
      </c>
      <c r="AG229" s="87">
        <f t="shared" si="37"/>
        <v>13.45</v>
      </c>
      <c r="AH229" s="87">
        <f t="shared" si="38"/>
        <v>11.45</v>
      </c>
      <c r="AI229" s="87">
        <f t="shared" si="39"/>
        <v>2</v>
      </c>
    </row>
    <row r="230" spans="1:35" ht="12" customHeight="1" x14ac:dyDescent="0.2">
      <c r="A230" s="73" t="s">
        <v>1887</v>
      </c>
      <c r="B230" s="74" t="s">
        <v>86</v>
      </c>
      <c r="C230" s="74" t="s">
        <v>136</v>
      </c>
      <c r="D230" s="74" t="s">
        <v>135</v>
      </c>
      <c r="E230" s="74" t="s">
        <v>2732</v>
      </c>
      <c r="F230" s="74" t="s">
        <v>2</v>
      </c>
      <c r="G230" s="74" t="s">
        <v>2680</v>
      </c>
      <c r="H230" s="76">
        <v>44958</v>
      </c>
      <c r="I230" s="77">
        <v>50.612000000000002</v>
      </c>
      <c r="J230" s="78">
        <v>7.59</v>
      </c>
      <c r="K230" s="78">
        <v>10.25</v>
      </c>
      <c r="L230" s="78">
        <v>50</v>
      </c>
      <c r="M230" s="78">
        <v>1069.797</v>
      </c>
      <c r="N230" s="76">
        <v>45169</v>
      </c>
      <c r="O230" s="77">
        <v>26.439</v>
      </c>
      <c r="P230" s="78">
        <v>7.19</v>
      </c>
      <c r="Q230" s="78">
        <v>9.4</v>
      </c>
      <c r="R230" s="78">
        <v>50</v>
      </c>
      <c r="S230" s="78">
        <v>1034.8789999999999</v>
      </c>
      <c r="T230" s="79">
        <v>7</v>
      </c>
      <c r="V230" s="86">
        <v>45169</v>
      </c>
      <c r="X230" s="81" t="str">
        <f t="shared" si="30"/>
        <v>2023-Q1</v>
      </c>
      <c r="Y230" s="81" t="str">
        <f t="shared" si="31"/>
        <v>2023-Q1</v>
      </c>
      <c r="Z230" s="87">
        <f t="shared" si="32"/>
        <v>10.25</v>
      </c>
      <c r="AB230" s="81" t="str">
        <f t="shared" si="33"/>
        <v>2023-Q3</v>
      </c>
      <c r="AC230" s="81" t="str">
        <f t="shared" si="34"/>
        <v>2023-Q3</v>
      </c>
      <c r="AD230" s="87">
        <f t="shared" si="35"/>
        <v>9.4</v>
      </c>
      <c r="AF230" s="81" t="str">
        <f t="shared" si="36"/>
        <v>2023-Q3</v>
      </c>
      <c r="AG230" s="87">
        <f t="shared" si="37"/>
        <v>10.25</v>
      </c>
      <c r="AH230" s="87">
        <f t="shared" si="38"/>
        <v>9.4</v>
      </c>
      <c r="AI230" s="87">
        <f t="shared" si="39"/>
        <v>0.84999999999999964</v>
      </c>
    </row>
    <row r="231" spans="1:35" ht="12" customHeight="1" x14ac:dyDescent="0.2">
      <c r="A231" s="73" t="s">
        <v>1887</v>
      </c>
      <c r="B231" s="74" t="s">
        <v>109</v>
      </c>
      <c r="C231" s="74" t="s">
        <v>269</v>
      </c>
      <c r="D231" s="74" t="s">
        <v>1176</v>
      </c>
      <c r="E231" s="74" t="s">
        <v>2544</v>
      </c>
      <c r="F231" s="74" t="s">
        <v>2</v>
      </c>
      <c r="G231" s="74" t="s">
        <v>2680</v>
      </c>
      <c r="H231" s="76">
        <v>44729</v>
      </c>
      <c r="I231" s="77">
        <v>123.001</v>
      </c>
      <c r="J231" s="78">
        <v>7.04</v>
      </c>
      <c r="K231" s="78">
        <v>9.75</v>
      </c>
      <c r="L231" s="78">
        <v>54.32</v>
      </c>
      <c r="M231" s="78">
        <v>3570.6469999999999</v>
      </c>
      <c r="N231" s="76">
        <v>45163</v>
      </c>
      <c r="O231" s="77">
        <v>100.130229</v>
      </c>
      <c r="P231" s="78">
        <v>6.93</v>
      </c>
      <c r="Q231" s="78">
        <v>9.5500000000000007</v>
      </c>
      <c r="R231" s="78">
        <v>54.32</v>
      </c>
      <c r="S231" s="78">
        <v>3567.5749999999998</v>
      </c>
      <c r="T231" s="79">
        <v>14</v>
      </c>
      <c r="V231" s="86">
        <v>45163</v>
      </c>
      <c r="X231" s="81" t="str">
        <f t="shared" si="30"/>
        <v>2022-Q2</v>
      </c>
      <c r="Y231" s="81" t="str">
        <f t="shared" si="31"/>
        <v>2022-Q2</v>
      </c>
      <c r="Z231" s="87">
        <f t="shared" si="32"/>
        <v>9.75</v>
      </c>
      <c r="AB231" s="81" t="str">
        <f t="shared" si="33"/>
        <v>2023-Q3</v>
      </c>
      <c r="AC231" s="81" t="str">
        <f t="shared" si="34"/>
        <v>2023-Q3</v>
      </c>
      <c r="AD231" s="87">
        <f t="shared" si="35"/>
        <v>9.5500000000000007</v>
      </c>
      <c r="AF231" s="81" t="str">
        <f t="shared" si="36"/>
        <v>2023-Q3</v>
      </c>
      <c r="AG231" s="87">
        <f t="shared" si="37"/>
        <v>9.75</v>
      </c>
      <c r="AH231" s="87">
        <f t="shared" si="38"/>
        <v>9.5500000000000007</v>
      </c>
      <c r="AI231" s="87">
        <f t="shared" si="39"/>
        <v>0.19999999999999929</v>
      </c>
    </row>
    <row r="232" spans="1:35" ht="12" customHeight="1" x14ac:dyDescent="0.2">
      <c r="A232" s="73" t="s">
        <v>1887</v>
      </c>
      <c r="B232" s="74" t="s">
        <v>257</v>
      </c>
      <c r="C232" s="74" t="s">
        <v>2451</v>
      </c>
      <c r="D232" s="74" t="s">
        <v>2228</v>
      </c>
      <c r="E232" s="74" t="s">
        <v>2570</v>
      </c>
      <c r="F232" s="74" t="s">
        <v>2</v>
      </c>
      <c r="G232" s="74" t="s">
        <v>2678</v>
      </c>
      <c r="H232" s="76">
        <v>44813</v>
      </c>
      <c r="I232" s="77">
        <v>130.64099999999999</v>
      </c>
      <c r="J232" s="78">
        <v>7.47</v>
      </c>
      <c r="K232" s="78">
        <v>10.199999999999999</v>
      </c>
      <c r="L232" s="78">
        <v>52</v>
      </c>
      <c r="M232" s="78">
        <v>1539.098</v>
      </c>
      <c r="N232" s="76">
        <v>45163</v>
      </c>
      <c r="O232" s="77">
        <v>22.957000000000001</v>
      </c>
      <c r="P232" s="78">
        <v>6.48</v>
      </c>
      <c r="Q232" s="78">
        <v>8.6300000000000008</v>
      </c>
      <c r="R232" s="78">
        <v>50</v>
      </c>
      <c r="S232" s="78">
        <v>1105.1959999999999</v>
      </c>
      <c r="T232" s="79">
        <v>11</v>
      </c>
      <c r="V232" s="86">
        <v>45163</v>
      </c>
      <c r="X232" s="81" t="str">
        <f t="shared" si="30"/>
        <v>2022-Q3</v>
      </c>
      <c r="Y232" s="81" t="str">
        <f t="shared" si="31"/>
        <v>2022-Q3</v>
      </c>
      <c r="Z232" s="87">
        <f t="shared" si="32"/>
        <v>10.199999999999999</v>
      </c>
      <c r="AB232" s="81" t="str">
        <f t="shared" si="33"/>
        <v>2023-Q3</v>
      </c>
      <c r="AC232" s="81" t="str">
        <f t="shared" si="34"/>
        <v>2023-Q3</v>
      </c>
      <c r="AD232" s="87">
        <f t="shared" si="35"/>
        <v>8.6300000000000008</v>
      </c>
      <c r="AF232" s="81" t="str">
        <f t="shared" si="36"/>
        <v>2023-Q3</v>
      </c>
      <c r="AG232" s="87">
        <f t="shared" si="37"/>
        <v>10.199999999999999</v>
      </c>
      <c r="AH232" s="87">
        <f t="shared" si="38"/>
        <v>8.6300000000000008</v>
      </c>
      <c r="AI232" s="87">
        <f t="shared" si="39"/>
        <v>1.5699999999999985</v>
      </c>
    </row>
    <row r="233" spans="1:35" ht="12" customHeight="1" x14ac:dyDescent="0.2">
      <c r="A233" s="73" t="s">
        <v>1887</v>
      </c>
      <c r="B233" s="74" t="s">
        <v>1653</v>
      </c>
      <c r="C233" s="74" t="s">
        <v>2127</v>
      </c>
      <c r="D233" s="74" t="s">
        <v>2095</v>
      </c>
      <c r="E233" s="74" t="s">
        <v>2734</v>
      </c>
      <c r="F233" s="74" t="s">
        <v>2</v>
      </c>
      <c r="G233" s="74" t="s">
        <v>2680</v>
      </c>
      <c r="H233" s="76">
        <v>45078</v>
      </c>
      <c r="I233" s="77">
        <v>36.186</v>
      </c>
      <c r="J233" s="78">
        <v>6.88</v>
      </c>
      <c r="K233" s="78">
        <v>9.58</v>
      </c>
      <c r="L233" s="78">
        <v>49.88</v>
      </c>
      <c r="M233" s="78">
        <v>1852.8889999999999</v>
      </c>
      <c r="N233" s="76">
        <v>45161</v>
      </c>
      <c r="O233" s="77">
        <v>36.186</v>
      </c>
      <c r="P233" s="78">
        <v>6.88</v>
      </c>
      <c r="Q233" s="78">
        <v>9.58</v>
      </c>
      <c r="R233" s="78">
        <v>49.88</v>
      </c>
      <c r="S233" s="78">
        <v>1852.8889999999999</v>
      </c>
      <c r="T233" s="79">
        <v>2</v>
      </c>
      <c r="V233" s="86">
        <v>45161</v>
      </c>
      <c r="X233" s="81" t="str">
        <f t="shared" si="30"/>
        <v>2023-Q2</v>
      </c>
      <c r="Y233" s="81" t="str">
        <f t="shared" si="31"/>
        <v>2023-Q2</v>
      </c>
      <c r="Z233" s="87">
        <f t="shared" si="32"/>
        <v>9.58</v>
      </c>
      <c r="AB233" s="81" t="str">
        <f t="shared" si="33"/>
        <v>2023-Q3</v>
      </c>
      <c r="AC233" s="81" t="str">
        <f t="shared" si="34"/>
        <v>2023-Q3</v>
      </c>
      <c r="AD233" s="87">
        <f t="shared" si="35"/>
        <v>9.58</v>
      </c>
      <c r="AF233" s="81" t="str">
        <f t="shared" si="36"/>
        <v>2023-Q3</v>
      </c>
      <c r="AG233" s="87">
        <f t="shared" si="37"/>
        <v>9.58</v>
      </c>
      <c r="AH233" s="87">
        <f t="shared" si="38"/>
        <v>9.58</v>
      </c>
      <c r="AI233" s="87">
        <f t="shared" si="39"/>
        <v>0</v>
      </c>
    </row>
    <row r="234" spans="1:35" ht="12" customHeight="1" x14ac:dyDescent="0.2">
      <c r="A234" s="73" t="s">
        <v>1887</v>
      </c>
      <c r="B234" s="74" t="s">
        <v>193</v>
      </c>
      <c r="C234" s="74" t="s">
        <v>2034</v>
      </c>
      <c r="D234" s="74" t="s">
        <v>167</v>
      </c>
      <c r="E234" s="74" t="s">
        <v>2603</v>
      </c>
      <c r="F234" s="74" t="s">
        <v>2</v>
      </c>
      <c r="G234" s="74" t="s">
        <v>2680</v>
      </c>
      <c r="H234" s="76">
        <v>44840</v>
      </c>
      <c r="I234" s="77">
        <v>227.4</v>
      </c>
      <c r="J234" s="78">
        <v>7.39</v>
      </c>
      <c r="K234" s="78">
        <v>10.4</v>
      </c>
      <c r="L234" s="78">
        <v>53</v>
      </c>
      <c r="M234" s="78">
        <v>12258.721</v>
      </c>
      <c r="N234" s="76">
        <v>45156</v>
      </c>
      <c r="O234" s="77">
        <v>148.17099999999999</v>
      </c>
      <c r="P234" s="78">
        <v>7.07</v>
      </c>
      <c r="Q234" s="78">
        <v>9.8000000000000007</v>
      </c>
      <c r="R234" s="78">
        <v>53</v>
      </c>
      <c r="S234" s="78">
        <v>12187.58</v>
      </c>
      <c r="T234" s="79">
        <v>10</v>
      </c>
      <c r="V234" s="86">
        <v>45156</v>
      </c>
      <c r="X234" s="81" t="str">
        <f t="shared" si="30"/>
        <v>2022-Q4</v>
      </c>
      <c r="Y234" s="81" t="str">
        <f t="shared" si="31"/>
        <v>2022-Q4</v>
      </c>
      <c r="Z234" s="87">
        <f t="shared" si="32"/>
        <v>10.4</v>
      </c>
      <c r="AB234" s="81" t="str">
        <f t="shared" si="33"/>
        <v>2023-Q3</v>
      </c>
      <c r="AC234" s="81" t="str">
        <f t="shared" si="34"/>
        <v>2023-Q3</v>
      </c>
      <c r="AD234" s="87">
        <f t="shared" si="35"/>
        <v>9.8000000000000007</v>
      </c>
      <c r="AF234" s="81" t="str">
        <f t="shared" si="36"/>
        <v>2023-Q3</v>
      </c>
      <c r="AG234" s="87">
        <f t="shared" si="37"/>
        <v>10.4</v>
      </c>
      <c r="AH234" s="87">
        <f t="shared" si="38"/>
        <v>9.8000000000000007</v>
      </c>
      <c r="AI234" s="87">
        <f t="shared" si="39"/>
        <v>0.59999999999999964</v>
      </c>
    </row>
    <row r="235" spans="1:35" ht="12" customHeight="1" x14ac:dyDescent="0.2">
      <c r="A235" s="73" t="s">
        <v>1887</v>
      </c>
      <c r="B235" s="74" t="s">
        <v>17</v>
      </c>
      <c r="C235" s="74" t="s">
        <v>16</v>
      </c>
      <c r="D235" s="74" t="s">
        <v>15</v>
      </c>
      <c r="E235" s="74" t="s">
        <v>2738</v>
      </c>
      <c r="F235" s="74" t="s">
        <v>2</v>
      </c>
      <c r="G235" s="74" t="s">
        <v>2694</v>
      </c>
      <c r="H235" s="76">
        <v>44908</v>
      </c>
      <c r="I235" s="77">
        <v>16.781986</v>
      </c>
      <c r="J235" s="75" t="s">
        <v>1</v>
      </c>
      <c r="K235" s="75" t="s">
        <v>1</v>
      </c>
      <c r="L235" s="75" t="s">
        <v>1</v>
      </c>
      <c r="M235" s="75" t="s">
        <v>1</v>
      </c>
      <c r="N235" s="76">
        <v>45142</v>
      </c>
      <c r="O235" s="77">
        <v>16.781986</v>
      </c>
      <c r="P235" s="75" t="s">
        <v>1</v>
      </c>
      <c r="Q235" s="75" t="s">
        <v>1</v>
      </c>
      <c r="R235" s="75" t="s">
        <v>1</v>
      </c>
      <c r="S235" s="75" t="s">
        <v>1</v>
      </c>
      <c r="T235" s="79">
        <v>7</v>
      </c>
      <c r="V235" s="86">
        <v>45142</v>
      </c>
      <c r="X235" s="81" t="str">
        <f t="shared" si="30"/>
        <v>2022-Q4</v>
      </c>
      <c r="Y235" s="81" t="str">
        <f t="shared" si="31"/>
        <v/>
      </c>
      <c r="Z235" s="87" t="str">
        <f t="shared" si="32"/>
        <v/>
      </c>
      <c r="AB235" s="81" t="str">
        <f t="shared" si="33"/>
        <v>2023-Q3</v>
      </c>
      <c r="AC235" s="81" t="str">
        <f t="shared" si="34"/>
        <v/>
      </c>
      <c r="AD235" s="87" t="str">
        <f t="shared" si="35"/>
        <v/>
      </c>
      <c r="AF235" s="81" t="str">
        <f t="shared" si="36"/>
        <v/>
      </c>
      <c r="AG235" s="87" t="str">
        <f t="shared" si="37"/>
        <v/>
      </c>
      <c r="AH235" s="87" t="str">
        <f t="shared" si="38"/>
        <v/>
      </c>
      <c r="AI235" s="87" t="str">
        <f t="shared" si="39"/>
        <v/>
      </c>
    </row>
    <row r="236" spans="1:35" ht="12" customHeight="1" x14ac:dyDescent="0.2">
      <c r="A236" s="73" t="s">
        <v>1887</v>
      </c>
      <c r="B236" s="74" t="s">
        <v>28</v>
      </c>
      <c r="C236" s="74" t="s">
        <v>27</v>
      </c>
      <c r="D236" s="74" t="s">
        <v>26</v>
      </c>
      <c r="E236" s="74" t="s">
        <v>2585</v>
      </c>
      <c r="F236" s="74" t="s">
        <v>2</v>
      </c>
      <c r="G236" s="74" t="s">
        <v>2680</v>
      </c>
      <c r="H236" s="76">
        <v>44743</v>
      </c>
      <c r="I236" s="77">
        <v>131.39761200000001</v>
      </c>
      <c r="J236" s="78">
        <v>7.24</v>
      </c>
      <c r="K236" s="78">
        <v>10.8</v>
      </c>
      <c r="L236" s="78">
        <v>51.21</v>
      </c>
      <c r="M236" s="78">
        <v>4412.1411399999997</v>
      </c>
      <c r="N236" s="76">
        <v>45141</v>
      </c>
      <c r="O236" s="77">
        <v>54</v>
      </c>
      <c r="P236" s="78">
        <v>6.61</v>
      </c>
      <c r="Q236" s="78">
        <v>9.57</v>
      </c>
      <c r="R236" s="78">
        <v>51.21</v>
      </c>
      <c r="S236" s="75" t="s">
        <v>1</v>
      </c>
      <c r="T236" s="79">
        <v>13</v>
      </c>
      <c r="V236" s="86">
        <v>45141</v>
      </c>
      <c r="X236" s="81" t="str">
        <f t="shared" si="30"/>
        <v>2022-Q3</v>
      </c>
      <c r="Y236" s="81" t="str">
        <f t="shared" si="31"/>
        <v>2022-Q3</v>
      </c>
      <c r="Z236" s="87">
        <f t="shared" si="32"/>
        <v>10.8</v>
      </c>
      <c r="AB236" s="81" t="str">
        <f t="shared" si="33"/>
        <v>2023-Q3</v>
      </c>
      <c r="AC236" s="81" t="str">
        <f t="shared" si="34"/>
        <v>2023-Q3</v>
      </c>
      <c r="AD236" s="87">
        <f t="shared" si="35"/>
        <v>9.57</v>
      </c>
      <c r="AF236" s="81" t="str">
        <f t="shared" si="36"/>
        <v>2023-Q3</v>
      </c>
      <c r="AG236" s="87">
        <f t="shared" si="37"/>
        <v>10.8</v>
      </c>
      <c r="AH236" s="87">
        <f t="shared" si="38"/>
        <v>9.57</v>
      </c>
      <c r="AI236" s="87">
        <f t="shared" si="39"/>
        <v>1.2300000000000004</v>
      </c>
    </row>
    <row r="237" spans="1:35" ht="12" customHeight="1" x14ac:dyDescent="0.2">
      <c r="A237" s="73" t="s">
        <v>1887</v>
      </c>
      <c r="B237" s="74" t="s">
        <v>17</v>
      </c>
      <c r="C237" s="74" t="s">
        <v>23</v>
      </c>
      <c r="D237" s="74" t="s">
        <v>22</v>
      </c>
      <c r="E237" s="74" t="s">
        <v>2739</v>
      </c>
      <c r="F237" s="74" t="s">
        <v>2</v>
      </c>
      <c r="G237" s="74" t="s">
        <v>2694</v>
      </c>
      <c r="H237" s="76">
        <v>44895</v>
      </c>
      <c r="I237" s="77">
        <v>6.8958909999999998</v>
      </c>
      <c r="J237" s="78">
        <v>6.84</v>
      </c>
      <c r="K237" s="78">
        <v>9.1999999999999993</v>
      </c>
      <c r="L237" s="78">
        <v>48.78</v>
      </c>
      <c r="M237" s="78">
        <v>163.73263700000001</v>
      </c>
      <c r="N237" s="76">
        <v>45141</v>
      </c>
      <c r="O237" s="77">
        <v>6.8099769999999999</v>
      </c>
      <c r="P237" s="78">
        <v>6.84</v>
      </c>
      <c r="Q237" s="78">
        <v>9.1999999999999993</v>
      </c>
      <c r="R237" s="78">
        <v>48.78</v>
      </c>
      <c r="S237" s="75" t="s">
        <v>1</v>
      </c>
      <c r="T237" s="79">
        <v>8</v>
      </c>
      <c r="V237" s="86">
        <v>45141</v>
      </c>
      <c r="X237" s="81" t="str">
        <f t="shared" si="30"/>
        <v>2022-Q4</v>
      </c>
      <c r="Y237" s="81" t="str">
        <f t="shared" si="31"/>
        <v>2022-Q4</v>
      </c>
      <c r="Z237" s="87">
        <f t="shared" si="32"/>
        <v>9.1999999999999993</v>
      </c>
      <c r="AB237" s="81" t="str">
        <f t="shared" si="33"/>
        <v>2023-Q3</v>
      </c>
      <c r="AC237" s="81" t="str">
        <f t="shared" si="34"/>
        <v>2023-Q3</v>
      </c>
      <c r="AD237" s="87">
        <f t="shared" si="35"/>
        <v>9.1999999999999993</v>
      </c>
      <c r="AF237" s="81" t="str">
        <f t="shared" si="36"/>
        <v>2023-Q3</v>
      </c>
      <c r="AG237" s="87">
        <f t="shared" si="37"/>
        <v>9.1999999999999993</v>
      </c>
      <c r="AH237" s="87">
        <f t="shared" si="38"/>
        <v>9.1999999999999993</v>
      </c>
      <c r="AI237" s="87">
        <f t="shared" si="39"/>
        <v>0</v>
      </c>
    </row>
    <row r="238" spans="1:35" ht="12" customHeight="1" x14ac:dyDescent="0.2">
      <c r="A238" s="73" t="s">
        <v>1887</v>
      </c>
      <c r="B238" s="74" t="s">
        <v>231</v>
      </c>
      <c r="C238" s="74" t="s">
        <v>2740</v>
      </c>
      <c r="D238" s="74" t="s">
        <v>635</v>
      </c>
      <c r="E238" s="74" t="s">
        <v>2569</v>
      </c>
      <c r="F238" s="74" t="s">
        <v>2</v>
      </c>
      <c r="G238" s="74" t="s">
        <v>2680</v>
      </c>
      <c r="H238" s="76">
        <v>44823</v>
      </c>
      <c r="I238" s="77">
        <v>279.23031200000003</v>
      </c>
      <c r="J238" s="78">
        <v>7.11</v>
      </c>
      <c r="K238" s="78">
        <v>10.4</v>
      </c>
      <c r="L238" s="78">
        <v>51.63</v>
      </c>
      <c r="M238" s="78">
        <v>5921.988198</v>
      </c>
      <c r="N238" s="76">
        <v>45140</v>
      </c>
      <c r="O238" s="77">
        <v>261.92389200000002</v>
      </c>
      <c r="P238" s="78">
        <v>6.8</v>
      </c>
      <c r="Q238" s="78">
        <v>9.8000000000000007</v>
      </c>
      <c r="R238" s="78">
        <v>51.63</v>
      </c>
      <c r="S238" s="78">
        <v>5925.0138219999999</v>
      </c>
      <c r="T238" s="79">
        <v>10</v>
      </c>
      <c r="V238" s="86">
        <v>45140</v>
      </c>
      <c r="X238" s="81" t="str">
        <f t="shared" si="30"/>
        <v>2022-Q3</v>
      </c>
      <c r="Y238" s="81" t="str">
        <f t="shared" si="31"/>
        <v>2022-Q3</v>
      </c>
      <c r="Z238" s="87">
        <f t="shared" si="32"/>
        <v>10.4</v>
      </c>
      <c r="AB238" s="81" t="str">
        <f t="shared" si="33"/>
        <v>2023-Q3</v>
      </c>
      <c r="AC238" s="81" t="str">
        <f t="shared" si="34"/>
        <v>2023-Q3</v>
      </c>
      <c r="AD238" s="87">
        <f t="shared" si="35"/>
        <v>9.8000000000000007</v>
      </c>
      <c r="AF238" s="81" t="str">
        <f t="shared" si="36"/>
        <v>2023-Q3</v>
      </c>
      <c r="AG238" s="87">
        <f t="shared" si="37"/>
        <v>10.4</v>
      </c>
      <c r="AH238" s="87">
        <f t="shared" si="38"/>
        <v>9.8000000000000007</v>
      </c>
      <c r="AI238" s="87">
        <f t="shared" si="39"/>
        <v>0.59999999999999964</v>
      </c>
    </row>
    <row r="239" spans="1:35" ht="12" customHeight="1" x14ac:dyDescent="0.2">
      <c r="A239" s="73" t="s">
        <v>1887</v>
      </c>
      <c r="B239" s="74" t="s">
        <v>39</v>
      </c>
      <c r="C239" s="74" t="s">
        <v>3013</v>
      </c>
      <c r="D239" s="74" t="s">
        <v>38</v>
      </c>
      <c r="E239" s="74" t="s">
        <v>2526</v>
      </c>
      <c r="F239" s="74" t="s">
        <v>2</v>
      </c>
      <c r="G239" s="74" t="s">
        <v>2678</v>
      </c>
      <c r="H239" s="76">
        <v>44589</v>
      </c>
      <c r="I239" s="77">
        <v>1037.788</v>
      </c>
      <c r="J239" s="78">
        <v>7.14</v>
      </c>
      <c r="K239" s="78">
        <v>10</v>
      </c>
      <c r="L239" s="78">
        <v>50</v>
      </c>
      <c r="M239" s="78">
        <v>26408.343000000001</v>
      </c>
      <c r="N239" s="76">
        <v>45127</v>
      </c>
      <c r="O239" s="77">
        <v>442.30599999999998</v>
      </c>
      <c r="P239" s="78">
        <v>6.75</v>
      </c>
      <c r="Q239" s="78">
        <v>9.25</v>
      </c>
      <c r="R239" s="78">
        <v>48</v>
      </c>
      <c r="S239" s="78">
        <v>26094.576000000001</v>
      </c>
      <c r="T239" s="79">
        <v>17</v>
      </c>
      <c r="V239" s="86">
        <v>45127</v>
      </c>
      <c r="X239" s="81" t="str">
        <f t="shared" si="30"/>
        <v>2022-Q1</v>
      </c>
      <c r="Y239" s="81" t="str">
        <f t="shared" si="31"/>
        <v>2022-Q1</v>
      </c>
      <c r="Z239" s="87">
        <f t="shared" si="32"/>
        <v>10</v>
      </c>
      <c r="AB239" s="81" t="str">
        <f t="shared" si="33"/>
        <v>2023-Q3</v>
      </c>
      <c r="AC239" s="81" t="str">
        <f t="shared" si="34"/>
        <v>2023-Q3</v>
      </c>
      <c r="AD239" s="87">
        <f t="shared" si="35"/>
        <v>9.25</v>
      </c>
      <c r="AF239" s="81" t="str">
        <f t="shared" si="36"/>
        <v>2023-Q3</v>
      </c>
      <c r="AG239" s="87">
        <f t="shared" si="37"/>
        <v>10</v>
      </c>
      <c r="AH239" s="87">
        <f t="shared" si="38"/>
        <v>9.25</v>
      </c>
      <c r="AI239" s="87">
        <f t="shared" si="39"/>
        <v>0.75</v>
      </c>
    </row>
    <row r="240" spans="1:35" ht="12" customHeight="1" x14ac:dyDescent="0.2">
      <c r="A240" s="73" t="s">
        <v>1887</v>
      </c>
      <c r="B240" s="74" t="s">
        <v>231</v>
      </c>
      <c r="C240" s="74" t="s">
        <v>2740</v>
      </c>
      <c r="D240" s="74" t="s">
        <v>635</v>
      </c>
      <c r="E240" s="74" t="s">
        <v>2745</v>
      </c>
      <c r="F240" s="74" t="s">
        <v>2</v>
      </c>
      <c r="G240" s="74" t="s">
        <v>2694</v>
      </c>
      <c r="H240" s="76">
        <v>45013</v>
      </c>
      <c r="I240" s="77">
        <v>45.620851999999999</v>
      </c>
      <c r="J240" s="75" t="s">
        <v>1</v>
      </c>
      <c r="K240" s="75" t="s">
        <v>1</v>
      </c>
      <c r="L240" s="75" t="s">
        <v>1</v>
      </c>
      <c r="M240" s="78">
        <v>682.09519</v>
      </c>
      <c r="N240" s="76">
        <v>45119</v>
      </c>
      <c r="O240" s="77">
        <v>45.620851999999999</v>
      </c>
      <c r="P240" s="75" t="s">
        <v>1</v>
      </c>
      <c r="Q240" s="75" t="s">
        <v>1</v>
      </c>
      <c r="R240" s="75" t="s">
        <v>1</v>
      </c>
      <c r="S240" s="78">
        <v>682.09519</v>
      </c>
      <c r="T240" s="79">
        <v>3</v>
      </c>
      <c r="V240" s="86">
        <v>45119</v>
      </c>
      <c r="X240" s="81" t="str">
        <f t="shared" si="30"/>
        <v>2023-Q1</v>
      </c>
      <c r="Y240" s="81" t="str">
        <f t="shared" si="31"/>
        <v/>
      </c>
      <c r="Z240" s="87" t="str">
        <f t="shared" si="32"/>
        <v/>
      </c>
      <c r="AB240" s="81" t="str">
        <f t="shared" si="33"/>
        <v>2023-Q3</v>
      </c>
      <c r="AC240" s="81" t="str">
        <f t="shared" si="34"/>
        <v/>
      </c>
      <c r="AD240" s="87" t="str">
        <f t="shared" si="35"/>
        <v/>
      </c>
      <c r="AF240" s="81" t="str">
        <f t="shared" si="36"/>
        <v/>
      </c>
      <c r="AG240" s="87" t="str">
        <f t="shared" si="37"/>
        <v/>
      </c>
      <c r="AH240" s="87" t="str">
        <f t="shared" si="38"/>
        <v/>
      </c>
      <c r="AI240" s="87" t="str">
        <f t="shared" si="39"/>
        <v/>
      </c>
    </row>
    <row r="241" spans="1:35" ht="12" customHeight="1" x14ac:dyDescent="0.2">
      <c r="A241" s="73" t="s">
        <v>1887</v>
      </c>
      <c r="B241" s="74" t="s">
        <v>17</v>
      </c>
      <c r="C241" s="74" t="s">
        <v>16</v>
      </c>
      <c r="D241" s="74" t="s">
        <v>15</v>
      </c>
      <c r="E241" s="74" t="s">
        <v>2746</v>
      </c>
      <c r="F241" s="74" t="s">
        <v>2</v>
      </c>
      <c r="G241" s="74" t="s">
        <v>2694</v>
      </c>
      <c r="H241" s="76">
        <v>44909</v>
      </c>
      <c r="I241" s="77">
        <v>373.214</v>
      </c>
      <c r="J241" s="78">
        <v>6.83</v>
      </c>
      <c r="K241" s="78">
        <v>9.35</v>
      </c>
      <c r="L241" s="78">
        <v>52.29</v>
      </c>
      <c r="M241" s="78">
        <v>104.71299999999999</v>
      </c>
      <c r="N241" s="76">
        <v>45119</v>
      </c>
      <c r="O241" s="77">
        <v>356.58124800000002</v>
      </c>
      <c r="P241" s="78">
        <v>6.83</v>
      </c>
      <c r="Q241" s="78">
        <v>9.35</v>
      </c>
      <c r="R241" s="78">
        <v>52.29</v>
      </c>
      <c r="S241" s="78">
        <v>101.122</v>
      </c>
      <c r="T241" s="79">
        <v>7</v>
      </c>
      <c r="V241" s="86">
        <v>45119</v>
      </c>
      <c r="X241" s="81" t="str">
        <f t="shared" si="30"/>
        <v>2022-Q4</v>
      </c>
      <c r="Y241" s="81" t="str">
        <f t="shared" si="31"/>
        <v>2022-Q4</v>
      </c>
      <c r="Z241" s="87">
        <f t="shared" si="32"/>
        <v>9.35</v>
      </c>
      <c r="AB241" s="81" t="str">
        <f t="shared" si="33"/>
        <v>2023-Q3</v>
      </c>
      <c r="AC241" s="81" t="str">
        <f t="shared" si="34"/>
        <v>2023-Q3</v>
      </c>
      <c r="AD241" s="87">
        <f t="shared" si="35"/>
        <v>9.35</v>
      </c>
      <c r="AF241" s="81" t="str">
        <f t="shared" si="36"/>
        <v>2023-Q3</v>
      </c>
      <c r="AG241" s="87">
        <f t="shared" si="37"/>
        <v>9.35</v>
      </c>
      <c r="AH241" s="87">
        <f t="shared" si="38"/>
        <v>9.35</v>
      </c>
      <c r="AI241" s="87">
        <f t="shared" si="39"/>
        <v>0</v>
      </c>
    </row>
    <row r="242" spans="1:35" ht="12" customHeight="1" x14ac:dyDescent="0.2">
      <c r="A242" s="73" t="s">
        <v>1887</v>
      </c>
      <c r="B242" s="74" t="s">
        <v>17</v>
      </c>
      <c r="C242" s="74" t="s">
        <v>16</v>
      </c>
      <c r="D242" s="74" t="s">
        <v>15</v>
      </c>
      <c r="E242" s="74" t="s">
        <v>2747</v>
      </c>
      <c r="F242" s="74" t="s">
        <v>2</v>
      </c>
      <c r="G242" s="74" t="s">
        <v>2694</v>
      </c>
      <c r="H242" s="76">
        <v>44866</v>
      </c>
      <c r="I242" s="77">
        <v>192.29400000000001</v>
      </c>
      <c r="J242" s="78">
        <v>6.83</v>
      </c>
      <c r="K242" s="78">
        <v>9.35</v>
      </c>
      <c r="L242" s="78">
        <v>52.29</v>
      </c>
      <c r="M242" s="78">
        <v>3178.8870000000002</v>
      </c>
      <c r="N242" s="76">
        <v>45114</v>
      </c>
      <c r="O242" s="77">
        <v>192.29300000000001</v>
      </c>
      <c r="P242" s="78">
        <v>6.83</v>
      </c>
      <c r="Q242" s="78">
        <v>9.35</v>
      </c>
      <c r="R242" s="78">
        <v>52.29</v>
      </c>
      <c r="S242" s="78">
        <v>3178.877</v>
      </c>
      <c r="T242" s="79">
        <v>8</v>
      </c>
      <c r="V242" s="86">
        <v>45114</v>
      </c>
      <c r="X242" s="81" t="str">
        <f t="shared" si="30"/>
        <v>2022-Q4</v>
      </c>
      <c r="Y242" s="81" t="str">
        <f t="shared" si="31"/>
        <v>2022-Q4</v>
      </c>
      <c r="Z242" s="87">
        <f t="shared" si="32"/>
        <v>9.35</v>
      </c>
      <c r="AB242" s="81" t="str">
        <f t="shared" si="33"/>
        <v>2023-Q3</v>
      </c>
      <c r="AC242" s="81" t="str">
        <f t="shared" si="34"/>
        <v>2023-Q3</v>
      </c>
      <c r="AD242" s="87">
        <f t="shared" si="35"/>
        <v>9.35</v>
      </c>
      <c r="AF242" s="81" t="str">
        <f t="shared" si="36"/>
        <v>2023-Q3</v>
      </c>
      <c r="AG242" s="87">
        <f t="shared" si="37"/>
        <v>9.35</v>
      </c>
      <c r="AH242" s="87">
        <f t="shared" si="38"/>
        <v>9.35</v>
      </c>
      <c r="AI242" s="87">
        <f t="shared" si="39"/>
        <v>0</v>
      </c>
    </row>
    <row r="243" spans="1:35" ht="12" customHeight="1" x14ac:dyDescent="0.2">
      <c r="A243" s="73" t="s">
        <v>1887</v>
      </c>
      <c r="B243" s="74" t="s">
        <v>17</v>
      </c>
      <c r="C243" s="74" t="s">
        <v>16</v>
      </c>
      <c r="D243" s="74" t="s">
        <v>15</v>
      </c>
      <c r="E243" s="74" t="s">
        <v>2604</v>
      </c>
      <c r="F243" s="74" t="s">
        <v>2</v>
      </c>
      <c r="G243" s="74" t="s">
        <v>2694</v>
      </c>
      <c r="H243" s="76">
        <v>44840</v>
      </c>
      <c r="I243" s="77">
        <v>-56.866608999999997</v>
      </c>
      <c r="J243" s="78">
        <v>6.83</v>
      </c>
      <c r="K243" s="78">
        <v>9.35</v>
      </c>
      <c r="L243" s="78">
        <v>52.29</v>
      </c>
      <c r="M243" s="78">
        <v>523.91</v>
      </c>
      <c r="N243" s="76">
        <v>45092</v>
      </c>
      <c r="O243" s="77">
        <v>-56.867691999999998</v>
      </c>
      <c r="P243" s="78">
        <v>6.83</v>
      </c>
      <c r="Q243" s="78">
        <v>9.35</v>
      </c>
      <c r="R243" s="78">
        <v>52.29</v>
      </c>
      <c r="S243" s="78">
        <v>523.9</v>
      </c>
      <c r="T243" s="79">
        <v>8</v>
      </c>
      <c r="V243" s="86">
        <v>45092</v>
      </c>
      <c r="X243" s="81" t="str">
        <f t="shared" si="30"/>
        <v>2022-Q4</v>
      </c>
      <c r="Y243" s="81" t="str">
        <f t="shared" si="31"/>
        <v>2022-Q4</v>
      </c>
      <c r="Z243" s="87">
        <f t="shared" si="32"/>
        <v>9.35</v>
      </c>
      <c r="AB243" s="81" t="str">
        <f t="shared" si="33"/>
        <v>2023-Q2</v>
      </c>
      <c r="AC243" s="81" t="str">
        <f t="shared" si="34"/>
        <v>2023-Q2</v>
      </c>
      <c r="AD243" s="87">
        <f t="shared" si="35"/>
        <v>9.35</v>
      </c>
      <c r="AF243" s="81" t="str">
        <f t="shared" si="36"/>
        <v>2023-Q2</v>
      </c>
      <c r="AG243" s="87">
        <f t="shared" si="37"/>
        <v>9.35</v>
      </c>
      <c r="AH243" s="87">
        <f t="shared" si="38"/>
        <v>9.35</v>
      </c>
      <c r="AI243" s="87">
        <f t="shared" si="39"/>
        <v>0</v>
      </c>
    </row>
    <row r="244" spans="1:35" ht="12" customHeight="1" x14ac:dyDescent="0.2">
      <c r="A244" s="73" t="s">
        <v>1887</v>
      </c>
      <c r="B244" s="74" t="s">
        <v>204</v>
      </c>
      <c r="C244" s="74" t="s">
        <v>203</v>
      </c>
      <c r="D244" s="74" t="s">
        <v>83</v>
      </c>
      <c r="E244" s="74" t="s">
        <v>2582</v>
      </c>
      <c r="F244" s="74" t="s">
        <v>2</v>
      </c>
      <c r="G244" s="74" t="s">
        <v>2680</v>
      </c>
      <c r="H244" s="76">
        <v>44774</v>
      </c>
      <c r="I244" s="77">
        <v>238.97399999999999</v>
      </c>
      <c r="J244" s="78">
        <v>7.19</v>
      </c>
      <c r="K244" s="78">
        <v>10.199999999999999</v>
      </c>
      <c r="L244" s="78">
        <v>51.91</v>
      </c>
      <c r="M244" s="78">
        <v>11592.697</v>
      </c>
      <c r="N244" s="76">
        <v>45091</v>
      </c>
      <c r="O244" s="77">
        <v>140</v>
      </c>
      <c r="P244" s="75" t="s">
        <v>1</v>
      </c>
      <c r="Q244" s="75" t="s">
        <v>1</v>
      </c>
      <c r="R244" s="75" t="s">
        <v>1</v>
      </c>
      <c r="S244" s="75" t="s">
        <v>1</v>
      </c>
      <c r="T244" s="79">
        <v>10</v>
      </c>
      <c r="V244" s="86">
        <v>45091</v>
      </c>
      <c r="X244" s="81" t="str">
        <f t="shared" si="30"/>
        <v>2022-Q3</v>
      </c>
      <c r="Y244" s="81" t="str">
        <f t="shared" si="31"/>
        <v>2022-Q3</v>
      </c>
      <c r="Z244" s="87">
        <f t="shared" si="32"/>
        <v>10.199999999999999</v>
      </c>
      <c r="AB244" s="81" t="str">
        <f t="shared" si="33"/>
        <v>2023-Q2</v>
      </c>
      <c r="AC244" s="81" t="str">
        <f t="shared" si="34"/>
        <v/>
      </c>
      <c r="AD244" s="87" t="str">
        <f t="shared" si="35"/>
        <v/>
      </c>
      <c r="AF244" s="81" t="str">
        <f t="shared" si="36"/>
        <v/>
      </c>
      <c r="AG244" s="87" t="str">
        <f t="shared" si="37"/>
        <v/>
      </c>
      <c r="AH244" s="87" t="str">
        <f t="shared" si="38"/>
        <v/>
      </c>
      <c r="AI244" s="87" t="str">
        <f t="shared" si="39"/>
        <v/>
      </c>
    </row>
    <row r="245" spans="1:35" ht="12" customHeight="1" x14ac:dyDescent="0.2">
      <c r="A245" s="73" t="s">
        <v>1887</v>
      </c>
      <c r="B245" s="74" t="s">
        <v>17</v>
      </c>
      <c r="C245" s="74" t="s">
        <v>16</v>
      </c>
      <c r="D245" s="74" t="s">
        <v>15</v>
      </c>
      <c r="E245" s="74" t="s">
        <v>2605</v>
      </c>
      <c r="F245" s="74" t="s">
        <v>2</v>
      </c>
      <c r="G245" s="74" t="s">
        <v>2694</v>
      </c>
      <c r="H245" s="76">
        <v>44839</v>
      </c>
      <c r="I245" s="77">
        <v>-2.4051100000000001</v>
      </c>
      <c r="J245" s="78">
        <v>6.83</v>
      </c>
      <c r="K245" s="78">
        <v>9.35</v>
      </c>
      <c r="L245" s="78">
        <v>52.29</v>
      </c>
      <c r="M245" s="78">
        <v>54.383000000000003</v>
      </c>
      <c r="N245" s="76">
        <v>45089</v>
      </c>
      <c r="O245" s="77">
        <v>-2.3098299999999998</v>
      </c>
      <c r="P245" s="78">
        <v>6.83</v>
      </c>
      <c r="Q245" s="78">
        <v>9.35</v>
      </c>
      <c r="R245" s="78">
        <v>52.29</v>
      </c>
      <c r="S245" s="75" t="s">
        <v>1</v>
      </c>
      <c r="T245" s="79">
        <v>8</v>
      </c>
      <c r="V245" s="86">
        <v>45089</v>
      </c>
      <c r="X245" s="81" t="str">
        <f t="shared" si="30"/>
        <v>2022-Q4</v>
      </c>
      <c r="Y245" s="81" t="str">
        <f t="shared" si="31"/>
        <v>2022-Q4</v>
      </c>
      <c r="Z245" s="87">
        <f t="shared" si="32"/>
        <v>9.35</v>
      </c>
      <c r="AB245" s="81" t="str">
        <f t="shared" si="33"/>
        <v>2023-Q2</v>
      </c>
      <c r="AC245" s="81" t="str">
        <f t="shared" si="34"/>
        <v>2023-Q2</v>
      </c>
      <c r="AD245" s="87">
        <f t="shared" si="35"/>
        <v>9.35</v>
      </c>
      <c r="AF245" s="81" t="str">
        <f t="shared" si="36"/>
        <v>2023-Q2</v>
      </c>
      <c r="AG245" s="87">
        <f t="shared" si="37"/>
        <v>9.35</v>
      </c>
      <c r="AH245" s="87">
        <f t="shared" si="38"/>
        <v>9.35</v>
      </c>
      <c r="AI245" s="87">
        <f t="shared" si="39"/>
        <v>0</v>
      </c>
    </row>
    <row r="246" spans="1:35" ht="12" customHeight="1" x14ac:dyDescent="0.2">
      <c r="A246" s="73" t="s">
        <v>1887</v>
      </c>
      <c r="B246" s="74" t="s">
        <v>60</v>
      </c>
      <c r="C246" s="74" t="s">
        <v>59</v>
      </c>
      <c r="D246" s="74" t="s">
        <v>2228</v>
      </c>
      <c r="E246" s="74" t="s">
        <v>2577</v>
      </c>
      <c r="F246" s="74" t="s">
        <v>2</v>
      </c>
      <c r="G246" s="74" t="s">
        <v>2678</v>
      </c>
      <c r="H246" s="76">
        <v>44784</v>
      </c>
      <c r="I246" s="77">
        <v>43.53</v>
      </c>
      <c r="J246" s="78">
        <v>7.14</v>
      </c>
      <c r="K246" s="78">
        <v>10.199999999999999</v>
      </c>
      <c r="L246" s="78">
        <v>50</v>
      </c>
      <c r="M246" s="78">
        <v>1200.9780000000001</v>
      </c>
      <c r="N246" s="76">
        <v>45083</v>
      </c>
      <c r="O246" s="77">
        <v>67</v>
      </c>
      <c r="P246" s="78">
        <v>6.74</v>
      </c>
      <c r="Q246" s="78">
        <v>9.35</v>
      </c>
      <c r="R246" s="78">
        <v>50</v>
      </c>
      <c r="S246" s="75" t="s">
        <v>1</v>
      </c>
      <c r="T246" s="79">
        <v>9</v>
      </c>
      <c r="V246" s="86">
        <v>45083</v>
      </c>
      <c r="X246" s="81" t="str">
        <f t="shared" si="30"/>
        <v>2022-Q3</v>
      </c>
      <c r="Y246" s="81" t="str">
        <f t="shared" si="31"/>
        <v>2022-Q3</v>
      </c>
      <c r="Z246" s="87">
        <f t="shared" si="32"/>
        <v>10.199999999999999</v>
      </c>
      <c r="AB246" s="81" t="str">
        <f t="shared" si="33"/>
        <v>2023-Q2</v>
      </c>
      <c r="AC246" s="81" t="str">
        <f t="shared" si="34"/>
        <v>2023-Q2</v>
      </c>
      <c r="AD246" s="87">
        <f t="shared" si="35"/>
        <v>9.35</v>
      </c>
      <c r="AF246" s="81" t="str">
        <f t="shared" si="36"/>
        <v>2023-Q2</v>
      </c>
      <c r="AG246" s="87">
        <f t="shared" si="37"/>
        <v>10.199999999999999</v>
      </c>
      <c r="AH246" s="87">
        <f t="shared" si="38"/>
        <v>9.35</v>
      </c>
      <c r="AI246" s="87">
        <f t="shared" si="39"/>
        <v>0.84999999999999964</v>
      </c>
    </row>
    <row r="247" spans="1:35" ht="12" customHeight="1" x14ac:dyDescent="0.2">
      <c r="A247" s="73" t="s">
        <v>1887</v>
      </c>
      <c r="B247" s="74" t="s">
        <v>51</v>
      </c>
      <c r="C247" s="74" t="s">
        <v>2448</v>
      </c>
      <c r="D247" s="74" t="s">
        <v>1008</v>
      </c>
      <c r="E247" s="74" t="s">
        <v>2553</v>
      </c>
      <c r="F247" s="74" t="s">
        <v>2</v>
      </c>
      <c r="G247" s="74" t="s">
        <v>2680</v>
      </c>
      <c r="H247" s="76">
        <v>44697</v>
      </c>
      <c r="I247" s="77">
        <v>20.990259999999999</v>
      </c>
      <c r="J247" s="78">
        <v>7.51</v>
      </c>
      <c r="K247" s="78">
        <v>10.5</v>
      </c>
      <c r="L247" s="78">
        <v>50.81</v>
      </c>
      <c r="M247" s="78">
        <v>612.17798100000005</v>
      </c>
      <c r="N247" s="76">
        <v>45083</v>
      </c>
      <c r="O247" s="77">
        <v>10.898289</v>
      </c>
      <c r="P247" s="78">
        <v>7.13</v>
      </c>
      <c r="Q247" s="78">
        <v>9.75</v>
      </c>
      <c r="R247" s="78">
        <v>50.81</v>
      </c>
      <c r="S247" s="78">
        <v>617.9</v>
      </c>
      <c r="T247" s="79">
        <v>12</v>
      </c>
      <c r="V247" s="86">
        <v>45083</v>
      </c>
      <c r="X247" s="81" t="str">
        <f t="shared" si="30"/>
        <v>2022-Q2</v>
      </c>
      <c r="Y247" s="81" t="str">
        <f t="shared" si="31"/>
        <v>2022-Q2</v>
      </c>
      <c r="Z247" s="87">
        <f t="shared" si="32"/>
        <v>10.5</v>
      </c>
      <c r="AB247" s="81" t="str">
        <f t="shared" si="33"/>
        <v>2023-Q2</v>
      </c>
      <c r="AC247" s="81" t="str">
        <f t="shared" si="34"/>
        <v>2023-Q2</v>
      </c>
      <c r="AD247" s="87">
        <f t="shared" si="35"/>
        <v>9.75</v>
      </c>
      <c r="AF247" s="81" t="str">
        <f t="shared" si="36"/>
        <v>2023-Q2</v>
      </c>
      <c r="AG247" s="87">
        <f t="shared" si="37"/>
        <v>10.5</v>
      </c>
      <c r="AH247" s="87">
        <f t="shared" si="38"/>
        <v>9.75</v>
      </c>
      <c r="AI247" s="87">
        <f t="shared" si="39"/>
        <v>0.75</v>
      </c>
    </row>
    <row r="248" spans="1:35" ht="12" customHeight="1" x14ac:dyDescent="0.2">
      <c r="A248" s="73" t="s">
        <v>1887</v>
      </c>
      <c r="B248" s="74" t="s">
        <v>158</v>
      </c>
      <c r="C248" s="74" t="s">
        <v>2445</v>
      </c>
      <c r="D248" s="74" t="s">
        <v>10</v>
      </c>
      <c r="E248" s="74" t="s">
        <v>2586</v>
      </c>
      <c r="F248" s="74" t="s">
        <v>2</v>
      </c>
      <c r="G248" s="74" t="s">
        <v>2680</v>
      </c>
      <c r="H248" s="76">
        <v>44742</v>
      </c>
      <c r="I248" s="77">
        <v>85.823459999999997</v>
      </c>
      <c r="J248" s="78">
        <v>7.65</v>
      </c>
      <c r="K248" s="78">
        <v>10.75</v>
      </c>
      <c r="L248" s="78">
        <v>53.01</v>
      </c>
      <c r="M248" s="78">
        <v>947.13499999999999</v>
      </c>
      <c r="N248" s="76">
        <v>45083</v>
      </c>
      <c r="O248" s="77">
        <v>44.612000000000002</v>
      </c>
      <c r="P248" s="78">
        <v>6.82</v>
      </c>
      <c r="Q248" s="75" t="s">
        <v>1</v>
      </c>
      <c r="R248" s="75" t="s">
        <v>1</v>
      </c>
      <c r="S248" s="78">
        <v>829.15499999999997</v>
      </c>
      <c r="T248" s="79">
        <v>11</v>
      </c>
      <c r="V248" s="86">
        <v>45083</v>
      </c>
      <c r="X248" s="81" t="str">
        <f t="shared" si="30"/>
        <v>2022-Q2</v>
      </c>
      <c r="Y248" s="81" t="str">
        <f t="shared" si="31"/>
        <v>2022-Q2</v>
      </c>
      <c r="Z248" s="87">
        <f t="shared" si="32"/>
        <v>10.75</v>
      </c>
      <c r="AB248" s="81" t="str">
        <f t="shared" si="33"/>
        <v>2023-Q2</v>
      </c>
      <c r="AC248" s="81" t="str">
        <f t="shared" si="34"/>
        <v/>
      </c>
      <c r="AD248" s="87" t="str">
        <f t="shared" si="35"/>
        <v/>
      </c>
      <c r="AF248" s="81" t="str">
        <f t="shared" si="36"/>
        <v/>
      </c>
      <c r="AG248" s="87" t="str">
        <f t="shared" si="37"/>
        <v/>
      </c>
      <c r="AH248" s="87" t="str">
        <f t="shared" si="38"/>
        <v/>
      </c>
      <c r="AI248" s="87" t="str">
        <f t="shared" si="39"/>
        <v/>
      </c>
    </row>
    <row r="249" spans="1:35" ht="12" customHeight="1" x14ac:dyDescent="0.2">
      <c r="A249" s="73" t="s">
        <v>1887</v>
      </c>
      <c r="B249" s="74" t="s">
        <v>210</v>
      </c>
      <c r="C249" s="74" t="s">
        <v>2445</v>
      </c>
      <c r="D249" s="74" t="s">
        <v>10</v>
      </c>
      <c r="E249" s="74" t="s">
        <v>2512</v>
      </c>
      <c r="F249" s="74" t="s">
        <v>2</v>
      </c>
      <c r="G249" s="74" t="s">
        <v>2680</v>
      </c>
      <c r="H249" s="76">
        <v>44494</v>
      </c>
      <c r="I249" s="77">
        <v>498.19299999999998</v>
      </c>
      <c r="J249" s="78">
        <v>7.45</v>
      </c>
      <c r="K249" s="78">
        <v>10.199999999999999</v>
      </c>
      <c r="L249" s="78">
        <v>52.5</v>
      </c>
      <c r="M249" s="78">
        <v>11902.166999999999</v>
      </c>
      <c r="N249" s="76">
        <v>45078</v>
      </c>
      <c r="O249" s="77">
        <v>331.75099999999998</v>
      </c>
      <c r="P249" s="78">
        <v>6.95</v>
      </c>
      <c r="Q249" s="78">
        <v>9.25</v>
      </c>
      <c r="R249" s="78">
        <v>52.5</v>
      </c>
      <c r="S249" s="78">
        <v>11885.178</v>
      </c>
      <c r="T249" s="79">
        <v>19</v>
      </c>
      <c r="V249" s="86">
        <v>45078</v>
      </c>
      <c r="X249" s="81" t="str">
        <f t="shared" si="30"/>
        <v>2021-Q4</v>
      </c>
      <c r="Y249" s="81" t="str">
        <f t="shared" si="31"/>
        <v>2021-Q4</v>
      </c>
      <c r="Z249" s="87">
        <f t="shared" si="32"/>
        <v>10.199999999999999</v>
      </c>
      <c r="AB249" s="81" t="str">
        <f t="shared" si="33"/>
        <v>2023-Q2</v>
      </c>
      <c r="AC249" s="81" t="str">
        <f t="shared" si="34"/>
        <v>2023-Q2</v>
      </c>
      <c r="AD249" s="87">
        <f t="shared" si="35"/>
        <v>9.25</v>
      </c>
      <c r="AF249" s="81" t="str">
        <f t="shared" si="36"/>
        <v>2023-Q2</v>
      </c>
      <c r="AG249" s="87">
        <f t="shared" si="37"/>
        <v>10.199999999999999</v>
      </c>
      <c r="AH249" s="87">
        <f t="shared" si="38"/>
        <v>9.25</v>
      </c>
      <c r="AI249" s="87">
        <f t="shared" si="39"/>
        <v>0.94999999999999929</v>
      </c>
    </row>
    <row r="250" spans="1:35" ht="12" customHeight="1" x14ac:dyDescent="0.2">
      <c r="A250" s="73" t="s">
        <v>1887</v>
      </c>
      <c r="B250" s="74" t="s">
        <v>60</v>
      </c>
      <c r="C250" s="74" t="s">
        <v>2360</v>
      </c>
      <c r="D250" s="74" t="s">
        <v>2095</v>
      </c>
      <c r="E250" s="74" t="s">
        <v>2607</v>
      </c>
      <c r="F250" s="74" t="s">
        <v>2</v>
      </c>
      <c r="G250" s="74" t="s">
        <v>2678</v>
      </c>
      <c r="H250" s="76">
        <v>44837</v>
      </c>
      <c r="I250" s="77">
        <v>33.133000000000003</v>
      </c>
      <c r="J250" s="78">
        <v>6.59</v>
      </c>
      <c r="K250" s="78">
        <v>9.35</v>
      </c>
      <c r="L250" s="78">
        <v>49</v>
      </c>
      <c r="M250" s="78">
        <v>525.86299399999996</v>
      </c>
      <c r="N250" s="76">
        <v>45077</v>
      </c>
      <c r="O250" s="77">
        <v>30.357845000000001</v>
      </c>
      <c r="P250" s="78">
        <v>6.59</v>
      </c>
      <c r="Q250" s="78">
        <v>9.35</v>
      </c>
      <c r="R250" s="78">
        <v>49</v>
      </c>
      <c r="S250" s="78">
        <v>526.91204400000004</v>
      </c>
      <c r="T250" s="79">
        <v>8</v>
      </c>
      <c r="V250" s="86">
        <v>45077</v>
      </c>
      <c r="X250" s="81" t="str">
        <f t="shared" si="30"/>
        <v>2022-Q4</v>
      </c>
      <c r="Y250" s="81" t="str">
        <f t="shared" si="31"/>
        <v>2022-Q4</v>
      </c>
      <c r="Z250" s="87">
        <f t="shared" si="32"/>
        <v>9.35</v>
      </c>
      <c r="AB250" s="81" t="str">
        <f t="shared" si="33"/>
        <v>2023-Q2</v>
      </c>
      <c r="AC250" s="81" t="str">
        <f t="shared" si="34"/>
        <v>2023-Q2</v>
      </c>
      <c r="AD250" s="87">
        <f t="shared" si="35"/>
        <v>9.35</v>
      </c>
      <c r="AF250" s="81" t="str">
        <f t="shared" si="36"/>
        <v>2023-Q2</v>
      </c>
      <c r="AG250" s="87">
        <f t="shared" si="37"/>
        <v>9.35</v>
      </c>
      <c r="AH250" s="87">
        <f t="shared" si="38"/>
        <v>9.35</v>
      </c>
      <c r="AI250" s="87">
        <f t="shared" si="39"/>
        <v>0</v>
      </c>
    </row>
    <row r="251" spans="1:35" ht="12" customHeight="1" x14ac:dyDescent="0.2">
      <c r="A251" s="73" t="s">
        <v>1887</v>
      </c>
      <c r="B251" s="74" t="s">
        <v>231</v>
      </c>
      <c r="C251" s="74" t="s">
        <v>2508</v>
      </c>
      <c r="D251" s="74" t="s">
        <v>1514</v>
      </c>
      <c r="E251" s="74" t="s">
        <v>2755</v>
      </c>
      <c r="F251" s="74" t="s">
        <v>2</v>
      </c>
      <c r="G251" s="74" t="s">
        <v>2694</v>
      </c>
      <c r="H251" s="76">
        <v>44958</v>
      </c>
      <c r="I251" s="77">
        <v>11.504742999999999</v>
      </c>
      <c r="J251" s="75" t="s">
        <v>1</v>
      </c>
      <c r="K251" s="75" t="s">
        <v>1</v>
      </c>
      <c r="L251" s="75" t="s">
        <v>1</v>
      </c>
      <c r="M251" s="78">
        <v>368.05453199999999</v>
      </c>
      <c r="N251" s="76">
        <v>45076</v>
      </c>
      <c r="O251" s="77">
        <v>11.504742999999999</v>
      </c>
      <c r="P251" s="75" t="s">
        <v>1</v>
      </c>
      <c r="Q251" s="75" t="s">
        <v>1</v>
      </c>
      <c r="R251" s="75" t="s">
        <v>1</v>
      </c>
      <c r="S251" s="78">
        <v>368.05453199999999</v>
      </c>
      <c r="T251" s="79">
        <v>3</v>
      </c>
      <c r="V251" s="86">
        <v>45076</v>
      </c>
      <c r="X251" s="81" t="str">
        <f t="shared" si="30"/>
        <v>2023-Q1</v>
      </c>
      <c r="Y251" s="81" t="str">
        <f t="shared" si="31"/>
        <v/>
      </c>
      <c r="Z251" s="87" t="str">
        <f t="shared" si="32"/>
        <v/>
      </c>
      <c r="AB251" s="81" t="str">
        <f t="shared" si="33"/>
        <v>2023-Q2</v>
      </c>
      <c r="AC251" s="81" t="str">
        <f t="shared" si="34"/>
        <v/>
      </c>
      <c r="AD251" s="87" t="str">
        <f t="shared" si="35"/>
        <v/>
      </c>
      <c r="AF251" s="81" t="str">
        <f t="shared" si="36"/>
        <v/>
      </c>
      <c r="AG251" s="87" t="str">
        <f t="shared" si="37"/>
        <v/>
      </c>
      <c r="AH251" s="87" t="str">
        <f t="shared" si="38"/>
        <v/>
      </c>
      <c r="AI251" s="87" t="str">
        <f t="shared" si="39"/>
        <v/>
      </c>
    </row>
    <row r="252" spans="1:35" ht="12" customHeight="1" x14ac:dyDescent="0.2">
      <c r="A252" s="73" t="s">
        <v>1887</v>
      </c>
      <c r="B252" s="74" t="s">
        <v>17</v>
      </c>
      <c r="C252" s="74" t="s">
        <v>16</v>
      </c>
      <c r="D252" s="74" t="s">
        <v>15</v>
      </c>
      <c r="E252" s="74" t="s">
        <v>2759</v>
      </c>
      <c r="F252" s="74" t="s">
        <v>2</v>
      </c>
      <c r="G252" s="74" t="s">
        <v>2694</v>
      </c>
      <c r="H252" s="76">
        <v>45047.5</v>
      </c>
      <c r="I252" s="77">
        <v>-54.94</v>
      </c>
      <c r="J252" s="75" t="s">
        <v>1</v>
      </c>
      <c r="K252" s="75" t="s">
        <v>1</v>
      </c>
      <c r="L252" s="75" t="s">
        <v>1</v>
      </c>
      <c r="M252" s="75" t="s">
        <v>1</v>
      </c>
      <c r="N252" s="76">
        <v>45047.541666666701</v>
      </c>
      <c r="O252" s="77">
        <v>-54.94</v>
      </c>
      <c r="P252" s="75" t="s">
        <v>1</v>
      </c>
      <c r="Q252" s="75" t="s">
        <v>1</v>
      </c>
      <c r="R252" s="75" t="s">
        <v>1</v>
      </c>
      <c r="S252" s="75" t="s">
        <v>1</v>
      </c>
      <c r="T252" s="79">
        <v>0</v>
      </c>
      <c r="V252" s="86">
        <v>45047.541666666664</v>
      </c>
      <c r="X252" s="81" t="str">
        <f t="shared" si="30"/>
        <v>2023-Q2</v>
      </c>
      <c r="Y252" s="81" t="str">
        <f t="shared" si="31"/>
        <v/>
      </c>
      <c r="Z252" s="87" t="str">
        <f t="shared" si="32"/>
        <v/>
      </c>
      <c r="AB252" s="81" t="str">
        <f t="shared" si="33"/>
        <v>2023-Q2</v>
      </c>
      <c r="AC252" s="81" t="str">
        <f t="shared" si="34"/>
        <v/>
      </c>
      <c r="AD252" s="87" t="str">
        <f t="shared" si="35"/>
        <v/>
      </c>
      <c r="AF252" s="81" t="str">
        <f t="shared" si="36"/>
        <v/>
      </c>
      <c r="AG252" s="87" t="str">
        <f t="shared" si="37"/>
        <v/>
      </c>
      <c r="AH252" s="87" t="str">
        <f t="shared" si="38"/>
        <v/>
      </c>
      <c r="AI252" s="87" t="str">
        <f t="shared" si="39"/>
        <v/>
      </c>
    </row>
    <row r="253" spans="1:35" ht="12" customHeight="1" x14ac:dyDescent="0.2">
      <c r="A253" s="73" t="s">
        <v>1887</v>
      </c>
      <c r="B253" s="74" t="s">
        <v>17</v>
      </c>
      <c r="C253" s="74" t="s">
        <v>16</v>
      </c>
      <c r="D253" s="74" t="s">
        <v>15</v>
      </c>
      <c r="E253" s="74" t="s">
        <v>2760</v>
      </c>
      <c r="F253" s="74" t="s">
        <v>2</v>
      </c>
      <c r="G253" s="74" t="s">
        <v>2694</v>
      </c>
      <c r="H253" s="76">
        <v>45047.5</v>
      </c>
      <c r="I253" s="77">
        <v>-191.292</v>
      </c>
      <c r="J253" s="75" t="s">
        <v>1</v>
      </c>
      <c r="K253" s="75" t="s">
        <v>1</v>
      </c>
      <c r="L253" s="75" t="s">
        <v>1</v>
      </c>
      <c r="M253" s="75" t="s">
        <v>1</v>
      </c>
      <c r="N253" s="76">
        <v>45047.541666666701</v>
      </c>
      <c r="O253" s="77">
        <v>-191.292</v>
      </c>
      <c r="P253" s="75" t="s">
        <v>1</v>
      </c>
      <c r="Q253" s="75" t="s">
        <v>1</v>
      </c>
      <c r="R253" s="75" t="s">
        <v>1</v>
      </c>
      <c r="S253" s="75" t="s">
        <v>1</v>
      </c>
      <c r="T253" s="79">
        <v>0</v>
      </c>
      <c r="V253" s="86">
        <v>45047.541666666664</v>
      </c>
      <c r="X253" s="81" t="str">
        <f t="shared" si="30"/>
        <v>2023-Q2</v>
      </c>
      <c r="Y253" s="81" t="str">
        <f t="shared" si="31"/>
        <v/>
      </c>
      <c r="Z253" s="87" t="str">
        <f t="shared" si="32"/>
        <v/>
      </c>
      <c r="AB253" s="81" t="str">
        <f t="shared" si="33"/>
        <v>2023-Q2</v>
      </c>
      <c r="AC253" s="81" t="str">
        <f t="shared" si="34"/>
        <v/>
      </c>
      <c r="AD253" s="87" t="str">
        <f t="shared" si="35"/>
        <v/>
      </c>
      <c r="AF253" s="81" t="str">
        <f t="shared" si="36"/>
        <v/>
      </c>
      <c r="AG253" s="87" t="str">
        <f t="shared" si="37"/>
        <v/>
      </c>
      <c r="AH253" s="87" t="str">
        <f t="shared" si="38"/>
        <v/>
      </c>
      <c r="AI253" s="87" t="str">
        <f t="shared" si="39"/>
        <v/>
      </c>
    </row>
    <row r="254" spans="1:35" ht="12" customHeight="1" x14ac:dyDescent="0.2">
      <c r="A254" s="73" t="s">
        <v>1887</v>
      </c>
      <c r="B254" s="74" t="s">
        <v>17</v>
      </c>
      <c r="C254" s="74" t="s">
        <v>16</v>
      </c>
      <c r="D254" s="74" t="s">
        <v>15</v>
      </c>
      <c r="E254" s="74" t="s">
        <v>2761</v>
      </c>
      <c r="F254" s="74" t="s">
        <v>2</v>
      </c>
      <c r="G254" s="74" t="s">
        <v>2694</v>
      </c>
      <c r="H254" s="76">
        <v>45047.5</v>
      </c>
      <c r="I254" s="77">
        <v>-105.489</v>
      </c>
      <c r="J254" s="75" t="s">
        <v>1</v>
      </c>
      <c r="K254" s="75" t="s">
        <v>1</v>
      </c>
      <c r="L254" s="75" t="s">
        <v>1</v>
      </c>
      <c r="M254" s="75" t="s">
        <v>1</v>
      </c>
      <c r="N254" s="76">
        <v>45047.541666666701</v>
      </c>
      <c r="O254" s="77">
        <v>-105.489</v>
      </c>
      <c r="P254" s="75" t="s">
        <v>1</v>
      </c>
      <c r="Q254" s="75" t="s">
        <v>1</v>
      </c>
      <c r="R254" s="75" t="s">
        <v>1</v>
      </c>
      <c r="S254" s="75" t="s">
        <v>1</v>
      </c>
      <c r="T254" s="79">
        <v>0</v>
      </c>
      <c r="V254" s="86">
        <v>45047.541666666664</v>
      </c>
      <c r="X254" s="81" t="str">
        <f t="shared" si="30"/>
        <v>2023-Q2</v>
      </c>
      <c r="Y254" s="81" t="str">
        <f t="shared" si="31"/>
        <v/>
      </c>
      <c r="Z254" s="87" t="str">
        <f t="shared" si="32"/>
        <v/>
      </c>
      <c r="AB254" s="81" t="str">
        <f t="shared" si="33"/>
        <v>2023-Q2</v>
      </c>
      <c r="AC254" s="81" t="str">
        <f t="shared" si="34"/>
        <v/>
      </c>
      <c r="AD254" s="87" t="str">
        <f t="shared" si="35"/>
        <v/>
      </c>
      <c r="AF254" s="81" t="str">
        <f t="shared" si="36"/>
        <v/>
      </c>
      <c r="AG254" s="87" t="str">
        <f t="shared" si="37"/>
        <v/>
      </c>
      <c r="AH254" s="87" t="str">
        <f t="shared" si="38"/>
        <v/>
      </c>
      <c r="AI254" s="87" t="str">
        <f t="shared" si="39"/>
        <v/>
      </c>
    </row>
    <row r="255" spans="1:35" ht="12" customHeight="1" x14ac:dyDescent="0.2">
      <c r="A255" s="73" t="s">
        <v>1887</v>
      </c>
      <c r="B255" s="74" t="s">
        <v>104</v>
      </c>
      <c r="C255" s="74" t="s">
        <v>2325</v>
      </c>
      <c r="D255" s="74" t="s">
        <v>48</v>
      </c>
      <c r="E255" s="74" t="s">
        <v>2501</v>
      </c>
      <c r="F255" s="74" t="s">
        <v>2</v>
      </c>
      <c r="G255" s="74" t="s">
        <v>2680</v>
      </c>
      <c r="H255" s="76">
        <v>44344</v>
      </c>
      <c r="I255" s="77">
        <v>35.680999999999997</v>
      </c>
      <c r="J255" s="78">
        <v>7.42</v>
      </c>
      <c r="K255" s="78">
        <v>10.5</v>
      </c>
      <c r="L255" s="78">
        <v>54</v>
      </c>
      <c r="M255" s="75" t="s">
        <v>1</v>
      </c>
      <c r="N255" s="76">
        <v>45043</v>
      </c>
      <c r="O255" s="77">
        <v>26.145</v>
      </c>
      <c r="P255" s="75" t="s">
        <v>1</v>
      </c>
      <c r="Q255" s="78">
        <v>10</v>
      </c>
      <c r="R255" s="78">
        <v>52.5</v>
      </c>
      <c r="S255" s="78">
        <v>365.238</v>
      </c>
      <c r="T255" s="79">
        <v>23</v>
      </c>
      <c r="V255" s="86">
        <v>45043</v>
      </c>
      <c r="X255" s="81" t="str">
        <f t="shared" si="30"/>
        <v>2021-Q2</v>
      </c>
      <c r="Y255" s="81" t="str">
        <f t="shared" si="31"/>
        <v>2021-Q2</v>
      </c>
      <c r="Z255" s="87">
        <f t="shared" si="32"/>
        <v>10.5</v>
      </c>
      <c r="AB255" s="81" t="str">
        <f t="shared" si="33"/>
        <v>2023-Q2</v>
      </c>
      <c r="AC255" s="81" t="str">
        <f t="shared" si="34"/>
        <v>2023-Q2</v>
      </c>
      <c r="AD255" s="87">
        <f t="shared" si="35"/>
        <v>10</v>
      </c>
      <c r="AF255" s="81" t="str">
        <f t="shared" si="36"/>
        <v>2023-Q2</v>
      </c>
      <c r="AG255" s="87">
        <f t="shared" si="37"/>
        <v>10.5</v>
      </c>
      <c r="AH255" s="87">
        <f t="shared" si="38"/>
        <v>10</v>
      </c>
      <c r="AI255" s="87">
        <f t="shared" si="39"/>
        <v>0.5</v>
      </c>
    </row>
    <row r="256" spans="1:35" ht="12" customHeight="1" x14ac:dyDescent="0.2">
      <c r="A256" s="73" t="s">
        <v>1887</v>
      </c>
      <c r="B256" s="74" t="s">
        <v>17</v>
      </c>
      <c r="C256" s="74" t="s">
        <v>16</v>
      </c>
      <c r="D256" s="74" t="s">
        <v>15</v>
      </c>
      <c r="E256" s="74" t="s">
        <v>2575</v>
      </c>
      <c r="F256" s="74" t="s">
        <v>2</v>
      </c>
      <c r="G256" s="74" t="s">
        <v>2694</v>
      </c>
      <c r="H256" s="76">
        <v>44789</v>
      </c>
      <c r="I256" s="77">
        <v>-40.024999999999999</v>
      </c>
      <c r="J256" s="78">
        <v>6.83</v>
      </c>
      <c r="K256" s="78">
        <v>9.35</v>
      </c>
      <c r="L256" s="78">
        <v>52.29</v>
      </c>
      <c r="M256" s="78">
        <v>114.005</v>
      </c>
      <c r="N256" s="76">
        <v>45043</v>
      </c>
      <c r="O256" s="77">
        <v>-41.19</v>
      </c>
      <c r="P256" s="78">
        <v>6.83</v>
      </c>
      <c r="Q256" s="78">
        <v>9.35</v>
      </c>
      <c r="R256" s="78">
        <v>52.29</v>
      </c>
      <c r="S256" s="78">
        <v>114.244</v>
      </c>
      <c r="T256" s="79">
        <v>8</v>
      </c>
      <c r="V256" s="86">
        <v>45043</v>
      </c>
      <c r="X256" s="81" t="str">
        <f t="shared" si="30"/>
        <v>2022-Q3</v>
      </c>
      <c r="Y256" s="81" t="str">
        <f t="shared" si="31"/>
        <v>2022-Q3</v>
      </c>
      <c r="Z256" s="87">
        <f t="shared" si="32"/>
        <v>9.35</v>
      </c>
      <c r="AB256" s="81" t="str">
        <f t="shared" si="33"/>
        <v>2023-Q2</v>
      </c>
      <c r="AC256" s="81" t="str">
        <f t="shared" si="34"/>
        <v>2023-Q2</v>
      </c>
      <c r="AD256" s="87">
        <f t="shared" si="35"/>
        <v>9.35</v>
      </c>
      <c r="AF256" s="81" t="str">
        <f t="shared" si="36"/>
        <v>2023-Q2</v>
      </c>
      <c r="AG256" s="87">
        <f t="shared" si="37"/>
        <v>9.35</v>
      </c>
      <c r="AH256" s="87">
        <f t="shared" si="38"/>
        <v>9.35</v>
      </c>
      <c r="AI256" s="87">
        <f t="shared" si="39"/>
        <v>0</v>
      </c>
    </row>
    <row r="257" spans="1:35" ht="12" customHeight="1" x14ac:dyDescent="0.2">
      <c r="A257" s="73" t="s">
        <v>1887</v>
      </c>
      <c r="B257" s="74" t="s">
        <v>17</v>
      </c>
      <c r="C257" s="74" t="s">
        <v>16</v>
      </c>
      <c r="D257" s="74" t="s">
        <v>15</v>
      </c>
      <c r="E257" s="74" t="s">
        <v>2764</v>
      </c>
      <c r="F257" s="74" t="s">
        <v>2</v>
      </c>
      <c r="G257" s="74" t="s">
        <v>2694</v>
      </c>
      <c r="H257" s="76">
        <v>44848</v>
      </c>
      <c r="I257" s="77">
        <v>18.129000000000001</v>
      </c>
      <c r="J257" s="78">
        <v>6.83</v>
      </c>
      <c r="K257" s="78">
        <v>9.35</v>
      </c>
      <c r="L257" s="78">
        <v>52.29</v>
      </c>
      <c r="M257" s="78">
        <v>1476.069</v>
      </c>
      <c r="N257" s="76">
        <v>45030</v>
      </c>
      <c r="O257" s="77">
        <v>18.129000000000001</v>
      </c>
      <c r="P257" s="78">
        <v>6.83</v>
      </c>
      <c r="Q257" s="78">
        <v>9.35</v>
      </c>
      <c r="R257" s="78">
        <v>52.29</v>
      </c>
      <c r="S257" s="78">
        <v>1476.069</v>
      </c>
      <c r="T257" s="79">
        <v>6</v>
      </c>
      <c r="V257" s="86">
        <v>45030</v>
      </c>
      <c r="X257" s="81" t="str">
        <f t="shared" si="30"/>
        <v>2022-Q4</v>
      </c>
      <c r="Y257" s="81" t="str">
        <f t="shared" si="31"/>
        <v>2022-Q4</v>
      </c>
      <c r="Z257" s="87">
        <f t="shared" si="32"/>
        <v>9.35</v>
      </c>
      <c r="AB257" s="81" t="str">
        <f t="shared" si="33"/>
        <v>2023-Q2</v>
      </c>
      <c r="AC257" s="81" t="str">
        <f t="shared" si="34"/>
        <v>2023-Q2</v>
      </c>
      <c r="AD257" s="87">
        <f t="shared" si="35"/>
        <v>9.35</v>
      </c>
      <c r="AF257" s="81" t="str">
        <f t="shared" si="36"/>
        <v>2023-Q2</v>
      </c>
      <c r="AG257" s="87">
        <f t="shared" si="37"/>
        <v>9.35</v>
      </c>
      <c r="AH257" s="87">
        <f t="shared" si="38"/>
        <v>9.35</v>
      </c>
      <c r="AI257" s="87">
        <f t="shared" si="39"/>
        <v>0</v>
      </c>
    </row>
    <row r="258" spans="1:35" ht="12" customHeight="1" x14ac:dyDescent="0.2">
      <c r="A258" s="73" t="s">
        <v>1887</v>
      </c>
      <c r="B258" s="74" t="s">
        <v>17</v>
      </c>
      <c r="C258" s="74" t="s">
        <v>16</v>
      </c>
      <c r="D258" s="74" t="s">
        <v>15</v>
      </c>
      <c r="E258" s="74" t="s">
        <v>2579</v>
      </c>
      <c r="F258" s="74" t="s">
        <v>2</v>
      </c>
      <c r="G258" s="74" t="s">
        <v>2694</v>
      </c>
      <c r="H258" s="76">
        <v>44775</v>
      </c>
      <c r="I258" s="77">
        <v>-9.3905709999999996</v>
      </c>
      <c r="J258" s="78">
        <v>6.83</v>
      </c>
      <c r="K258" s="78">
        <v>9.35</v>
      </c>
      <c r="L258" s="78">
        <v>52.29</v>
      </c>
      <c r="M258" s="78">
        <v>258.10300000000001</v>
      </c>
      <c r="N258" s="76">
        <v>45026</v>
      </c>
      <c r="O258" s="77">
        <v>-9.39114</v>
      </c>
      <c r="P258" s="78">
        <v>6.83</v>
      </c>
      <c r="Q258" s="78">
        <v>9.35</v>
      </c>
      <c r="R258" s="78">
        <v>52.29</v>
      </c>
      <c r="S258" s="78">
        <v>258.10300000000001</v>
      </c>
      <c r="T258" s="79">
        <v>8</v>
      </c>
      <c r="V258" s="86">
        <v>45026</v>
      </c>
      <c r="X258" s="81" t="str">
        <f t="shared" si="30"/>
        <v>2022-Q3</v>
      </c>
      <c r="Y258" s="81" t="str">
        <f t="shared" si="31"/>
        <v>2022-Q3</v>
      </c>
      <c r="Z258" s="87">
        <f t="shared" si="32"/>
        <v>9.35</v>
      </c>
      <c r="AB258" s="81" t="str">
        <f t="shared" si="33"/>
        <v>2023-Q2</v>
      </c>
      <c r="AC258" s="81" t="str">
        <f t="shared" si="34"/>
        <v>2023-Q2</v>
      </c>
      <c r="AD258" s="87">
        <f t="shared" si="35"/>
        <v>9.35</v>
      </c>
      <c r="AF258" s="81" t="str">
        <f t="shared" si="36"/>
        <v>2023-Q2</v>
      </c>
      <c r="AG258" s="87">
        <f t="shared" si="37"/>
        <v>9.35</v>
      </c>
      <c r="AH258" s="87">
        <f t="shared" si="38"/>
        <v>9.35</v>
      </c>
      <c r="AI258" s="87">
        <f t="shared" si="39"/>
        <v>0</v>
      </c>
    </row>
    <row r="259" spans="1:35" ht="12" customHeight="1" x14ac:dyDescent="0.2">
      <c r="A259" s="73" t="s">
        <v>1887</v>
      </c>
      <c r="B259" s="74" t="s">
        <v>17</v>
      </c>
      <c r="C259" s="74" t="s">
        <v>16</v>
      </c>
      <c r="D259" s="74" t="s">
        <v>15</v>
      </c>
      <c r="E259" s="74" t="s">
        <v>2580</v>
      </c>
      <c r="F259" s="74" t="s">
        <v>2</v>
      </c>
      <c r="G259" s="74" t="s">
        <v>2694</v>
      </c>
      <c r="H259" s="76">
        <v>44775</v>
      </c>
      <c r="I259" s="77">
        <v>1.0302830000000001</v>
      </c>
      <c r="J259" s="78">
        <v>6.83</v>
      </c>
      <c r="K259" s="78">
        <v>9.35</v>
      </c>
      <c r="L259" s="78">
        <v>52.29</v>
      </c>
      <c r="M259" s="78">
        <v>99.114000000000004</v>
      </c>
      <c r="N259" s="76">
        <v>45022</v>
      </c>
      <c r="O259" s="77">
        <v>0.98568699999999998</v>
      </c>
      <c r="P259" s="78">
        <v>6.83</v>
      </c>
      <c r="Q259" s="78">
        <v>9.35</v>
      </c>
      <c r="R259" s="78">
        <v>52.29</v>
      </c>
      <c r="S259" s="78">
        <v>99.111999999999995</v>
      </c>
      <c r="T259" s="79">
        <v>8</v>
      </c>
      <c r="V259" s="86">
        <v>45022</v>
      </c>
      <c r="X259" s="81" t="str">
        <f t="shared" ref="X259:X322" si="40">YEAR(H259)&amp;"-Q"&amp;IF(MONTH(H259)&lt;4,1,IF(MONTH(H259)&lt;7,2,IF(MONTH(H259)&lt;10,3,4)))</f>
        <v>2022-Q3</v>
      </c>
      <c r="Y259" s="81" t="str">
        <f t="shared" ref="Y259:Y322" si="41">IF(ISNUMBER(K259),X259,"")</f>
        <v>2022-Q3</v>
      </c>
      <c r="Z259" s="87">
        <f t="shared" ref="Z259:Z322" si="42">IF(ISNUMBER(K259),K259,"")</f>
        <v>9.35</v>
      </c>
      <c r="AB259" s="81" t="str">
        <f t="shared" ref="AB259:AB322" si="43">IF(A259="Settled",YEAR(N259)&amp;"-Q"&amp;IF(MONTH(N259)&lt;4,1,IF(MONTH(N259)&lt;7,2,IF(MONTH(N259)&lt;10,3,4))),"")</f>
        <v>2023-Q2</v>
      </c>
      <c r="AC259" s="81" t="str">
        <f t="shared" ref="AC259:AC322" si="44">IF(ISNUMBER(Q259),AB259,"")</f>
        <v>2023-Q2</v>
      </c>
      <c r="AD259" s="87">
        <f t="shared" ref="AD259:AD322" si="45">IF(ISNUMBER(Q259),Q259,"")</f>
        <v>9.35</v>
      </c>
      <c r="AF259" s="81" t="str">
        <f t="shared" ref="AF259:AF322" si="46">IF(AND(LEN(Z259)&gt;0,LEN(AD259)&gt;0),AB259,"")</f>
        <v>2023-Q2</v>
      </c>
      <c r="AG259" s="87">
        <f t="shared" ref="AG259:AG322" si="47">IF(LEN(AF259)&gt;0,Z259,"")</f>
        <v>9.35</v>
      </c>
      <c r="AH259" s="87">
        <f t="shared" ref="AH259:AH322" si="48">IF(LEN(AF259)&gt;0,AD259,"")</f>
        <v>9.35</v>
      </c>
      <c r="AI259" s="87">
        <f t="shared" ref="AI259:AI322" si="49">IF(LEN(AF259)&gt;0,AG259-AH259,"")</f>
        <v>0</v>
      </c>
    </row>
    <row r="260" spans="1:35" ht="12" customHeight="1" x14ac:dyDescent="0.2">
      <c r="A260" s="73" t="s">
        <v>1887</v>
      </c>
      <c r="B260" s="74" t="s">
        <v>57</v>
      </c>
      <c r="C260" s="74" t="s">
        <v>56</v>
      </c>
      <c r="D260" s="74" t="s">
        <v>2095</v>
      </c>
      <c r="E260" s="74" t="s">
        <v>2766</v>
      </c>
      <c r="F260" s="74" t="s">
        <v>2</v>
      </c>
      <c r="G260" s="74" t="s">
        <v>2680</v>
      </c>
      <c r="H260" s="76">
        <v>44812</v>
      </c>
      <c r="I260" s="77">
        <v>25.280284999999999</v>
      </c>
      <c r="J260" s="78">
        <v>6.94</v>
      </c>
      <c r="K260" s="78">
        <v>10.8</v>
      </c>
      <c r="L260" s="78">
        <v>42.28</v>
      </c>
      <c r="M260" s="78">
        <v>348.73036200000001</v>
      </c>
      <c r="N260" s="76">
        <v>45009</v>
      </c>
      <c r="O260" s="77">
        <v>10.8</v>
      </c>
      <c r="P260" s="75" t="s">
        <v>1</v>
      </c>
      <c r="Q260" s="78">
        <v>9.9</v>
      </c>
      <c r="R260" s="75" t="s">
        <v>1</v>
      </c>
      <c r="S260" s="78">
        <v>334.3</v>
      </c>
      <c r="T260" s="79">
        <v>6</v>
      </c>
      <c r="V260" s="86">
        <v>45009</v>
      </c>
      <c r="X260" s="81" t="str">
        <f t="shared" si="40"/>
        <v>2022-Q3</v>
      </c>
      <c r="Y260" s="81" t="str">
        <f t="shared" si="41"/>
        <v>2022-Q3</v>
      </c>
      <c r="Z260" s="87">
        <f t="shared" si="42"/>
        <v>10.8</v>
      </c>
      <c r="AB260" s="81" t="str">
        <f t="shared" si="43"/>
        <v>2023-Q1</v>
      </c>
      <c r="AC260" s="81" t="str">
        <f t="shared" si="44"/>
        <v>2023-Q1</v>
      </c>
      <c r="AD260" s="87">
        <f t="shared" si="45"/>
        <v>9.9</v>
      </c>
      <c r="AF260" s="81" t="str">
        <f t="shared" si="46"/>
        <v>2023-Q1</v>
      </c>
      <c r="AG260" s="87">
        <f t="shared" si="47"/>
        <v>10.8</v>
      </c>
      <c r="AH260" s="87">
        <f t="shared" si="48"/>
        <v>9.9</v>
      </c>
      <c r="AI260" s="87">
        <f t="shared" si="49"/>
        <v>0.90000000000000036</v>
      </c>
    </row>
    <row r="261" spans="1:35" ht="12" customHeight="1" x14ac:dyDescent="0.2">
      <c r="A261" s="73" t="s">
        <v>1887</v>
      </c>
      <c r="B261" s="74" t="s">
        <v>28</v>
      </c>
      <c r="C261" s="74" t="s">
        <v>146</v>
      </c>
      <c r="D261" s="74" t="s">
        <v>2095</v>
      </c>
      <c r="E261" s="74" t="s">
        <v>2601</v>
      </c>
      <c r="F261" s="74" t="s">
        <v>2</v>
      </c>
      <c r="G261" s="74" t="s">
        <v>2767</v>
      </c>
      <c r="H261" s="76">
        <v>44880.458333333299</v>
      </c>
      <c r="I261" s="75" t="s">
        <v>1</v>
      </c>
      <c r="J261" s="75" t="s">
        <v>1</v>
      </c>
      <c r="K261" s="75" t="s">
        <v>1</v>
      </c>
      <c r="L261" s="75" t="s">
        <v>1</v>
      </c>
      <c r="M261" s="75" t="s">
        <v>1</v>
      </c>
      <c r="N261" s="76">
        <v>45008</v>
      </c>
      <c r="O261" s="77">
        <v>-8.6999999999999993</v>
      </c>
      <c r="P261" s="75" t="s">
        <v>1</v>
      </c>
      <c r="Q261" s="75" t="s">
        <v>1</v>
      </c>
      <c r="R261" s="75" t="s">
        <v>1</v>
      </c>
      <c r="S261" s="75" t="s">
        <v>1</v>
      </c>
      <c r="T261" s="79">
        <v>4</v>
      </c>
      <c r="V261" s="86">
        <v>45008</v>
      </c>
      <c r="X261" s="81" t="str">
        <f t="shared" si="40"/>
        <v>2022-Q4</v>
      </c>
      <c r="Y261" s="81" t="str">
        <f t="shared" si="41"/>
        <v/>
      </c>
      <c r="Z261" s="87" t="str">
        <f t="shared" si="42"/>
        <v/>
      </c>
      <c r="AB261" s="81" t="str">
        <f t="shared" si="43"/>
        <v>2023-Q1</v>
      </c>
      <c r="AC261" s="81" t="str">
        <f t="shared" si="44"/>
        <v/>
      </c>
      <c r="AD261" s="87" t="str">
        <f t="shared" si="45"/>
        <v/>
      </c>
      <c r="AF261" s="81" t="str">
        <f t="shared" si="46"/>
        <v/>
      </c>
      <c r="AG261" s="87" t="str">
        <f t="shared" si="47"/>
        <v/>
      </c>
      <c r="AH261" s="87" t="str">
        <f t="shared" si="48"/>
        <v/>
      </c>
      <c r="AI261" s="87" t="str">
        <f t="shared" si="49"/>
        <v/>
      </c>
    </row>
    <row r="262" spans="1:35" ht="12" customHeight="1" x14ac:dyDescent="0.2">
      <c r="A262" s="73" t="s">
        <v>1887</v>
      </c>
      <c r="B262" s="74" t="s">
        <v>28</v>
      </c>
      <c r="C262" s="74" t="s">
        <v>1552</v>
      </c>
      <c r="D262" s="74" t="s">
        <v>263</v>
      </c>
      <c r="E262" s="74" t="s">
        <v>2555</v>
      </c>
      <c r="F262" s="74" t="s">
        <v>2</v>
      </c>
      <c r="G262" s="74" t="s">
        <v>2678</v>
      </c>
      <c r="H262" s="76">
        <v>44694</v>
      </c>
      <c r="I262" s="77">
        <v>250.691114</v>
      </c>
      <c r="J262" s="78">
        <v>7.05</v>
      </c>
      <c r="K262" s="78">
        <v>10.3</v>
      </c>
      <c r="L262" s="78">
        <v>45</v>
      </c>
      <c r="M262" s="78">
        <v>18815.928376</v>
      </c>
      <c r="N262" s="76">
        <v>44994</v>
      </c>
      <c r="O262" s="77">
        <v>100.53552500000001</v>
      </c>
      <c r="P262" s="78">
        <v>6.65</v>
      </c>
      <c r="Q262" s="78">
        <v>9.6999999999999993</v>
      </c>
      <c r="R262" s="78">
        <v>42.5</v>
      </c>
      <c r="S262" s="78">
        <v>18618.610013000001</v>
      </c>
      <c r="T262" s="79">
        <v>10</v>
      </c>
      <c r="V262" s="86">
        <v>44994</v>
      </c>
      <c r="X262" s="81" t="str">
        <f t="shared" si="40"/>
        <v>2022-Q2</v>
      </c>
      <c r="Y262" s="81" t="str">
        <f t="shared" si="41"/>
        <v>2022-Q2</v>
      </c>
      <c r="Z262" s="87">
        <f t="shared" si="42"/>
        <v>10.3</v>
      </c>
      <c r="AB262" s="81" t="str">
        <f t="shared" si="43"/>
        <v>2023-Q1</v>
      </c>
      <c r="AC262" s="81" t="str">
        <f t="shared" si="44"/>
        <v>2023-Q1</v>
      </c>
      <c r="AD262" s="87">
        <f t="shared" si="45"/>
        <v>9.6999999999999993</v>
      </c>
      <c r="AF262" s="81" t="str">
        <f t="shared" si="46"/>
        <v>2023-Q1</v>
      </c>
      <c r="AG262" s="87">
        <f t="shared" si="47"/>
        <v>10.3</v>
      </c>
      <c r="AH262" s="87">
        <f t="shared" si="48"/>
        <v>9.6999999999999993</v>
      </c>
      <c r="AI262" s="87">
        <f t="shared" si="49"/>
        <v>0.60000000000000142</v>
      </c>
    </row>
    <row r="263" spans="1:35" ht="12" customHeight="1" x14ac:dyDescent="0.2">
      <c r="A263" s="73" t="s">
        <v>1887</v>
      </c>
      <c r="B263" s="74" t="s">
        <v>111</v>
      </c>
      <c r="C263" s="74" t="s">
        <v>3018</v>
      </c>
      <c r="D263" s="74" t="s">
        <v>180</v>
      </c>
      <c r="E263" s="74" t="s">
        <v>2606</v>
      </c>
      <c r="F263" s="74" t="s">
        <v>2</v>
      </c>
      <c r="G263" s="74" t="s">
        <v>2680</v>
      </c>
      <c r="H263" s="76">
        <v>44837</v>
      </c>
      <c r="I263" s="77">
        <v>9.5923219999999993</v>
      </c>
      <c r="J263" s="78">
        <v>5.33</v>
      </c>
      <c r="K263" s="75" t="s">
        <v>1</v>
      </c>
      <c r="L263" s="78">
        <v>38.57</v>
      </c>
      <c r="M263" s="78">
        <v>744.661518</v>
      </c>
      <c r="N263" s="76">
        <v>44987</v>
      </c>
      <c r="O263" s="77">
        <v>9.5923219999999993</v>
      </c>
      <c r="P263" s="78">
        <v>5.33</v>
      </c>
      <c r="Q263" s="75" t="s">
        <v>1</v>
      </c>
      <c r="R263" s="78">
        <v>38.57</v>
      </c>
      <c r="S263" s="78">
        <v>744.661518</v>
      </c>
      <c r="T263" s="79">
        <v>5</v>
      </c>
      <c r="V263" s="86">
        <v>44987</v>
      </c>
      <c r="X263" s="81" t="str">
        <f t="shared" si="40"/>
        <v>2022-Q4</v>
      </c>
      <c r="Y263" s="81" t="str">
        <f t="shared" si="41"/>
        <v/>
      </c>
      <c r="Z263" s="87" t="str">
        <f t="shared" si="42"/>
        <v/>
      </c>
      <c r="AB263" s="81" t="str">
        <f t="shared" si="43"/>
        <v>2023-Q1</v>
      </c>
      <c r="AC263" s="81" t="str">
        <f t="shared" si="44"/>
        <v/>
      </c>
      <c r="AD263" s="87" t="str">
        <f t="shared" si="45"/>
        <v/>
      </c>
      <c r="AF263" s="81" t="str">
        <f t="shared" si="46"/>
        <v/>
      </c>
      <c r="AG263" s="87" t="str">
        <f t="shared" si="47"/>
        <v/>
      </c>
      <c r="AH263" s="87" t="str">
        <f t="shared" si="48"/>
        <v/>
      </c>
      <c r="AI263" s="87" t="str">
        <f t="shared" si="49"/>
        <v/>
      </c>
    </row>
    <row r="264" spans="1:35" ht="12" customHeight="1" x14ac:dyDescent="0.2">
      <c r="A264" s="73" t="s">
        <v>1887</v>
      </c>
      <c r="B264" s="74" t="s">
        <v>17</v>
      </c>
      <c r="C264" s="74" t="s">
        <v>16</v>
      </c>
      <c r="D264" s="74" t="s">
        <v>15</v>
      </c>
      <c r="E264" s="74" t="s">
        <v>2589</v>
      </c>
      <c r="F264" s="74" t="s">
        <v>2</v>
      </c>
      <c r="G264" s="74" t="s">
        <v>2694</v>
      </c>
      <c r="H264" s="76">
        <v>44725</v>
      </c>
      <c r="I264" s="77">
        <v>-20.69</v>
      </c>
      <c r="J264" s="78">
        <v>6.83</v>
      </c>
      <c r="K264" s="78">
        <v>9.35</v>
      </c>
      <c r="L264" s="78">
        <v>52.29</v>
      </c>
      <c r="M264" s="78">
        <v>596.56600000000003</v>
      </c>
      <c r="N264" s="76">
        <v>44984</v>
      </c>
      <c r="O264" s="77">
        <v>-20.690000999999999</v>
      </c>
      <c r="P264" s="78">
        <v>6.83</v>
      </c>
      <c r="Q264" s="78">
        <v>9.35</v>
      </c>
      <c r="R264" s="78">
        <v>52.29</v>
      </c>
      <c r="S264" s="78">
        <v>596.56600000000003</v>
      </c>
      <c r="T264" s="79">
        <v>8</v>
      </c>
      <c r="V264" s="86">
        <v>44984</v>
      </c>
      <c r="X264" s="81" t="str">
        <f t="shared" si="40"/>
        <v>2022-Q2</v>
      </c>
      <c r="Y264" s="81" t="str">
        <f t="shared" si="41"/>
        <v>2022-Q2</v>
      </c>
      <c r="Z264" s="87">
        <f t="shared" si="42"/>
        <v>9.35</v>
      </c>
      <c r="AB264" s="81" t="str">
        <f t="shared" si="43"/>
        <v>2023-Q1</v>
      </c>
      <c r="AC264" s="81" t="str">
        <f t="shared" si="44"/>
        <v>2023-Q1</v>
      </c>
      <c r="AD264" s="87">
        <f t="shared" si="45"/>
        <v>9.35</v>
      </c>
      <c r="AF264" s="81" t="str">
        <f t="shared" si="46"/>
        <v>2023-Q1</v>
      </c>
      <c r="AG264" s="87">
        <f t="shared" si="47"/>
        <v>9.35</v>
      </c>
      <c r="AH264" s="87">
        <f t="shared" si="48"/>
        <v>9.35</v>
      </c>
      <c r="AI264" s="87">
        <f t="shared" si="49"/>
        <v>0</v>
      </c>
    </row>
    <row r="265" spans="1:35" ht="12" customHeight="1" x14ac:dyDescent="0.2">
      <c r="A265" s="73" t="s">
        <v>1887</v>
      </c>
      <c r="B265" s="74" t="s">
        <v>17</v>
      </c>
      <c r="C265" s="74" t="s">
        <v>16</v>
      </c>
      <c r="D265" s="74" t="s">
        <v>15</v>
      </c>
      <c r="E265" s="74" t="s">
        <v>2590</v>
      </c>
      <c r="F265" s="74" t="s">
        <v>2</v>
      </c>
      <c r="G265" s="74" t="s">
        <v>2694</v>
      </c>
      <c r="H265" s="76">
        <v>44725</v>
      </c>
      <c r="I265" s="77">
        <v>-15.488</v>
      </c>
      <c r="J265" s="78">
        <v>7.36</v>
      </c>
      <c r="K265" s="78">
        <v>10.35</v>
      </c>
      <c r="L265" s="78">
        <v>52.29</v>
      </c>
      <c r="M265" s="78">
        <v>631.34299999999996</v>
      </c>
      <c r="N265" s="76">
        <v>44980</v>
      </c>
      <c r="O265" s="77">
        <v>-15.596</v>
      </c>
      <c r="P265" s="78">
        <v>7.36</v>
      </c>
      <c r="Q265" s="78">
        <v>10.35</v>
      </c>
      <c r="R265" s="78">
        <v>52.29</v>
      </c>
      <c r="S265" s="78">
        <v>631.40099999999995</v>
      </c>
      <c r="T265" s="79">
        <v>8</v>
      </c>
      <c r="V265" s="86">
        <v>44980</v>
      </c>
      <c r="X265" s="81" t="str">
        <f t="shared" si="40"/>
        <v>2022-Q2</v>
      </c>
      <c r="Y265" s="81" t="str">
        <f t="shared" si="41"/>
        <v>2022-Q2</v>
      </c>
      <c r="Z265" s="87">
        <f t="shared" si="42"/>
        <v>10.35</v>
      </c>
      <c r="AB265" s="81" t="str">
        <f t="shared" si="43"/>
        <v>2023-Q1</v>
      </c>
      <c r="AC265" s="81" t="str">
        <f t="shared" si="44"/>
        <v>2023-Q1</v>
      </c>
      <c r="AD265" s="87">
        <f t="shared" si="45"/>
        <v>10.35</v>
      </c>
      <c r="AF265" s="81" t="str">
        <f t="shared" si="46"/>
        <v>2023-Q1</v>
      </c>
      <c r="AG265" s="87">
        <f t="shared" si="47"/>
        <v>10.35</v>
      </c>
      <c r="AH265" s="87">
        <f t="shared" si="48"/>
        <v>10.35</v>
      </c>
      <c r="AI265" s="87">
        <f t="shared" si="49"/>
        <v>0</v>
      </c>
    </row>
    <row r="266" spans="1:35" ht="12" customHeight="1" x14ac:dyDescent="0.2">
      <c r="A266" s="73" t="s">
        <v>1887</v>
      </c>
      <c r="B266" s="74" t="s">
        <v>28</v>
      </c>
      <c r="C266" s="74" t="s">
        <v>1536</v>
      </c>
      <c r="D266" s="74" t="s">
        <v>2095</v>
      </c>
      <c r="E266" s="74" t="s">
        <v>2770</v>
      </c>
      <c r="F266" s="74" t="s">
        <v>2</v>
      </c>
      <c r="G266" s="74" t="s">
        <v>2767</v>
      </c>
      <c r="H266" s="76">
        <v>44958</v>
      </c>
      <c r="I266" s="77">
        <v>37.127274999999997</v>
      </c>
      <c r="J266" s="78">
        <v>6.81</v>
      </c>
      <c r="K266" s="78">
        <v>10.25</v>
      </c>
      <c r="L266" s="78">
        <v>45</v>
      </c>
      <c r="M266" s="78">
        <v>2555.9545309999999</v>
      </c>
      <c r="N266" s="76">
        <v>44978</v>
      </c>
      <c r="O266" s="75" t="s">
        <v>1</v>
      </c>
      <c r="P266" s="75" t="s">
        <v>1</v>
      </c>
      <c r="Q266" s="75" t="s">
        <v>1</v>
      </c>
      <c r="R266" s="75" t="s">
        <v>1</v>
      </c>
      <c r="S266" s="75" t="s">
        <v>1</v>
      </c>
      <c r="T266" s="79">
        <v>0</v>
      </c>
      <c r="V266" s="86">
        <v>44978</v>
      </c>
      <c r="X266" s="81" t="str">
        <f t="shared" si="40"/>
        <v>2023-Q1</v>
      </c>
      <c r="Y266" s="81" t="str">
        <f t="shared" si="41"/>
        <v>2023-Q1</v>
      </c>
      <c r="Z266" s="87">
        <f t="shared" si="42"/>
        <v>10.25</v>
      </c>
      <c r="AB266" s="81" t="str">
        <f t="shared" si="43"/>
        <v>2023-Q1</v>
      </c>
      <c r="AC266" s="81" t="str">
        <f t="shared" si="44"/>
        <v/>
      </c>
      <c r="AD266" s="87" t="str">
        <f t="shared" si="45"/>
        <v/>
      </c>
      <c r="AF266" s="81" t="str">
        <f t="shared" si="46"/>
        <v/>
      </c>
      <c r="AG266" s="87" t="str">
        <f t="shared" si="47"/>
        <v/>
      </c>
      <c r="AH266" s="87" t="str">
        <f t="shared" si="48"/>
        <v/>
      </c>
      <c r="AI266" s="87" t="str">
        <f t="shared" si="49"/>
        <v/>
      </c>
    </row>
    <row r="267" spans="1:35" ht="12" customHeight="1" x14ac:dyDescent="0.2">
      <c r="A267" s="73" t="s">
        <v>1887</v>
      </c>
      <c r="B267" s="74" t="s">
        <v>70</v>
      </c>
      <c r="C267" s="74" t="s">
        <v>149</v>
      </c>
      <c r="D267" s="74" t="s">
        <v>22</v>
      </c>
      <c r="E267" s="74" t="s">
        <v>2358</v>
      </c>
      <c r="F267" s="74" t="s">
        <v>2</v>
      </c>
      <c r="G267" s="74" t="s">
        <v>2680</v>
      </c>
      <c r="H267" s="76">
        <v>43812</v>
      </c>
      <c r="I267" s="77">
        <v>94.696635999999998</v>
      </c>
      <c r="J267" s="78">
        <v>7.32</v>
      </c>
      <c r="K267" s="78">
        <v>10.35</v>
      </c>
      <c r="L267" s="78">
        <v>50.8</v>
      </c>
      <c r="M267" s="78">
        <v>1988.674334</v>
      </c>
      <c r="N267" s="76">
        <v>44974</v>
      </c>
      <c r="O267" s="77">
        <v>27</v>
      </c>
      <c r="P267" s="75" t="s">
        <v>1</v>
      </c>
      <c r="Q267" s="78">
        <v>9.5</v>
      </c>
      <c r="R267" s="75" t="s">
        <v>1</v>
      </c>
      <c r="S267" s="75" t="s">
        <v>1</v>
      </c>
      <c r="T267" s="79">
        <v>38</v>
      </c>
      <c r="V267" s="86">
        <v>44974</v>
      </c>
      <c r="X267" s="81" t="str">
        <f t="shared" si="40"/>
        <v>2019-Q4</v>
      </c>
      <c r="Y267" s="81" t="str">
        <f t="shared" si="41"/>
        <v>2019-Q4</v>
      </c>
      <c r="Z267" s="87">
        <f t="shared" si="42"/>
        <v>10.35</v>
      </c>
      <c r="AB267" s="81" t="str">
        <f t="shared" si="43"/>
        <v>2023-Q1</v>
      </c>
      <c r="AC267" s="81" t="str">
        <f t="shared" si="44"/>
        <v>2023-Q1</v>
      </c>
      <c r="AD267" s="87">
        <f t="shared" si="45"/>
        <v>9.5</v>
      </c>
      <c r="AF267" s="81" t="str">
        <f t="shared" si="46"/>
        <v>2023-Q1</v>
      </c>
      <c r="AG267" s="87">
        <f t="shared" si="47"/>
        <v>10.35</v>
      </c>
      <c r="AH267" s="87">
        <f t="shared" si="48"/>
        <v>9.5</v>
      </c>
      <c r="AI267" s="87">
        <f t="shared" si="49"/>
        <v>0.84999999999999964</v>
      </c>
    </row>
    <row r="268" spans="1:35" ht="12" customHeight="1" x14ac:dyDescent="0.2">
      <c r="A268" s="73" t="s">
        <v>1887</v>
      </c>
      <c r="B268" s="74" t="s">
        <v>28</v>
      </c>
      <c r="C268" s="74" t="s">
        <v>1536</v>
      </c>
      <c r="D268" s="74" t="s">
        <v>2095</v>
      </c>
      <c r="E268" s="74" t="s">
        <v>2593</v>
      </c>
      <c r="F268" s="74" t="s">
        <v>2</v>
      </c>
      <c r="G268" s="74" t="s">
        <v>2767</v>
      </c>
      <c r="H268" s="76">
        <v>44915</v>
      </c>
      <c r="I268" s="75" t="s">
        <v>1</v>
      </c>
      <c r="J268" s="75" t="s">
        <v>1</v>
      </c>
      <c r="K268" s="75" t="s">
        <v>1</v>
      </c>
      <c r="L268" s="75" t="s">
        <v>1</v>
      </c>
      <c r="M268" s="75" t="s">
        <v>1</v>
      </c>
      <c r="N268" s="76">
        <v>44973</v>
      </c>
      <c r="O268" s="77">
        <v>-14</v>
      </c>
      <c r="P268" s="75" t="s">
        <v>1</v>
      </c>
      <c r="Q268" s="75" t="s">
        <v>1</v>
      </c>
      <c r="R268" s="75" t="s">
        <v>1</v>
      </c>
      <c r="S268" s="75" t="s">
        <v>1</v>
      </c>
      <c r="T268" s="79">
        <v>1</v>
      </c>
      <c r="V268" s="86">
        <v>44973</v>
      </c>
      <c r="X268" s="81" t="str">
        <f t="shared" si="40"/>
        <v>2022-Q4</v>
      </c>
      <c r="Y268" s="81" t="str">
        <f t="shared" si="41"/>
        <v/>
      </c>
      <c r="Z268" s="87" t="str">
        <f t="shared" si="42"/>
        <v/>
      </c>
      <c r="AB268" s="81" t="str">
        <f t="shared" si="43"/>
        <v>2023-Q1</v>
      </c>
      <c r="AC268" s="81" t="str">
        <f t="shared" si="44"/>
        <v/>
      </c>
      <c r="AD268" s="87" t="str">
        <f t="shared" si="45"/>
        <v/>
      </c>
      <c r="AF268" s="81" t="str">
        <f t="shared" si="46"/>
        <v/>
      </c>
      <c r="AG268" s="87" t="str">
        <f t="shared" si="47"/>
        <v/>
      </c>
      <c r="AH268" s="87" t="str">
        <f t="shared" si="48"/>
        <v/>
      </c>
      <c r="AI268" s="87" t="str">
        <f t="shared" si="49"/>
        <v/>
      </c>
    </row>
    <row r="269" spans="1:35" ht="12" customHeight="1" x14ac:dyDescent="0.2">
      <c r="A269" s="73" t="s">
        <v>1887</v>
      </c>
      <c r="B269" s="74" t="s">
        <v>163</v>
      </c>
      <c r="C269" s="74" t="s">
        <v>2034</v>
      </c>
      <c r="D269" s="74" t="s">
        <v>167</v>
      </c>
      <c r="E269" s="74" t="s">
        <v>2571</v>
      </c>
      <c r="F269" s="74" t="s">
        <v>2</v>
      </c>
      <c r="G269" s="74" t="s">
        <v>2680</v>
      </c>
      <c r="H269" s="76">
        <v>44805</v>
      </c>
      <c r="I269" s="77">
        <v>90.019000000000005</v>
      </c>
      <c r="J269" s="78">
        <v>7.18</v>
      </c>
      <c r="K269" s="78">
        <v>10.199999999999999</v>
      </c>
      <c r="L269" s="78">
        <v>53</v>
      </c>
      <c r="M269" s="78">
        <v>1948.4079999999999</v>
      </c>
      <c r="N269" s="76">
        <v>44966</v>
      </c>
      <c r="O269" s="77">
        <v>52.296999999999997</v>
      </c>
      <c r="P269" s="78">
        <v>6.83</v>
      </c>
      <c r="Q269" s="78">
        <v>9.6</v>
      </c>
      <c r="R269" s="78">
        <v>52.43</v>
      </c>
      <c r="S269" s="78">
        <v>1846.184</v>
      </c>
      <c r="T269" s="79">
        <v>5</v>
      </c>
      <c r="V269" s="86">
        <v>44966</v>
      </c>
      <c r="X269" s="81" t="str">
        <f t="shared" si="40"/>
        <v>2022-Q3</v>
      </c>
      <c r="Y269" s="81" t="str">
        <f t="shared" si="41"/>
        <v>2022-Q3</v>
      </c>
      <c r="Z269" s="87">
        <f t="shared" si="42"/>
        <v>10.199999999999999</v>
      </c>
      <c r="AB269" s="81" t="str">
        <f t="shared" si="43"/>
        <v>2023-Q1</v>
      </c>
      <c r="AC269" s="81" t="str">
        <f t="shared" si="44"/>
        <v>2023-Q1</v>
      </c>
      <c r="AD269" s="87">
        <f t="shared" si="45"/>
        <v>9.6</v>
      </c>
      <c r="AF269" s="81" t="str">
        <f t="shared" si="46"/>
        <v>2023-Q1</v>
      </c>
      <c r="AG269" s="87">
        <f t="shared" si="47"/>
        <v>10.199999999999999</v>
      </c>
      <c r="AH269" s="87">
        <f t="shared" si="48"/>
        <v>9.6</v>
      </c>
      <c r="AI269" s="87">
        <f t="shared" si="49"/>
        <v>0.59999999999999964</v>
      </c>
    </row>
    <row r="270" spans="1:35" ht="12" customHeight="1" x14ac:dyDescent="0.2">
      <c r="A270" s="73" t="s">
        <v>1887</v>
      </c>
      <c r="B270" s="74" t="s">
        <v>6</v>
      </c>
      <c r="C270" s="74" t="s">
        <v>23</v>
      </c>
      <c r="D270" s="74" t="s">
        <v>22</v>
      </c>
      <c r="E270" s="74" t="s">
        <v>2564</v>
      </c>
      <c r="F270" s="74" t="s">
        <v>2</v>
      </c>
      <c r="G270" s="74" t="s">
        <v>2694</v>
      </c>
      <c r="H270" s="76">
        <v>44670</v>
      </c>
      <c r="I270" s="77">
        <v>297</v>
      </c>
      <c r="J270" s="75" t="s">
        <v>1</v>
      </c>
      <c r="K270" s="75" t="s">
        <v>1</v>
      </c>
      <c r="L270" s="75" t="s">
        <v>1</v>
      </c>
      <c r="M270" s="75" t="s">
        <v>1</v>
      </c>
      <c r="N270" s="76">
        <v>44960</v>
      </c>
      <c r="O270" s="77">
        <v>0</v>
      </c>
      <c r="P270" s="75" t="s">
        <v>1</v>
      </c>
      <c r="Q270" s="75" t="s">
        <v>1</v>
      </c>
      <c r="R270" s="75" t="s">
        <v>1</v>
      </c>
      <c r="S270" s="75" t="s">
        <v>1</v>
      </c>
      <c r="T270" s="79">
        <v>9</v>
      </c>
      <c r="V270" s="86">
        <v>44960</v>
      </c>
      <c r="X270" s="81" t="str">
        <f t="shared" si="40"/>
        <v>2022-Q2</v>
      </c>
      <c r="Y270" s="81" t="str">
        <f t="shared" si="41"/>
        <v/>
      </c>
      <c r="Z270" s="87" t="str">
        <f t="shared" si="42"/>
        <v/>
      </c>
      <c r="AB270" s="81" t="str">
        <f t="shared" si="43"/>
        <v>2023-Q1</v>
      </c>
      <c r="AC270" s="81" t="str">
        <f t="shared" si="44"/>
        <v/>
      </c>
      <c r="AD270" s="87" t="str">
        <f t="shared" si="45"/>
        <v/>
      </c>
      <c r="AF270" s="81" t="str">
        <f t="shared" si="46"/>
        <v/>
      </c>
      <c r="AG270" s="87" t="str">
        <f t="shared" si="47"/>
        <v/>
      </c>
      <c r="AH270" s="87" t="str">
        <f t="shared" si="48"/>
        <v/>
      </c>
      <c r="AI270" s="87" t="str">
        <f t="shared" si="49"/>
        <v/>
      </c>
    </row>
    <row r="271" spans="1:35" ht="12" customHeight="1" x14ac:dyDescent="0.2">
      <c r="A271" s="73" t="s">
        <v>1887</v>
      </c>
      <c r="B271" s="74" t="s">
        <v>104</v>
      </c>
      <c r="C271" s="74" t="s">
        <v>2997</v>
      </c>
      <c r="D271" s="74" t="s">
        <v>106</v>
      </c>
      <c r="E271" s="74" t="s">
        <v>2772</v>
      </c>
      <c r="F271" s="74" t="s">
        <v>2</v>
      </c>
      <c r="G271" s="74" t="s">
        <v>2694</v>
      </c>
      <c r="H271" s="76">
        <v>44910</v>
      </c>
      <c r="I271" s="77">
        <v>1300</v>
      </c>
      <c r="J271" s="75" t="s">
        <v>1</v>
      </c>
      <c r="K271" s="75" t="s">
        <v>1</v>
      </c>
      <c r="L271" s="75" t="s">
        <v>1</v>
      </c>
      <c r="M271" s="75" t="s">
        <v>1</v>
      </c>
      <c r="N271" s="76">
        <v>44959</v>
      </c>
      <c r="O271" s="77">
        <v>1037.8989999999999</v>
      </c>
      <c r="P271" s="75" t="s">
        <v>1</v>
      </c>
      <c r="Q271" s="75" t="s">
        <v>1</v>
      </c>
      <c r="R271" s="75" t="s">
        <v>1</v>
      </c>
      <c r="S271" s="75" t="s">
        <v>1</v>
      </c>
      <c r="T271" s="79">
        <v>1</v>
      </c>
      <c r="V271" s="86">
        <v>44959</v>
      </c>
      <c r="X271" s="81" t="str">
        <f t="shared" si="40"/>
        <v>2022-Q4</v>
      </c>
      <c r="Y271" s="81" t="str">
        <f t="shared" si="41"/>
        <v/>
      </c>
      <c r="Z271" s="87" t="str">
        <f t="shared" si="42"/>
        <v/>
      </c>
      <c r="AB271" s="81" t="str">
        <f t="shared" si="43"/>
        <v>2023-Q1</v>
      </c>
      <c r="AC271" s="81" t="str">
        <f t="shared" si="44"/>
        <v/>
      </c>
      <c r="AD271" s="87" t="str">
        <f t="shared" si="45"/>
        <v/>
      </c>
      <c r="AF271" s="81" t="str">
        <f t="shared" si="46"/>
        <v/>
      </c>
      <c r="AG271" s="87" t="str">
        <f t="shared" si="47"/>
        <v/>
      </c>
      <c r="AH271" s="87" t="str">
        <f t="shared" si="48"/>
        <v/>
      </c>
      <c r="AI271" s="87" t="str">
        <f t="shared" si="49"/>
        <v/>
      </c>
    </row>
    <row r="272" spans="1:35" ht="12" customHeight="1" x14ac:dyDescent="0.2">
      <c r="A272" s="73" t="s">
        <v>1887</v>
      </c>
      <c r="B272" s="74" t="s">
        <v>17</v>
      </c>
      <c r="C272" s="74" t="s">
        <v>16</v>
      </c>
      <c r="D272" s="74" t="s">
        <v>15</v>
      </c>
      <c r="E272" s="74" t="s">
        <v>2588</v>
      </c>
      <c r="F272" s="74" t="s">
        <v>2</v>
      </c>
      <c r="G272" s="74" t="s">
        <v>2694</v>
      </c>
      <c r="H272" s="76">
        <v>44725</v>
      </c>
      <c r="I272" s="77">
        <v>16.914999999999999</v>
      </c>
      <c r="J272" s="78">
        <v>6.83</v>
      </c>
      <c r="K272" s="78">
        <v>9.35</v>
      </c>
      <c r="L272" s="78">
        <v>52.29</v>
      </c>
      <c r="M272" s="78">
        <v>116.194</v>
      </c>
      <c r="N272" s="76">
        <v>44952</v>
      </c>
      <c r="O272" s="77">
        <v>16.888000000000002</v>
      </c>
      <c r="P272" s="78">
        <v>6.83</v>
      </c>
      <c r="Q272" s="78">
        <v>9.35</v>
      </c>
      <c r="R272" s="78">
        <v>52.29</v>
      </c>
      <c r="S272" s="78">
        <v>116.456</v>
      </c>
      <c r="T272" s="79">
        <v>7</v>
      </c>
      <c r="V272" s="86">
        <v>44952</v>
      </c>
      <c r="X272" s="81" t="str">
        <f t="shared" si="40"/>
        <v>2022-Q2</v>
      </c>
      <c r="Y272" s="81" t="str">
        <f t="shared" si="41"/>
        <v>2022-Q2</v>
      </c>
      <c r="Z272" s="87">
        <f t="shared" si="42"/>
        <v>9.35</v>
      </c>
      <c r="AB272" s="81" t="str">
        <f t="shared" si="43"/>
        <v>2023-Q1</v>
      </c>
      <c r="AC272" s="81" t="str">
        <f t="shared" si="44"/>
        <v>2023-Q1</v>
      </c>
      <c r="AD272" s="87">
        <f t="shared" si="45"/>
        <v>9.35</v>
      </c>
      <c r="AF272" s="81" t="str">
        <f t="shared" si="46"/>
        <v>2023-Q1</v>
      </c>
      <c r="AG272" s="87">
        <f t="shared" si="47"/>
        <v>9.35</v>
      </c>
      <c r="AH272" s="87">
        <f t="shared" si="48"/>
        <v>9.35</v>
      </c>
      <c r="AI272" s="87">
        <f t="shared" si="49"/>
        <v>0</v>
      </c>
    </row>
    <row r="273" spans="1:35" ht="12" customHeight="1" x14ac:dyDescent="0.2">
      <c r="A273" s="73" t="s">
        <v>1887</v>
      </c>
      <c r="B273" s="74" t="s">
        <v>116</v>
      </c>
      <c r="C273" s="74" t="s">
        <v>119</v>
      </c>
      <c r="D273" s="74" t="s">
        <v>118</v>
      </c>
      <c r="E273" s="74" t="s">
        <v>2548</v>
      </c>
      <c r="F273" s="74" t="s">
        <v>2</v>
      </c>
      <c r="G273" s="74" t="s">
        <v>2680</v>
      </c>
      <c r="H273" s="76">
        <v>44713</v>
      </c>
      <c r="I273" s="77">
        <v>26.809636999999999</v>
      </c>
      <c r="J273" s="78">
        <v>7.89</v>
      </c>
      <c r="K273" s="78">
        <v>10.3</v>
      </c>
      <c r="L273" s="78">
        <v>54</v>
      </c>
      <c r="M273" s="78">
        <v>428.53259700000001</v>
      </c>
      <c r="N273" s="76">
        <v>44952</v>
      </c>
      <c r="O273" s="77">
        <v>20.101814999999998</v>
      </c>
      <c r="P273" s="78">
        <v>7.48</v>
      </c>
      <c r="Q273" s="78">
        <v>9.75</v>
      </c>
      <c r="R273" s="78">
        <v>52</v>
      </c>
      <c r="S273" s="78">
        <v>464.65557899999999</v>
      </c>
      <c r="T273" s="79">
        <v>7</v>
      </c>
      <c r="V273" s="86">
        <v>44952</v>
      </c>
      <c r="X273" s="81" t="str">
        <f t="shared" si="40"/>
        <v>2022-Q2</v>
      </c>
      <c r="Y273" s="81" t="str">
        <f t="shared" si="41"/>
        <v>2022-Q2</v>
      </c>
      <c r="Z273" s="87">
        <f t="shared" si="42"/>
        <v>10.3</v>
      </c>
      <c r="AB273" s="81" t="str">
        <f t="shared" si="43"/>
        <v>2023-Q1</v>
      </c>
      <c r="AC273" s="81" t="str">
        <f t="shared" si="44"/>
        <v>2023-Q1</v>
      </c>
      <c r="AD273" s="87">
        <f t="shared" si="45"/>
        <v>9.75</v>
      </c>
      <c r="AF273" s="81" t="str">
        <f t="shared" si="46"/>
        <v>2023-Q1</v>
      </c>
      <c r="AG273" s="87">
        <f t="shared" si="47"/>
        <v>10.3</v>
      </c>
      <c r="AH273" s="87">
        <f t="shared" si="48"/>
        <v>9.75</v>
      </c>
      <c r="AI273" s="87">
        <f t="shared" si="49"/>
        <v>0.55000000000000071</v>
      </c>
    </row>
    <row r="274" spans="1:35" ht="12" customHeight="1" x14ac:dyDescent="0.2">
      <c r="A274" s="73" t="s">
        <v>1887</v>
      </c>
      <c r="B274" s="74" t="s">
        <v>231</v>
      </c>
      <c r="C274" s="74" t="s">
        <v>2740</v>
      </c>
      <c r="D274" s="74" t="s">
        <v>635</v>
      </c>
      <c r="E274" s="74" t="s">
        <v>2608</v>
      </c>
      <c r="F274" s="74" t="s">
        <v>2</v>
      </c>
      <c r="G274" s="74" t="s">
        <v>2694</v>
      </c>
      <c r="H274" s="76">
        <v>44831</v>
      </c>
      <c r="I274" s="77">
        <v>6.5598999999999998</v>
      </c>
      <c r="J274" s="75" t="s">
        <v>1</v>
      </c>
      <c r="K274" s="75" t="s">
        <v>1</v>
      </c>
      <c r="L274" s="75" t="s">
        <v>1</v>
      </c>
      <c r="M274" s="78">
        <v>558.02313400000003</v>
      </c>
      <c r="N274" s="76">
        <v>44951</v>
      </c>
      <c r="O274" s="77">
        <v>6.5598999999999998</v>
      </c>
      <c r="P274" s="75" t="s">
        <v>1</v>
      </c>
      <c r="Q274" s="75" t="s">
        <v>1</v>
      </c>
      <c r="R274" s="75" t="s">
        <v>1</v>
      </c>
      <c r="S274" s="78">
        <v>558.02313400000003</v>
      </c>
      <c r="T274" s="79">
        <v>4</v>
      </c>
      <c r="V274" s="86">
        <v>44951</v>
      </c>
      <c r="X274" s="81" t="str">
        <f t="shared" si="40"/>
        <v>2022-Q3</v>
      </c>
      <c r="Y274" s="81" t="str">
        <f t="shared" si="41"/>
        <v/>
      </c>
      <c r="Z274" s="87" t="str">
        <f t="shared" si="42"/>
        <v/>
      </c>
      <c r="AB274" s="81" t="str">
        <f t="shared" si="43"/>
        <v>2023-Q1</v>
      </c>
      <c r="AC274" s="81" t="str">
        <f t="shared" si="44"/>
        <v/>
      </c>
      <c r="AD274" s="87" t="str">
        <f t="shared" si="45"/>
        <v/>
      </c>
      <c r="AF274" s="81" t="str">
        <f t="shared" si="46"/>
        <v/>
      </c>
      <c r="AG274" s="87" t="str">
        <f t="shared" si="47"/>
        <v/>
      </c>
      <c r="AH274" s="87" t="str">
        <f t="shared" si="48"/>
        <v/>
      </c>
      <c r="AI274" s="87" t="str">
        <f t="shared" si="49"/>
        <v/>
      </c>
    </row>
    <row r="275" spans="1:35" ht="12" customHeight="1" x14ac:dyDescent="0.2">
      <c r="A275" s="73" t="s">
        <v>1887</v>
      </c>
      <c r="B275" s="74" t="s">
        <v>210</v>
      </c>
      <c r="C275" s="74" t="s">
        <v>2402</v>
      </c>
      <c r="D275" s="74" t="s">
        <v>905</v>
      </c>
      <c r="E275" s="74" t="s">
        <v>2510</v>
      </c>
      <c r="F275" s="74" t="s">
        <v>2</v>
      </c>
      <c r="G275" s="74" t="s">
        <v>2680</v>
      </c>
      <c r="H275" s="76">
        <v>44501</v>
      </c>
      <c r="I275" s="77">
        <v>108.258993</v>
      </c>
      <c r="J275" s="78">
        <v>7.51</v>
      </c>
      <c r="K275" s="78">
        <v>10.25</v>
      </c>
      <c r="L275" s="78">
        <v>53.81</v>
      </c>
      <c r="M275" s="78">
        <v>2113.03199</v>
      </c>
      <c r="N275" s="76">
        <v>44949</v>
      </c>
      <c r="O275" s="77">
        <v>58.6</v>
      </c>
      <c r="P275" s="78">
        <v>7.12</v>
      </c>
      <c r="Q275" s="78">
        <v>9.65</v>
      </c>
      <c r="R275" s="78">
        <v>52.5</v>
      </c>
      <c r="S275" s="78">
        <v>2022</v>
      </c>
      <c r="T275" s="79">
        <v>14</v>
      </c>
      <c r="V275" s="86">
        <v>44949</v>
      </c>
      <c r="X275" s="81" t="str">
        <f t="shared" si="40"/>
        <v>2021-Q4</v>
      </c>
      <c r="Y275" s="81" t="str">
        <f t="shared" si="41"/>
        <v>2021-Q4</v>
      </c>
      <c r="Z275" s="87">
        <f t="shared" si="42"/>
        <v>10.25</v>
      </c>
      <c r="AB275" s="81" t="str">
        <f t="shared" si="43"/>
        <v>2023-Q1</v>
      </c>
      <c r="AC275" s="81" t="str">
        <f t="shared" si="44"/>
        <v>2023-Q1</v>
      </c>
      <c r="AD275" s="87">
        <f t="shared" si="45"/>
        <v>9.65</v>
      </c>
      <c r="AF275" s="81" t="str">
        <f t="shared" si="46"/>
        <v>2023-Q1</v>
      </c>
      <c r="AG275" s="87">
        <f t="shared" si="47"/>
        <v>10.25</v>
      </c>
      <c r="AH275" s="87">
        <f t="shared" si="48"/>
        <v>9.65</v>
      </c>
      <c r="AI275" s="87">
        <f t="shared" si="49"/>
        <v>0.59999999999999964</v>
      </c>
    </row>
    <row r="276" spans="1:35" ht="12" customHeight="1" x14ac:dyDescent="0.2">
      <c r="A276" s="73" t="s">
        <v>1887</v>
      </c>
      <c r="B276" s="74" t="s">
        <v>57</v>
      </c>
      <c r="C276" s="74" t="s">
        <v>217</v>
      </c>
      <c r="D276" s="74" t="s">
        <v>216</v>
      </c>
      <c r="E276" s="74" t="s">
        <v>2560</v>
      </c>
      <c r="F276" s="74" t="s">
        <v>2</v>
      </c>
      <c r="G276" s="74" t="s">
        <v>2680</v>
      </c>
      <c r="H276" s="76">
        <v>44676</v>
      </c>
      <c r="I276" s="77">
        <v>287.51400000000001</v>
      </c>
      <c r="J276" s="78">
        <v>5.84</v>
      </c>
      <c r="K276" s="78">
        <v>10.25</v>
      </c>
      <c r="L276" s="78">
        <v>42.18</v>
      </c>
      <c r="M276" s="78">
        <v>13739.879000000001</v>
      </c>
      <c r="N276" s="76">
        <v>44945</v>
      </c>
      <c r="O276" s="77">
        <v>155</v>
      </c>
      <c r="P276" s="75" t="s">
        <v>1</v>
      </c>
      <c r="Q276" s="78">
        <v>9.9</v>
      </c>
      <c r="R276" s="75" t="s">
        <v>1</v>
      </c>
      <c r="S276" s="75" t="s">
        <v>1</v>
      </c>
      <c r="T276" s="79">
        <v>8</v>
      </c>
      <c r="V276" s="86">
        <v>44945</v>
      </c>
      <c r="X276" s="81" t="str">
        <f t="shared" si="40"/>
        <v>2022-Q2</v>
      </c>
      <c r="Y276" s="81" t="str">
        <f t="shared" si="41"/>
        <v>2022-Q2</v>
      </c>
      <c r="Z276" s="87">
        <f t="shared" si="42"/>
        <v>10.25</v>
      </c>
      <c r="AB276" s="81" t="str">
        <f t="shared" si="43"/>
        <v>2023-Q1</v>
      </c>
      <c r="AC276" s="81" t="str">
        <f t="shared" si="44"/>
        <v>2023-Q1</v>
      </c>
      <c r="AD276" s="87">
        <f t="shared" si="45"/>
        <v>9.9</v>
      </c>
      <c r="AF276" s="81" t="str">
        <f t="shared" si="46"/>
        <v>2023-Q1</v>
      </c>
      <c r="AG276" s="87">
        <f t="shared" si="47"/>
        <v>10.25</v>
      </c>
      <c r="AH276" s="87">
        <f t="shared" si="48"/>
        <v>9.9</v>
      </c>
      <c r="AI276" s="87">
        <f t="shared" si="49"/>
        <v>0.34999999999999964</v>
      </c>
    </row>
    <row r="277" spans="1:35" ht="12" customHeight="1" x14ac:dyDescent="0.2">
      <c r="A277" s="73" t="s">
        <v>1887</v>
      </c>
      <c r="B277" s="74" t="s">
        <v>6</v>
      </c>
      <c r="C277" s="74" t="s">
        <v>5</v>
      </c>
      <c r="D277" s="74" t="s">
        <v>4</v>
      </c>
      <c r="E277" s="74" t="s">
        <v>2609</v>
      </c>
      <c r="F277" s="74" t="s">
        <v>2</v>
      </c>
      <c r="G277" s="74" t="s">
        <v>2694</v>
      </c>
      <c r="H277" s="76">
        <v>44798</v>
      </c>
      <c r="I277" s="77">
        <v>183.796693</v>
      </c>
      <c r="J277" s="75" t="s">
        <v>1</v>
      </c>
      <c r="K277" s="75" t="s">
        <v>1</v>
      </c>
      <c r="L277" s="75" t="s">
        <v>1</v>
      </c>
      <c r="M277" s="75" t="s">
        <v>1</v>
      </c>
      <c r="N277" s="76">
        <v>44925</v>
      </c>
      <c r="O277" s="77">
        <v>91.898347000000001</v>
      </c>
      <c r="P277" s="75" t="s">
        <v>1</v>
      </c>
      <c r="Q277" s="75" t="s">
        <v>1</v>
      </c>
      <c r="R277" s="75" t="s">
        <v>1</v>
      </c>
      <c r="S277" s="75" t="s">
        <v>1</v>
      </c>
      <c r="T277" s="79">
        <v>4</v>
      </c>
      <c r="V277" s="86">
        <v>44925</v>
      </c>
      <c r="X277" s="81" t="str">
        <f t="shared" si="40"/>
        <v>2022-Q3</v>
      </c>
      <c r="Y277" s="81" t="str">
        <f t="shared" si="41"/>
        <v/>
      </c>
      <c r="Z277" s="87" t="str">
        <f t="shared" si="42"/>
        <v/>
      </c>
      <c r="AB277" s="81" t="str">
        <f t="shared" si="43"/>
        <v>2022-Q4</v>
      </c>
      <c r="AC277" s="81" t="str">
        <f t="shared" si="44"/>
        <v/>
      </c>
      <c r="AD277" s="87" t="str">
        <f t="shared" si="45"/>
        <v/>
      </c>
      <c r="AF277" s="81" t="str">
        <f t="shared" si="46"/>
        <v/>
      </c>
      <c r="AG277" s="87" t="str">
        <f t="shared" si="47"/>
        <v/>
      </c>
      <c r="AH277" s="87" t="str">
        <f t="shared" si="48"/>
        <v/>
      </c>
      <c r="AI277" s="87" t="str">
        <f t="shared" si="49"/>
        <v/>
      </c>
    </row>
    <row r="278" spans="1:35" ht="12" customHeight="1" x14ac:dyDescent="0.2">
      <c r="A278" s="73" t="s">
        <v>1887</v>
      </c>
      <c r="B278" s="74" t="s">
        <v>181</v>
      </c>
      <c r="C278" s="74" t="s">
        <v>2695</v>
      </c>
      <c r="D278" s="74" t="s">
        <v>48</v>
      </c>
      <c r="E278" s="74" t="s">
        <v>2522</v>
      </c>
      <c r="F278" s="74" t="s">
        <v>2</v>
      </c>
      <c r="G278" s="74" t="s">
        <v>2680</v>
      </c>
      <c r="H278" s="76">
        <v>44620</v>
      </c>
      <c r="I278" s="77">
        <v>6.21366</v>
      </c>
      <c r="J278" s="78">
        <v>7.06</v>
      </c>
      <c r="K278" s="78">
        <v>10</v>
      </c>
      <c r="L278" s="78">
        <v>52.79</v>
      </c>
      <c r="M278" s="78">
        <v>81.393682999999996</v>
      </c>
      <c r="N278" s="76">
        <v>44924</v>
      </c>
      <c r="O278" s="77">
        <v>5.0999999999999996</v>
      </c>
      <c r="P278" s="75" t="s">
        <v>1</v>
      </c>
      <c r="Q278" s="78">
        <v>9.3000000000000007</v>
      </c>
      <c r="R278" s="75" t="s">
        <v>1</v>
      </c>
      <c r="S278" s="75" t="s">
        <v>1</v>
      </c>
      <c r="T278" s="79">
        <v>10</v>
      </c>
      <c r="V278" s="86">
        <v>44924</v>
      </c>
      <c r="X278" s="81" t="str">
        <f t="shared" si="40"/>
        <v>2022-Q1</v>
      </c>
      <c r="Y278" s="81" t="str">
        <f t="shared" si="41"/>
        <v>2022-Q1</v>
      </c>
      <c r="Z278" s="87">
        <f t="shared" si="42"/>
        <v>10</v>
      </c>
      <c r="AB278" s="81" t="str">
        <f t="shared" si="43"/>
        <v>2022-Q4</v>
      </c>
      <c r="AC278" s="81" t="str">
        <f t="shared" si="44"/>
        <v>2022-Q4</v>
      </c>
      <c r="AD278" s="87">
        <f t="shared" si="45"/>
        <v>9.3000000000000007</v>
      </c>
      <c r="AF278" s="81" t="str">
        <f t="shared" si="46"/>
        <v>2022-Q4</v>
      </c>
      <c r="AG278" s="87">
        <f t="shared" si="47"/>
        <v>10</v>
      </c>
      <c r="AH278" s="87">
        <f t="shared" si="48"/>
        <v>9.3000000000000007</v>
      </c>
      <c r="AI278" s="87">
        <f t="shared" si="49"/>
        <v>0.69999999999999929</v>
      </c>
    </row>
    <row r="279" spans="1:35" ht="12" customHeight="1" x14ac:dyDescent="0.2">
      <c r="A279" s="73" t="s">
        <v>1887</v>
      </c>
      <c r="B279" s="74" t="s">
        <v>8</v>
      </c>
      <c r="C279" s="74" t="s">
        <v>125</v>
      </c>
      <c r="D279" s="74" t="s">
        <v>124</v>
      </c>
      <c r="E279" s="74" t="s">
        <v>2558</v>
      </c>
      <c r="F279" s="74" t="s">
        <v>2</v>
      </c>
      <c r="G279" s="74" t="s">
        <v>2680</v>
      </c>
      <c r="H279" s="76">
        <v>44679</v>
      </c>
      <c r="I279" s="77">
        <v>258.28899999999999</v>
      </c>
      <c r="J279" s="78">
        <v>8.43</v>
      </c>
      <c r="K279" s="78">
        <v>10</v>
      </c>
      <c r="L279" s="78">
        <v>54.57</v>
      </c>
      <c r="M279" s="78">
        <v>5689.5529999999999</v>
      </c>
      <c r="N279" s="76">
        <v>44924</v>
      </c>
      <c r="O279" s="77">
        <v>280.524</v>
      </c>
      <c r="P279" s="78">
        <v>8.77</v>
      </c>
      <c r="Q279" s="78">
        <v>9.8000000000000007</v>
      </c>
      <c r="R279" s="78">
        <v>58.22</v>
      </c>
      <c r="S279" s="78">
        <v>5442.2910000000002</v>
      </c>
      <c r="T279" s="79">
        <v>8</v>
      </c>
      <c r="V279" s="86">
        <v>44924</v>
      </c>
      <c r="X279" s="81" t="str">
        <f t="shared" si="40"/>
        <v>2022-Q2</v>
      </c>
      <c r="Y279" s="81" t="str">
        <f t="shared" si="41"/>
        <v>2022-Q2</v>
      </c>
      <c r="Z279" s="87">
        <f t="shared" si="42"/>
        <v>10</v>
      </c>
      <c r="AB279" s="81" t="str">
        <f t="shared" si="43"/>
        <v>2022-Q4</v>
      </c>
      <c r="AC279" s="81" t="str">
        <f t="shared" si="44"/>
        <v>2022-Q4</v>
      </c>
      <c r="AD279" s="87">
        <f t="shared" si="45"/>
        <v>9.8000000000000007</v>
      </c>
      <c r="AF279" s="81" t="str">
        <f t="shared" si="46"/>
        <v>2022-Q4</v>
      </c>
      <c r="AG279" s="87">
        <f t="shared" si="47"/>
        <v>10</v>
      </c>
      <c r="AH279" s="87">
        <f t="shared" si="48"/>
        <v>9.8000000000000007</v>
      </c>
      <c r="AI279" s="87">
        <f t="shared" si="49"/>
        <v>0.19999999999999929</v>
      </c>
    </row>
    <row r="280" spans="1:35" ht="12" customHeight="1" x14ac:dyDescent="0.2">
      <c r="A280" s="73" t="s">
        <v>1887</v>
      </c>
      <c r="B280" s="74" t="s">
        <v>42</v>
      </c>
      <c r="C280" s="74" t="s">
        <v>41</v>
      </c>
      <c r="D280" s="74" t="s">
        <v>12</v>
      </c>
      <c r="E280" s="74" t="s">
        <v>2547</v>
      </c>
      <c r="F280" s="74" t="s">
        <v>2</v>
      </c>
      <c r="G280" s="74" t="s">
        <v>2680</v>
      </c>
      <c r="H280" s="76">
        <v>44718</v>
      </c>
      <c r="I280" s="77">
        <v>77.242000000000004</v>
      </c>
      <c r="J280" s="78">
        <v>7.49</v>
      </c>
      <c r="K280" s="78">
        <v>10.26</v>
      </c>
      <c r="L280" s="78">
        <v>54.76</v>
      </c>
      <c r="M280" s="78">
        <v>2079.308</v>
      </c>
      <c r="N280" s="76">
        <v>44922</v>
      </c>
      <c r="O280" s="77">
        <v>57.820999999999998</v>
      </c>
      <c r="P280" s="78">
        <v>6.98</v>
      </c>
      <c r="Q280" s="78">
        <v>9.56</v>
      </c>
      <c r="R280" s="78">
        <v>52.4</v>
      </c>
      <c r="S280" s="78">
        <v>2072.7489999999998</v>
      </c>
      <c r="T280" s="79">
        <v>6</v>
      </c>
      <c r="V280" s="86">
        <v>44922</v>
      </c>
      <c r="X280" s="81" t="str">
        <f t="shared" si="40"/>
        <v>2022-Q2</v>
      </c>
      <c r="Y280" s="81" t="str">
        <f t="shared" si="41"/>
        <v>2022-Q2</v>
      </c>
      <c r="Z280" s="87">
        <f t="shared" si="42"/>
        <v>10.26</v>
      </c>
      <c r="AB280" s="81" t="str">
        <f t="shared" si="43"/>
        <v>2022-Q4</v>
      </c>
      <c r="AC280" s="81" t="str">
        <f t="shared" si="44"/>
        <v>2022-Q4</v>
      </c>
      <c r="AD280" s="87">
        <f t="shared" si="45"/>
        <v>9.56</v>
      </c>
      <c r="AF280" s="81" t="str">
        <f t="shared" si="46"/>
        <v>2022-Q4</v>
      </c>
      <c r="AG280" s="87">
        <f t="shared" si="47"/>
        <v>10.26</v>
      </c>
      <c r="AH280" s="87">
        <f t="shared" si="48"/>
        <v>9.56</v>
      </c>
      <c r="AI280" s="87">
        <f t="shared" si="49"/>
        <v>0.69999999999999929</v>
      </c>
    </row>
    <row r="281" spans="1:35" ht="12" customHeight="1" x14ac:dyDescent="0.2">
      <c r="A281" s="73" t="s">
        <v>1887</v>
      </c>
      <c r="B281" s="74" t="s">
        <v>14</v>
      </c>
      <c r="C281" s="74" t="s">
        <v>131</v>
      </c>
      <c r="D281" s="74" t="s">
        <v>2095</v>
      </c>
      <c r="E281" s="74" t="s">
        <v>2525</v>
      </c>
      <c r="F281" s="74" t="s">
        <v>2</v>
      </c>
      <c r="G281" s="74" t="s">
        <v>2680</v>
      </c>
      <c r="H281" s="76">
        <v>44592</v>
      </c>
      <c r="I281" s="77">
        <v>347.064999</v>
      </c>
      <c r="J281" s="78">
        <v>7.39</v>
      </c>
      <c r="K281" s="78">
        <v>9.9</v>
      </c>
      <c r="L281" s="78">
        <v>49</v>
      </c>
      <c r="M281" s="78">
        <v>5659.0744130000003</v>
      </c>
      <c r="N281" s="76">
        <v>44917</v>
      </c>
      <c r="O281" s="77">
        <v>223.047819</v>
      </c>
      <c r="P281" s="78">
        <v>7.16</v>
      </c>
      <c r="Q281" s="78">
        <v>9.4</v>
      </c>
      <c r="R281" s="78">
        <v>49</v>
      </c>
      <c r="S281" s="78">
        <v>5440.4161599999998</v>
      </c>
      <c r="T281" s="79">
        <v>10</v>
      </c>
      <c r="V281" s="86">
        <v>44917</v>
      </c>
      <c r="X281" s="81" t="str">
        <f t="shared" si="40"/>
        <v>2022-Q1</v>
      </c>
      <c r="Y281" s="81" t="str">
        <f t="shared" si="41"/>
        <v>2022-Q1</v>
      </c>
      <c r="Z281" s="87">
        <f t="shared" si="42"/>
        <v>9.9</v>
      </c>
      <c r="AB281" s="81" t="str">
        <f t="shared" si="43"/>
        <v>2022-Q4</v>
      </c>
      <c r="AC281" s="81" t="str">
        <f t="shared" si="44"/>
        <v>2022-Q4</v>
      </c>
      <c r="AD281" s="87">
        <f t="shared" si="45"/>
        <v>9.4</v>
      </c>
      <c r="AF281" s="81" t="str">
        <f t="shared" si="46"/>
        <v>2022-Q4</v>
      </c>
      <c r="AG281" s="87">
        <f t="shared" si="47"/>
        <v>9.9</v>
      </c>
      <c r="AH281" s="87">
        <f t="shared" si="48"/>
        <v>9.4</v>
      </c>
      <c r="AI281" s="87">
        <f t="shared" si="49"/>
        <v>0.5</v>
      </c>
    </row>
    <row r="282" spans="1:35" ht="12" customHeight="1" x14ac:dyDescent="0.2">
      <c r="A282" s="73" t="s">
        <v>1887</v>
      </c>
      <c r="B282" s="74" t="s">
        <v>8</v>
      </c>
      <c r="C282" s="74" t="s">
        <v>3016</v>
      </c>
      <c r="D282" s="74" t="s">
        <v>124</v>
      </c>
      <c r="E282" s="74" t="s">
        <v>2559</v>
      </c>
      <c r="F282" s="74" t="s">
        <v>2</v>
      </c>
      <c r="G282" s="74" t="s">
        <v>2680</v>
      </c>
      <c r="H282" s="76">
        <v>44679</v>
      </c>
      <c r="I282" s="77">
        <v>73.024000000000001</v>
      </c>
      <c r="J282" s="78">
        <v>7.56</v>
      </c>
      <c r="K282" s="78">
        <v>10</v>
      </c>
      <c r="L282" s="78">
        <v>53</v>
      </c>
      <c r="M282" s="78">
        <v>3356.5360000000001</v>
      </c>
      <c r="N282" s="76">
        <v>44917</v>
      </c>
      <c r="O282" s="77">
        <v>113.18300000000001</v>
      </c>
      <c r="P282" s="78">
        <v>7.52</v>
      </c>
      <c r="Q282" s="78">
        <v>9.8000000000000007</v>
      </c>
      <c r="R282" s="78">
        <v>53.4</v>
      </c>
      <c r="S282" s="78">
        <v>3294.0259999999998</v>
      </c>
      <c r="T282" s="79">
        <v>7</v>
      </c>
      <c r="V282" s="86">
        <v>44917</v>
      </c>
      <c r="X282" s="81" t="str">
        <f t="shared" si="40"/>
        <v>2022-Q2</v>
      </c>
      <c r="Y282" s="81" t="str">
        <f t="shared" si="41"/>
        <v>2022-Q2</v>
      </c>
      <c r="Z282" s="87">
        <f t="shared" si="42"/>
        <v>10</v>
      </c>
      <c r="AB282" s="81" t="str">
        <f t="shared" si="43"/>
        <v>2022-Q4</v>
      </c>
      <c r="AC282" s="81" t="str">
        <f t="shared" si="44"/>
        <v>2022-Q4</v>
      </c>
      <c r="AD282" s="87">
        <f t="shared" si="45"/>
        <v>9.8000000000000007</v>
      </c>
      <c r="AF282" s="81" t="str">
        <f t="shared" si="46"/>
        <v>2022-Q4</v>
      </c>
      <c r="AG282" s="87">
        <f t="shared" si="47"/>
        <v>10</v>
      </c>
      <c r="AH282" s="87">
        <f t="shared" si="48"/>
        <v>9.8000000000000007</v>
      </c>
      <c r="AI282" s="87">
        <f t="shared" si="49"/>
        <v>0.19999999999999929</v>
      </c>
    </row>
    <row r="283" spans="1:35" ht="12" customHeight="1" x14ac:dyDescent="0.2">
      <c r="A283" s="73" t="s">
        <v>1887</v>
      </c>
      <c r="B283" s="74" t="s">
        <v>92</v>
      </c>
      <c r="C283" s="74" t="s">
        <v>91</v>
      </c>
      <c r="D283" s="74" t="s">
        <v>52</v>
      </c>
      <c r="E283" s="74" t="s">
        <v>2543</v>
      </c>
      <c r="F283" s="74" t="s">
        <v>2</v>
      </c>
      <c r="G283" s="74" t="s">
        <v>2680</v>
      </c>
      <c r="H283" s="76">
        <v>44736</v>
      </c>
      <c r="I283" s="77">
        <v>1004</v>
      </c>
      <c r="J283" s="78">
        <v>7.7</v>
      </c>
      <c r="K283" s="78">
        <v>11</v>
      </c>
      <c r="L283" s="78">
        <v>56</v>
      </c>
      <c r="M283" s="78">
        <v>24018.127</v>
      </c>
      <c r="N283" s="76">
        <v>44915</v>
      </c>
      <c r="O283" s="77">
        <v>995.5</v>
      </c>
      <c r="P283" s="78">
        <v>7.43</v>
      </c>
      <c r="Q283" s="78">
        <v>10.5</v>
      </c>
      <c r="R283" s="78">
        <v>56</v>
      </c>
      <c r="S283" s="75" t="s">
        <v>1</v>
      </c>
      <c r="T283" s="79">
        <v>5</v>
      </c>
      <c r="V283" s="86">
        <v>44915</v>
      </c>
      <c r="X283" s="81" t="str">
        <f t="shared" si="40"/>
        <v>2022-Q2</v>
      </c>
      <c r="Y283" s="81" t="str">
        <f t="shared" si="41"/>
        <v>2022-Q2</v>
      </c>
      <c r="Z283" s="87">
        <f t="shared" si="42"/>
        <v>11</v>
      </c>
      <c r="AB283" s="81" t="str">
        <f t="shared" si="43"/>
        <v>2022-Q4</v>
      </c>
      <c r="AC283" s="81" t="str">
        <f t="shared" si="44"/>
        <v>2022-Q4</v>
      </c>
      <c r="AD283" s="87">
        <f t="shared" si="45"/>
        <v>10.5</v>
      </c>
      <c r="AF283" s="81" t="str">
        <f t="shared" si="46"/>
        <v>2022-Q4</v>
      </c>
      <c r="AG283" s="87">
        <f t="shared" si="47"/>
        <v>11</v>
      </c>
      <c r="AH283" s="87">
        <f t="shared" si="48"/>
        <v>10.5</v>
      </c>
      <c r="AI283" s="87">
        <f t="shared" si="49"/>
        <v>0.5</v>
      </c>
    </row>
    <row r="284" spans="1:35" ht="12" customHeight="1" x14ac:dyDescent="0.2">
      <c r="A284" s="73" t="s">
        <v>1887</v>
      </c>
      <c r="B284" s="74" t="s">
        <v>35</v>
      </c>
      <c r="C284" s="74" t="s">
        <v>13</v>
      </c>
      <c r="D284" s="74" t="s">
        <v>12</v>
      </c>
      <c r="E284" s="74" t="s">
        <v>2521</v>
      </c>
      <c r="F284" s="74" t="s">
        <v>2</v>
      </c>
      <c r="G284" s="74" t="s">
        <v>2680</v>
      </c>
      <c r="H284" s="76">
        <v>44621</v>
      </c>
      <c r="I284" s="77">
        <v>86.42944</v>
      </c>
      <c r="J284" s="78">
        <v>7.37</v>
      </c>
      <c r="K284" s="78">
        <v>9.8000000000000007</v>
      </c>
      <c r="L284" s="78">
        <v>52.25</v>
      </c>
      <c r="M284" s="75" t="s">
        <v>1</v>
      </c>
      <c r="N284" s="76">
        <v>44911</v>
      </c>
      <c r="O284" s="77">
        <v>51.412999999999997</v>
      </c>
      <c r="P284" s="78">
        <v>7.11</v>
      </c>
      <c r="Q284" s="78">
        <v>9.5</v>
      </c>
      <c r="R284" s="78">
        <v>50</v>
      </c>
      <c r="S284" s="78">
        <v>4187.3</v>
      </c>
      <c r="T284" s="79">
        <v>9</v>
      </c>
      <c r="V284" s="86">
        <v>44911</v>
      </c>
      <c r="X284" s="81" t="str">
        <f t="shared" si="40"/>
        <v>2022-Q1</v>
      </c>
      <c r="Y284" s="81" t="str">
        <f t="shared" si="41"/>
        <v>2022-Q1</v>
      </c>
      <c r="Z284" s="87">
        <f t="shared" si="42"/>
        <v>9.8000000000000007</v>
      </c>
      <c r="AB284" s="81" t="str">
        <f t="shared" si="43"/>
        <v>2022-Q4</v>
      </c>
      <c r="AC284" s="81" t="str">
        <f t="shared" si="44"/>
        <v>2022-Q4</v>
      </c>
      <c r="AD284" s="87">
        <f t="shared" si="45"/>
        <v>9.5</v>
      </c>
      <c r="AF284" s="81" t="str">
        <f t="shared" si="46"/>
        <v>2022-Q4</v>
      </c>
      <c r="AG284" s="87">
        <f t="shared" si="47"/>
        <v>9.8000000000000007</v>
      </c>
      <c r="AH284" s="87">
        <f t="shared" si="48"/>
        <v>9.5</v>
      </c>
      <c r="AI284" s="87">
        <f t="shared" si="49"/>
        <v>0.30000000000000071</v>
      </c>
    </row>
    <row r="285" spans="1:35" ht="12" customHeight="1" x14ac:dyDescent="0.2">
      <c r="A285" s="73" t="s">
        <v>1887</v>
      </c>
      <c r="B285" s="74" t="s">
        <v>104</v>
      </c>
      <c r="C285" s="74" t="s">
        <v>2997</v>
      </c>
      <c r="D285" s="74" t="s">
        <v>106</v>
      </c>
      <c r="E285" s="74" t="s">
        <v>2561</v>
      </c>
      <c r="F285" s="74" t="s">
        <v>2</v>
      </c>
      <c r="G285" s="74" t="s">
        <v>2680</v>
      </c>
      <c r="H285" s="76">
        <v>44671</v>
      </c>
      <c r="I285" s="77">
        <v>226.2</v>
      </c>
      <c r="J285" s="78">
        <v>7.78</v>
      </c>
      <c r="K285" s="78">
        <v>11</v>
      </c>
      <c r="L285" s="78">
        <v>52</v>
      </c>
      <c r="M285" s="75" t="s">
        <v>1</v>
      </c>
      <c r="N285" s="76">
        <v>44910</v>
      </c>
      <c r="O285" s="77">
        <v>-9</v>
      </c>
      <c r="P285" s="78">
        <v>7.27</v>
      </c>
      <c r="Q285" s="78">
        <v>10</v>
      </c>
      <c r="R285" s="78">
        <v>52</v>
      </c>
      <c r="S285" s="75" t="s">
        <v>1</v>
      </c>
      <c r="T285" s="79">
        <v>7</v>
      </c>
      <c r="V285" s="86">
        <v>44910</v>
      </c>
      <c r="X285" s="81" t="str">
        <f t="shared" si="40"/>
        <v>2022-Q2</v>
      </c>
      <c r="Y285" s="81" t="str">
        <f t="shared" si="41"/>
        <v>2022-Q2</v>
      </c>
      <c r="Z285" s="87">
        <f t="shared" si="42"/>
        <v>11</v>
      </c>
      <c r="AB285" s="81" t="str">
        <f t="shared" si="43"/>
        <v>2022-Q4</v>
      </c>
      <c r="AC285" s="81" t="str">
        <f t="shared" si="44"/>
        <v>2022-Q4</v>
      </c>
      <c r="AD285" s="87">
        <f t="shared" si="45"/>
        <v>10</v>
      </c>
      <c r="AF285" s="81" t="str">
        <f t="shared" si="46"/>
        <v>2022-Q4</v>
      </c>
      <c r="AG285" s="87">
        <f t="shared" si="47"/>
        <v>11</v>
      </c>
      <c r="AH285" s="87">
        <f t="shared" si="48"/>
        <v>10</v>
      </c>
      <c r="AI285" s="87">
        <f t="shared" si="49"/>
        <v>1</v>
      </c>
    </row>
    <row r="286" spans="1:35" ht="12" customHeight="1" x14ac:dyDescent="0.2">
      <c r="A286" s="73" t="s">
        <v>1887</v>
      </c>
      <c r="B286" s="74" t="s">
        <v>104</v>
      </c>
      <c r="C286" s="74" t="s">
        <v>264</v>
      </c>
      <c r="D286" s="74" t="s">
        <v>263</v>
      </c>
      <c r="E286" s="74" t="s">
        <v>2562</v>
      </c>
      <c r="F286" s="74" t="s">
        <v>2</v>
      </c>
      <c r="G286" s="74" t="s">
        <v>2680</v>
      </c>
      <c r="H286" s="76">
        <v>44671</v>
      </c>
      <c r="I286" s="77">
        <v>-0.4</v>
      </c>
      <c r="J286" s="78">
        <v>7.48</v>
      </c>
      <c r="K286" s="78">
        <v>10.55</v>
      </c>
      <c r="L286" s="78">
        <v>54</v>
      </c>
      <c r="M286" s="75" t="s">
        <v>1</v>
      </c>
      <c r="N286" s="76">
        <v>44910</v>
      </c>
      <c r="O286" s="77">
        <v>-16</v>
      </c>
      <c r="P286" s="78">
        <v>7.18</v>
      </c>
      <c r="Q286" s="78">
        <v>9.9499999999999993</v>
      </c>
      <c r="R286" s="78">
        <v>52</v>
      </c>
      <c r="S286" s="75" t="s">
        <v>1</v>
      </c>
      <c r="T286" s="79">
        <v>7</v>
      </c>
      <c r="V286" s="86">
        <v>44910</v>
      </c>
      <c r="X286" s="81" t="str">
        <f t="shared" si="40"/>
        <v>2022-Q2</v>
      </c>
      <c r="Y286" s="81" t="str">
        <f t="shared" si="41"/>
        <v>2022-Q2</v>
      </c>
      <c r="Z286" s="87">
        <f t="shared" si="42"/>
        <v>10.55</v>
      </c>
      <c r="AB286" s="81" t="str">
        <f t="shared" si="43"/>
        <v>2022-Q4</v>
      </c>
      <c r="AC286" s="81" t="str">
        <f t="shared" si="44"/>
        <v>2022-Q4</v>
      </c>
      <c r="AD286" s="87">
        <f t="shared" si="45"/>
        <v>9.9499999999999993</v>
      </c>
      <c r="AF286" s="81" t="str">
        <f t="shared" si="46"/>
        <v>2022-Q4</v>
      </c>
      <c r="AG286" s="87">
        <f t="shared" si="47"/>
        <v>10.55</v>
      </c>
      <c r="AH286" s="87">
        <f t="shared" si="48"/>
        <v>9.9499999999999993</v>
      </c>
      <c r="AI286" s="87">
        <f t="shared" si="49"/>
        <v>0.60000000000000142</v>
      </c>
    </row>
    <row r="287" spans="1:35" ht="12" customHeight="1" x14ac:dyDescent="0.2">
      <c r="A287" s="73" t="s">
        <v>1887</v>
      </c>
      <c r="B287" s="74" t="s">
        <v>104</v>
      </c>
      <c r="C287" s="74" t="s">
        <v>103</v>
      </c>
      <c r="D287" s="74" t="s">
        <v>102</v>
      </c>
      <c r="E287" s="74" t="s">
        <v>2563</v>
      </c>
      <c r="F287" s="74" t="s">
        <v>2</v>
      </c>
      <c r="G287" s="74" t="s">
        <v>2680</v>
      </c>
      <c r="H287" s="76">
        <v>44671</v>
      </c>
      <c r="I287" s="75" t="s">
        <v>1</v>
      </c>
      <c r="J287" s="78">
        <v>7.6</v>
      </c>
      <c r="K287" s="78">
        <v>10.53</v>
      </c>
      <c r="L287" s="78">
        <v>52</v>
      </c>
      <c r="M287" s="75" t="s">
        <v>1</v>
      </c>
      <c r="N287" s="76">
        <v>44910</v>
      </c>
      <c r="O287" s="77">
        <v>-106</v>
      </c>
      <c r="P287" s="78">
        <v>7.44</v>
      </c>
      <c r="Q287" s="78">
        <v>10.050000000000001</v>
      </c>
      <c r="R287" s="78">
        <v>52</v>
      </c>
      <c r="S287" s="75" t="s">
        <v>1</v>
      </c>
      <c r="T287" s="79">
        <v>7</v>
      </c>
      <c r="V287" s="86">
        <v>44910</v>
      </c>
      <c r="X287" s="81" t="str">
        <f t="shared" si="40"/>
        <v>2022-Q2</v>
      </c>
      <c r="Y287" s="81" t="str">
        <f t="shared" si="41"/>
        <v>2022-Q2</v>
      </c>
      <c r="Z287" s="87">
        <f t="shared" si="42"/>
        <v>10.53</v>
      </c>
      <c r="AB287" s="81" t="str">
        <f t="shared" si="43"/>
        <v>2022-Q4</v>
      </c>
      <c r="AC287" s="81" t="str">
        <f t="shared" si="44"/>
        <v>2022-Q4</v>
      </c>
      <c r="AD287" s="87">
        <f t="shared" si="45"/>
        <v>10.050000000000001</v>
      </c>
      <c r="AF287" s="81" t="str">
        <f t="shared" si="46"/>
        <v>2022-Q4</v>
      </c>
      <c r="AG287" s="87">
        <f t="shared" si="47"/>
        <v>10.53</v>
      </c>
      <c r="AH287" s="87">
        <f t="shared" si="48"/>
        <v>10.050000000000001</v>
      </c>
      <c r="AI287" s="87">
        <f t="shared" si="49"/>
        <v>0.47999999999999865</v>
      </c>
    </row>
    <row r="288" spans="1:35" ht="12" customHeight="1" x14ac:dyDescent="0.2">
      <c r="A288" s="73" t="s">
        <v>1887</v>
      </c>
      <c r="B288" s="74" t="s">
        <v>63</v>
      </c>
      <c r="C288" s="74" t="s">
        <v>97</v>
      </c>
      <c r="D288" s="74" t="s">
        <v>62</v>
      </c>
      <c r="E288" s="74" t="s">
        <v>2551</v>
      </c>
      <c r="F288" s="74" t="s">
        <v>2</v>
      </c>
      <c r="G288" s="74" t="s">
        <v>2678</v>
      </c>
      <c r="H288" s="76">
        <v>44700</v>
      </c>
      <c r="I288" s="77">
        <v>37.386245000000002</v>
      </c>
      <c r="J288" s="78">
        <v>6.95</v>
      </c>
      <c r="K288" s="78">
        <v>10.25</v>
      </c>
      <c r="L288" s="78">
        <v>50.5</v>
      </c>
      <c r="M288" s="78">
        <v>1023.803163</v>
      </c>
      <c r="N288" s="76">
        <v>44909</v>
      </c>
      <c r="O288" s="77">
        <v>28.916530000000002</v>
      </c>
      <c r="P288" s="78">
        <v>6.62</v>
      </c>
      <c r="Q288" s="78">
        <v>9.6</v>
      </c>
      <c r="R288" s="78">
        <v>50.5</v>
      </c>
      <c r="S288" s="78">
        <v>992.86500000000001</v>
      </c>
      <c r="T288" s="79">
        <v>6</v>
      </c>
      <c r="V288" s="86">
        <v>44909</v>
      </c>
      <c r="X288" s="81" t="str">
        <f t="shared" si="40"/>
        <v>2022-Q2</v>
      </c>
      <c r="Y288" s="81" t="str">
        <f t="shared" si="41"/>
        <v>2022-Q2</v>
      </c>
      <c r="Z288" s="87">
        <f t="shared" si="42"/>
        <v>10.25</v>
      </c>
      <c r="AB288" s="81" t="str">
        <f t="shared" si="43"/>
        <v>2022-Q4</v>
      </c>
      <c r="AC288" s="81" t="str">
        <f t="shared" si="44"/>
        <v>2022-Q4</v>
      </c>
      <c r="AD288" s="87">
        <f t="shared" si="45"/>
        <v>9.6</v>
      </c>
      <c r="AF288" s="81" t="str">
        <f t="shared" si="46"/>
        <v>2022-Q4</v>
      </c>
      <c r="AG288" s="87">
        <f t="shared" si="47"/>
        <v>10.25</v>
      </c>
      <c r="AH288" s="87">
        <f t="shared" si="48"/>
        <v>9.6</v>
      </c>
      <c r="AI288" s="87">
        <f t="shared" si="49"/>
        <v>0.65000000000000036</v>
      </c>
    </row>
    <row r="289" spans="1:35" ht="12" customHeight="1" x14ac:dyDescent="0.2">
      <c r="A289" s="73" t="s">
        <v>1887</v>
      </c>
      <c r="B289" s="74" t="s">
        <v>184</v>
      </c>
      <c r="C289" s="74" t="s">
        <v>183</v>
      </c>
      <c r="D289" s="74" t="s">
        <v>167</v>
      </c>
      <c r="E289" s="74" t="s">
        <v>2517</v>
      </c>
      <c r="F289" s="74" t="s">
        <v>2</v>
      </c>
      <c r="G289" s="74" t="s">
        <v>2678</v>
      </c>
      <c r="H289" s="76">
        <v>44470</v>
      </c>
      <c r="I289" s="77">
        <v>54.686965000000001</v>
      </c>
      <c r="J289" s="78">
        <v>7.26</v>
      </c>
      <c r="K289" s="78">
        <v>10.3</v>
      </c>
      <c r="L289" s="78">
        <v>50.5</v>
      </c>
      <c r="M289" s="78">
        <v>2068.5510450000002</v>
      </c>
      <c r="N289" s="76">
        <v>44909</v>
      </c>
      <c r="O289" s="77">
        <v>22.594132999999999</v>
      </c>
      <c r="P289" s="78">
        <v>6.86</v>
      </c>
      <c r="Q289" s="78">
        <v>9.5</v>
      </c>
      <c r="R289" s="78">
        <v>50.5</v>
      </c>
      <c r="S289" s="78">
        <v>2037.8934340000001</v>
      </c>
      <c r="T289" s="79">
        <v>14</v>
      </c>
      <c r="V289" s="86">
        <v>44909</v>
      </c>
      <c r="X289" s="81" t="str">
        <f t="shared" si="40"/>
        <v>2021-Q4</v>
      </c>
      <c r="Y289" s="81" t="str">
        <f t="shared" si="41"/>
        <v>2021-Q4</v>
      </c>
      <c r="Z289" s="87">
        <f t="shared" si="42"/>
        <v>10.3</v>
      </c>
      <c r="AB289" s="81" t="str">
        <f t="shared" si="43"/>
        <v>2022-Q4</v>
      </c>
      <c r="AC289" s="81" t="str">
        <f t="shared" si="44"/>
        <v>2022-Q4</v>
      </c>
      <c r="AD289" s="87">
        <f t="shared" si="45"/>
        <v>9.5</v>
      </c>
      <c r="AF289" s="81" t="str">
        <f t="shared" si="46"/>
        <v>2022-Q4</v>
      </c>
      <c r="AG289" s="87">
        <f t="shared" si="47"/>
        <v>10.3</v>
      </c>
      <c r="AH289" s="87">
        <f t="shared" si="48"/>
        <v>9.5</v>
      </c>
      <c r="AI289" s="87">
        <f t="shared" si="49"/>
        <v>0.80000000000000071</v>
      </c>
    </row>
    <row r="290" spans="1:35" ht="12" customHeight="1" x14ac:dyDescent="0.2">
      <c r="A290" s="73" t="s">
        <v>1887</v>
      </c>
      <c r="B290" s="74" t="s">
        <v>184</v>
      </c>
      <c r="C290" s="74" t="s">
        <v>2542</v>
      </c>
      <c r="D290" s="74" t="s">
        <v>631</v>
      </c>
      <c r="E290" s="74" t="s">
        <v>2405</v>
      </c>
      <c r="F290" s="74" t="s">
        <v>2</v>
      </c>
      <c r="G290" s="74" t="s">
        <v>2678</v>
      </c>
      <c r="H290" s="76">
        <v>44165</v>
      </c>
      <c r="I290" s="77">
        <v>120.77156100000001</v>
      </c>
      <c r="J290" s="78">
        <v>7.71</v>
      </c>
      <c r="K290" s="78">
        <v>10.5</v>
      </c>
      <c r="L290" s="78">
        <v>53.87</v>
      </c>
      <c r="M290" s="78">
        <v>796.38377400000002</v>
      </c>
      <c r="N290" s="76">
        <v>44909</v>
      </c>
      <c r="O290" s="77">
        <v>75.616812999999993</v>
      </c>
      <c r="P290" s="78">
        <v>7.43</v>
      </c>
      <c r="Q290" s="78">
        <v>10</v>
      </c>
      <c r="R290" s="78">
        <v>53.87</v>
      </c>
      <c r="S290" s="78">
        <v>783.47792500000003</v>
      </c>
      <c r="T290" s="79">
        <v>24</v>
      </c>
      <c r="V290" s="86">
        <v>44909</v>
      </c>
      <c r="X290" s="81" t="str">
        <f t="shared" si="40"/>
        <v>2020-Q4</v>
      </c>
      <c r="Y290" s="81" t="str">
        <f t="shared" si="41"/>
        <v>2020-Q4</v>
      </c>
      <c r="Z290" s="87">
        <f t="shared" si="42"/>
        <v>10.5</v>
      </c>
      <c r="AB290" s="81" t="str">
        <f t="shared" si="43"/>
        <v>2022-Q4</v>
      </c>
      <c r="AC290" s="81" t="str">
        <f t="shared" si="44"/>
        <v>2022-Q4</v>
      </c>
      <c r="AD290" s="87">
        <f t="shared" si="45"/>
        <v>10</v>
      </c>
      <c r="AF290" s="81" t="str">
        <f t="shared" si="46"/>
        <v>2022-Q4</v>
      </c>
      <c r="AG290" s="87">
        <f t="shared" si="47"/>
        <v>10.5</v>
      </c>
      <c r="AH290" s="87">
        <f t="shared" si="48"/>
        <v>10</v>
      </c>
      <c r="AI290" s="87">
        <f t="shared" si="49"/>
        <v>0.5</v>
      </c>
    </row>
    <row r="291" spans="1:35" ht="12" customHeight="1" x14ac:dyDescent="0.2">
      <c r="A291" s="73" t="s">
        <v>1887</v>
      </c>
      <c r="B291" s="74" t="s">
        <v>14</v>
      </c>
      <c r="C291" s="74" t="s">
        <v>136</v>
      </c>
      <c r="D291" s="74" t="s">
        <v>135</v>
      </c>
      <c r="E291" s="74" t="s">
        <v>2528</v>
      </c>
      <c r="F291" s="74" t="s">
        <v>2</v>
      </c>
      <c r="G291" s="74" t="s">
        <v>2680</v>
      </c>
      <c r="H291" s="76">
        <v>44582</v>
      </c>
      <c r="I291" s="77">
        <v>52.851999999999997</v>
      </c>
      <c r="J291" s="78">
        <v>7.31</v>
      </c>
      <c r="K291" s="78">
        <v>10.25</v>
      </c>
      <c r="L291" s="78">
        <v>48.5</v>
      </c>
      <c r="M291" s="78">
        <v>2045.845</v>
      </c>
      <c r="N291" s="76">
        <v>44907</v>
      </c>
      <c r="O291" s="77">
        <v>38</v>
      </c>
      <c r="P291" s="78">
        <v>7.03</v>
      </c>
      <c r="Q291" s="75" t="s">
        <v>1</v>
      </c>
      <c r="R291" s="75" t="s">
        <v>1</v>
      </c>
      <c r="S291" s="78">
        <v>1984.0329999999999</v>
      </c>
      <c r="T291" s="79">
        <v>10</v>
      </c>
      <c r="V291" s="86">
        <v>44907</v>
      </c>
      <c r="X291" s="81" t="str">
        <f t="shared" si="40"/>
        <v>2022-Q1</v>
      </c>
      <c r="Y291" s="81" t="str">
        <f t="shared" si="41"/>
        <v>2022-Q1</v>
      </c>
      <c r="Z291" s="87">
        <f t="shared" si="42"/>
        <v>10.25</v>
      </c>
      <c r="AB291" s="81" t="str">
        <f t="shared" si="43"/>
        <v>2022-Q4</v>
      </c>
      <c r="AC291" s="81" t="str">
        <f t="shared" si="44"/>
        <v/>
      </c>
      <c r="AD291" s="87" t="str">
        <f t="shared" si="45"/>
        <v/>
      </c>
      <c r="AF291" s="81" t="str">
        <f t="shared" si="46"/>
        <v/>
      </c>
      <c r="AG291" s="87" t="str">
        <f t="shared" si="47"/>
        <v/>
      </c>
      <c r="AH291" s="87" t="str">
        <f t="shared" si="48"/>
        <v/>
      </c>
      <c r="AI291" s="87" t="str">
        <f t="shared" si="49"/>
        <v/>
      </c>
    </row>
    <row r="292" spans="1:35" ht="12" customHeight="1" x14ac:dyDescent="0.2">
      <c r="A292" s="73" t="s">
        <v>1887</v>
      </c>
      <c r="B292" s="74" t="s">
        <v>95</v>
      </c>
      <c r="C292" s="74" t="s">
        <v>3017</v>
      </c>
      <c r="D292" s="74" t="s">
        <v>841</v>
      </c>
      <c r="E292" s="74" t="s">
        <v>2572</v>
      </c>
      <c r="F292" s="74" t="s">
        <v>2</v>
      </c>
      <c r="G292" s="74" t="s">
        <v>2694</v>
      </c>
      <c r="H292" s="76">
        <v>44799</v>
      </c>
      <c r="I292" s="77">
        <v>91.011994000000001</v>
      </c>
      <c r="J292" s="78">
        <v>6.38</v>
      </c>
      <c r="K292" s="78">
        <v>10.199999999999999</v>
      </c>
      <c r="L292" s="78">
        <v>45.07</v>
      </c>
      <c r="M292" s="78">
        <v>780.11465999999996</v>
      </c>
      <c r="N292" s="76">
        <v>44901</v>
      </c>
      <c r="O292" s="77">
        <v>91.011994000000001</v>
      </c>
      <c r="P292" s="78">
        <v>6.38</v>
      </c>
      <c r="Q292" s="78">
        <v>10.199999999999999</v>
      </c>
      <c r="R292" s="78">
        <v>45.07</v>
      </c>
      <c r="S292" s="78">
        <v>780.11465999999996</v>
      </c>
      <c r="T292" s="79">
        <v>3</v>
      </c>
      <c r="V292" s="86">
        <v>44901</v>
      </c>
      <c r="X292" s="81" t="str">
        <f t="shared" si="40"/>
        <v>2022-Q3</v>
      </c>
      <c r="Y292" s="81" t="str">
        <f t="shared" si="41"/>
        <v>2022-Q3</v>
      </c>
      <c r="Z292" s="87">
        <f t="shared" si="42"/>
        <v>10.199999999999999</v>
      </c>
      <c r="AB292" s="81" t="str">
        <f t="shared" si="43"/>
        <v>2022-Q4</v>
      </c>
      <c r="AC292" s="81" t="str">
        <f t="shared" si="44"/>
        <v>2022-Q4</v>
      </c>
      <c r="AD292" s="87">
        <f t="shared" si="45"/>
        <v>10.199999999999999</v>
      </c>
      <c r="AF292" s="81" t="str">
        <f t="shared" si="46"/>
        <v>2022-Q4</v>
      </c>
      <c r="AG292" s="87">
        <f t="shared" si="47"/>
        <v>10.199999999999999</v>
      </c>
      <c r="AH292" s="87">
        <f t="shared" si="48"/>
        <v>10.199999999999999</v>
      </c>
      <c r="AI292" s="87">
        <f t="shared" si="49"/>
        <v>0</v>
      </c>
    </row>
    <row r="293" spans="1:35" ht="12" customHeight="1" x14ac:dyDescent="0.2">
      <c r="A293" s="73" t="s">
        <v>1887</v>
      </c>
      <c r="B293" s="74" t="s">
        <v>111</v>
      </c>
      <c r="C293" s="74" t="s">
        <v>2263</v>
      </c>
      <c r="D293" s="74" t="s">
        <v>26</v>
      </c>
      <c r="E293" s="74" t="s">
        <v>2584</v>
      </c>
      <c r="F293" s="74" t="s">
        <v>2</v>
      </c>
      <c r="G293" s="74" t="s">
        <v>2680</v>
      </c>
      <c r="H293" s="76">
        <v>44749</v>
      </c>
      <c r="I293" s="77">
        <v>79.815931000000006</v>
      </c>
      <c r="J293" s="75" t="s">
        <v>1</v>
      </c>
      <c r="K293" s="75" t="s">
        <v>1</v>
      </c>
      <c r="L293" s="75" t="s">
        <v>1</v>
      </c>
      <c r="M293" s="75" t="s">
        <v>1</v>
      </c>
      <c r="N293" s="76">
        <v>44897</v>
      </c>
      <c r="O293" s="77">
        <v>79.727034000000003</v>
      </c>
      <c r="P293" s="78">
        <v>5.25</v>
      </c>
      <c r="Q293" s="75" t="s">
        <v>1</v>
      </c>
      <c r="R293" s="78">
        <v>37.770000000000003</v>
      </c>
      <c r="S293" s="78">
        <v>9176.6547740000005</v>
      </c>
      <c r="T293" s="79">
        <v>4</v>
      </c>
      <c r="V293" s="86">
        <v>44897</v>
      </c>
      <c r="X293" s="81" t="str">
        <f t="shared" si="40"/>
        <v>2022-Q3</v>
      </c>
      <c r="Y293" s="81" t="str">
        <f t="shared" si="41"/>
        <v/>
      </c>
      <c r="Z293" s="87" t="str">
        <f t="shared" si="42"/>
        <v/>
      </c>
      <c r="AB293" s="81" t="str">
        <f t="shared" si="43"/>
        <v>2022-Q4</v>
      </c>
      <c r="AC293" s="81" t="str">
        <f t="shared" si="44"/>
        <v/>
      </c>
      <c r="AD293" s="87" t="str">
        <f t="shared" si="45"/>
        <v/>
      </c>
      <c r="AF293" s="81" t="str">
        <f t="shared" si="46"/>
        <v/>
      </c>
      <c r="AG293" s="87" t="str">
        <f t="shared" si="47"/>
        <v/>
      </c>
      <c r="AH293" s="87" t="str">
        <f t="shared" si="48"/>
        <v/>
      </c>
      <c r="AI293" s="87" t="str">
        <f t="shared" si="49"/>
        <v/>
      </c>
    </row>
    <row r="294" spans="1:35" ht="12" customHeight="1" x14ac:dyDescent="0.2">
      <c r="A294" s="73" t="s">
        <v>1887</v>
      </c>
      <c r="B294" s="74" t="s">
        <v>81</v>
      </c>
      <c r="C294" s="74" t="s">
        <v>84</v>
      </c>
      <c r="D294" s="74" t="s">
        <v>83</v>
      </c>
      <c r="E294" s="74" t="s">
        <v>2566</v>
      </c>
      <c r="F294" s="74" t="s">
        <v>2</v>
      </c>
      <c r="G294" s="74" t="s">
        <v>2678</v>
      </c>
      <c r="H294" s="76">
        <v>44665</v>
      </c>
      <c r="I294" s="77">
        <v>85.915999999999997</v>
      </c>
      <c r="J294" s="78">
        <v>6.06</v>
      </c>
      <c r="K294" s="78">
        <v>7.85</v>
      </c>
      <c r="L294" s="78">
        <v>53.99</v>
      </c>
      <c r="M294" s="78">
        <v>3891.16</v>
      </c>
      <c r="N294" s="76">
        <v>44896</v>
      </c>
      <c r="O294" s="77">
        <v>63.121000000000002</v>
      </c>
      <c r="P294" s="78">
        <v>5.9</v>
      </c>
      <c r="Q294" s="78">
        <v>7.85</v>
      </c>
      <c r="R294" s="78">
        <v>50</v>
      </c>
      <c r="S294" s="78">
        <v>3890.3409999999999</v>
      </c>
      <c r="T294" s="79">
        <v>7</v>
      </c>
      <c r="V294" s="86">
        <v>44896</v>
      </c>
      <c r="X294" s="81" t="str">
        <f t="shared" si="40"/>
        <v>2022-Q2</v>
      </c>
      <c r="Y294" s="81" t="str">
        <f t="shared" si="41"/>
        <v>2022-Q2</v>
      </c>
      <c r="Z294" s="87">
        <f t="shared" si="42"/>
        <v>7.85</v>
      </c>
      <c r="AB294" s="81" t="str">
        <f t="shared" si="43"/>
        <v>2022-Q4</v>
      </c>
      <c r="AC294" s="81" t="str">
        <f t="shared" si="44"/>
        <v>2022-Q4</v>
      </c>
      <c r="AD294" s="87">
        <f t="shared" si="45"/>
        <v>7.85</v>
      </c>
      <c r="AF294" s="81" t="str">
        <f t="shared" si="46"/>
        <v>2022-Q4</v>
      </c>
      <c r="AG294" s="87">
        <f t="shared" si="47"/>
        <v>7.85</v>
      </c>
      <c r="AH294" s="87">
        <f t="shared" si="48"/>
        <v>7.85</v>
      </c>
      <c r="AI294" s="87">
        <f t="shared" si="49"/>
        <v>0</v>
      </c>
    </row>
    <row r="295" spans="1:35" ht="12" customHeight="1" x14ac:dyDescent="0.2">
      <c r="A295" s="73" t="s">
        <v>1887</v>
      </c>
      <c r="B295" s="74" t="s">
        <v>67</v>
      </c>
      <c r="C295" s="74" t="s">
        <v>772</v>
      </c>
      <c r="D295" s="74" t="s">
        <v>2002</v>
      </c>
      <c r="E295" s="74" t="s">
        <v>2531</v>
      </c>
      <c r="F295" s="74" t="s">
        <v>2</v>
      </c>
      <c r="G295" s="74" t="s">
        <v>2678</v>
      </c>
      <c r="H295" s="76">
        <v>44575</v>
      </c>
      <c r="I295" s="77">
        <v>93.443489</v>
      </c>
      <c r="J295" s="78">
        <v>7.43</v>
      </c>
      <c r="K295" s="78">
        <v>10.5</v>
      </c>
      <c r="L295" s="78">
        <v>53.21</v>
      </c>
      <c r="M295" s="78">
        <v>4095.1882860000001</v>
      </c>
      <c r="N295" s="76">
        <v>44895</v>
      </c>
      <c r="O295" s="77">
        <v>64.255302999999998</v>
      </c>
      <c r="P295" s="78">
        <v>7.06</v>
      </c>
      <c r="Q295" s="78">
        <v>9.8000000000000007</v>
      </c>
      <c r="R295" s="78">
        <v>53.21</v>
      </c>
      <c r="S295" s="78">
        <v>3930.0691870000001</v>
      </c>
      <c r="T295" s="79">
        <v>10</v>
      </c>
      <c r="V295" s="86">
        <v>44895</v>
      </c>
      <c r="X295" s="81" t="str">
        <f t="shared" si="40"/>
        <v>2022-Q1</v>
      </c>
      <c r="Y295" s="81" t="str">
        <f t="shared" si="41"/>
        <v>2022-Q1</v>
      </c>
      <c r="Z295" s="87">
        <f t="shared" si="42"/>
        <v>10.5</v>
      </c>
      <c r="AB295" s="81" t="str">
        <f t="shared" si="43"/>
        <v>2022-Q4</v>
      </c>
      <c r="AC295" s="81" t="str">
        <f t="shared" si="44"/>
        <v>2022-Q4</v>
      </c>
      <c r="AD295" s="87">
        <f t="shared" si="45"/>
        <v>9.8000000000000007</v>
      </c>
      <c r="AF295" s="81" t="str">
        <f t="shared" si="46"/>
        <v>2022-Q4</v>
      </c>
      <c r="AG295" s="87">
        <f t="shared" si="47"/>
        <v>10.5</v>
      </c>
      <c r="AH295" s="87">
        <f t="shared" si="48"/>
        <v>9.8000000000000007</v>
      </c>
      <c r="AI295" s="87">
        <f t="shared" si="49"/>
        <v>0.69999999999999929</v>
      </c>
    </row>
    <row r="296" spans="1:35" ht="12" customHeight="1" x14ac:dyDescent="0.2">
      <c r="A296" s="73" t="s">
        <v>1887</v>
      </c>
      <c r="B296" s="74" t="s">
        <v>17</v>
      </c>
      <c r="C296" s="74" t="s">
        <v>23</v>
      </c>
      <c r="D296" s="74" t="s">
        <v>22</v>
      </c>
      <c r="E296" s="74" t="s">
        <v>2591</v>
      </c>
      <c r="F296" s="74" t="s">
        <v>2</v>
      </c>
      <c r="G296" s="74" t="s">
        <v>2694</v>
      </c>
      <c r="H296" s="76">
        <v>44720</v>
      </c>
      <c r="I296" s="77">
        <v>-6.1885620000000001</v>
      </c>
      <c r="J296" s="78">
        <v>6.84</v>
      </c>
      <c r="K296" s="75" t="s">
        <v>1</v>
      </c>
      <c r="L296" s="78">
        <v>49.78</v>
      </c>
      <c r="M296" s="78">
        <v>26.532</v>
      </c>
      <c r="N296" s="76">
        <v>44894</v>
      </c>
      <c r="O296" s="77">
        <v>-6.4921699999999998</v>
      </c>
      <c r="P296" s="78">
        <v>6.84</v>
      </c>
      <c r="Q296" s="75" t="s">
        <v>1</v>
      </c>
      <c r="R296" s="78">
        <v>49.78</v>
      </c>
      <c r="S296" s="78">
        <v>26.532</v>
      </c>
      <c r="T296" s="79">
        <v>5</v>
      </c>
      <c r="V296" s="86">
        <v>44894</v>
      </c>
      <c r="X296" s="81" t="str">
        <f t="shared" si="40"/>
        <v>2022-Q2</v>
      </c>
      <c r="Y296" s="81" t="str">
        <f t="shared" si="41"/>
        <v/>
      </c>
      <c r="Z296" s="87" t="str">
        <f t="shared" si="42"/>
        <v/>
      </c>
      <c r="AB296" s="81" t="str">
        <f t="shared" si="43"/>
        <v>2022-Q4</v>
      </c>
      <c r="AC296" s="81" t="str">
        <f t="shared" si="44"/>
        <v/>
      </c>
      <c r="AD296" s="87" t="str">
        <f t="shared" si="45"/>
        <v/>
      </c>
      <c r="AF296" s="81" t="str">
        <f t="shared" si="46"/>
        <v/>
      </c>
      <c r="AG296" s="87" t="str">
        <f t="shared" si="47"/>
        <v/>
      </c>
      <c r="AH296" s="87" t="str">
        <f t="shared" si="48"/>
        <v/>
      </c>
      <c r="AI296" s="87" t="str">
        <f t="shared" si="49"/>
        <v/>
      </c>
    </row>
    <row r="297" spans="1:35" ht="12" customHeight="1" x14ac:dyDescent="0.2">
      <c r="A297" s="73" t="s">
        <v>1887</v>
      </c>
      <c r="B297" s="74" t="s">
        <v>231</v>
      </c>
      <c r="C297" s="74" t="s">
        <v>2508</v>
      </c>
      <c r="D297" s="74" t="s">
        <v>1514</v>
      </c>
      <c r="E297" s="74" t="s">
        <v>2581</v>
      </c>
      <c r="F297" s="74" t="s">
        <v>2</v>
      </c>
      <c r="G297" s="74" t="s">
        <v>2694</v>
      </c>
      <c r="H297" s="76">
        <v>44774</v>
      </c>
      <c r="I297" s="77">
        <v>14.663078000000001</v>
      </c>
      <c r="J297" s="75" t="s">
        <v>1</v>
      </c>
      <c r="K297" s="75" t="s">
        <v>1</v>
      </c>
      <c r="L297" s="75" t="s">
        <v>1</v>
      </c>
      <c r="M297" s="78">
        <v>337.45402100000001</v>
      </c>
      <c r="N297" s="76">
        <v>44888</v>
      </c>
      <c r="O297" s="77">
        <v>14.663078000000001</v>
      </c>
      <c r="P297" s="75" t="s">
        <v>1</v>
      </c>
      <c r="Q297" s="75" t="s">
        <v>1</v>
      </c>
      <c r="R297" s="75" t="s">
        <v>1</v>
      </c>
      <c r="S297" s="78">
        <v>337.45402100000001</v>
      </c>
      <c r="T297" s="79">
        <v>3</v>
      </c>
      <c r="V297" s="86">
        <v>44888</v>
      </c>
      <c r="X297" s="81" t="str">
        <f t="shared" si="40"/>
        <v>2022-Q3</v>
      </c>
      <c r="Y297" s="81" t="str">
        <f t="shared" si="41"/>
        <v/>
      </c>
      <c r="Z297" s="87" t="str">
        <f t="shared" si="42"/>
        <v/>
      </c>
      <c r="AB297" s="81" t="str">
        <f t="shared" si="43"/>
        <v>2022-Q4</v>
      </c>
      <c r="AC297" s="81" t="str">
        <f t="shared" si="44"/>
        <v/>
      </c>
      <c r="AD297" s="87" t="str">
        <f t="shared" si="45"/>
        <v/>
      </c>
      <c r="AF297" s="81" t="str">
        <f t="shared" si="46"/>
        <v/>
      </c>
      <c r="AG297" s="87" t="str">
        <f t="shared" si="47"/>
        <v/>
      </c>
      <c r="AH297" s="87" t="str">
        <f t="shared" si="48"/>
        <v/>
      </c>
      <c r="AI297" s="87" t="str">
        <f t="shared" si="49"/>
        <v/>
      </c>
    </row>
    <row r="298" spans="1:35" ht="12" customHeight="1" x14ac:dyDescent="0.2">
      <c r="A298" s="73" t="s">
        <v>1887</v>
      </c>
      <c r="B298" s="74" t="s">
        <v>204</v>
      </c>
      <c r="C298" s="74" t="s">
        <v>2324</v>
      </c>
      <c r="D298" s="74" t="s">
        <v>2170</v>
      </c>
      <c r="E298" s="74" t="s">
        <v>2532</v>
      </c>
      <c r="F298" s="74" t="s">
        <v>2</v>
      </c>
      <c r="G298" s="74" t="s">
        <v>2680</v>
      </c>
      <c r="H298" s="76">
        <v>44568</v>
      </c>
      <c r="I298" s="77">
        <v>47.630510999999998</v>
      </c>
      <c r="J298" s="78">
        <v>7.03</v>
      </c>
      <c r="K298" s="78">
        <v>10</v>
      </c>
      <c r="L298" s="78">
        <v>51.19</v>
      </c>
      <c r="M298" s="78">
        <v>3153.4813600000002</v>
      </c>
      <c r="N298" s="76">
        <v>44886</v>
      </c>
      <c r="O298" s="77">
        <v>25</v>
      </c>
      <c r="P298" s="75" t="s">
        <v>1</v>
      </c>
      <c r="Q298" s="75" t="s">
        <v>1</v>
      </c>
      <c r="R298" s="75" t="s">
        <v>1</v>
      </c>
      <c r="S298" s="75" t="s">
        <v>1</v>
      </c>
      <c r="T298" s="79">
        <v>10</v>
      </c>
      <c r="V298" s="86">
        <v>44886</v>
      </c>
      <c r="X298" s="81" t="str">
        <f t="shared" si="40"/>
        <v>2022-Q1</v>
      </c>
      <c r="Y298" s="81" t="str">
        <f t="shared" si="41"/>
        <v>2022-Q1</v>
      </c>
      <c r="Z298" s="87">
        <f t="shared" si="42"/>
        <v>10</v>
      </c>
      <c r="AB298" s="81" t="str">
        <f t="shared" si="43"/>
        <v>2022-Q4</v>
      </c>
      <c r="AC298" s="81" t="str">
        <f t="shared" si="44"/>
        <v/>
      </c>
      <c r="AD298" s="87" t="str">
        <f t="shared" si="45"/>
        <v/>
      </c>
      <c r="AF298" s="81" t="str">
        <f t="shared" si="46"/>
        <v/>
      </c>
      <c r="AG298" s="87" t="str">
        <f t="shared" si="47"/>
        <v/>
      </c>
      <c r="AH298" s="87" t="str">
        <f t="shared" si="48"/>
        <v/>
      </c>
      <c r="AI298" s="87" t="str">
        <f t="shared" si="49"/>
        <v/>
      </c>
    </row>
    <row r="299" spans="1:35" ht="12" customHeight="1" x14ac:dyDescent="0.2">
      <c r="A299" s="73" t="s">
        <v>1887</v>
      </c>
      <c r="B299" s="74" t="s">
        <v>204</v>
      </c>
      <c r="C299" s="74" t="s">
        <v>2327</v>
      </c>
      <c r="D299" s="74" t="s">
        <v>2170</v>
      </c>
      <c r="E299" s="74" t="s">
        <v>2533</v>
      </c>
      <c r="F299" s="74" t="s">
        <v>2</v>
      </c>
      <c r="G299" s="74" t="s">
        <v>2680</v>
      </c>
      <c r="H299" s="76">
        <v>44568</v>
      </c>
      <c r="I299" s="77">
        <v>59.766677000000001</v>
      </c>
      <c r="J299" s="78">
        <v>7.01</v>
      </c>
      <c r="K299" s="78">
        <v>10</v>
      </c>
      <c r="L299" s="78">
        <v>51.81</v>
      </c>
      <c r="M299" s="78">
        <v>2484.954467</v>
      </c>
      <c r="N299" s="76">
        <v>44886</v>
      </c>
      <c r="O299" s="77">
        <v>30.096108999999998</v>
      </c>
      <c r="P299" s="75" t="s">
        <v>1</v>
      </c>
      <c r="Q299" s="75" t="s">
        <v>1</v>
      </c>
      <c r="R299" s="75" t="s">
        <v>1</v>
      </c>
      <c r="S299" s="75" t="s">
        <v>1</v>
      </c>
      <c r="T299" s="79">
        <v>10</v>
      </c>
      <c r="V299" s="86">
        <v>44886</v>
      </c>
      <c r="X299" s="81" t="str">
        <f t="shared" si="40"/>
        <v>2022-Q1</v>
      </c>
      <c r="Y299" s="81" t="str">
        <f t="shared" si="41"/>
        <v>2022-Q1</v>
      </c>
      <c r="Z299" s="87">
        <f t="shared" si="42"/>
        <v>10</v>
      </c>
      <c r="AB299" s="81" t="str">
        <f t="shared" si="43"/>
        <v>2022-Q4</v>
      </c>
      <c r="AC299" s="81" t="str">
        <f t="shared" si="44"/>
        <v/>
      </c>
      <c r="AD299" s="87" t="str">
        <f t="shared" si="45"/>
        <v/>
      </c>
      <c r="AF299" s="81" t="str">
        <f t="shared" si="46"/>
        <v/>
      </c>
      <c r="AG299" s="87" t="str">
        <f t="shared" si="47"/>
        <v/>
      </c>
      <c r="AH299" s="87" t="str">
        <f t="shared" si="48"/>
        <v/>
      </c>
      <c r="AI299" s="87" t="str">
        <f t="shared" si="49"/>
        <v/>
      </c>
    </row>
    <row r="300" spans="1:35" ht="12" customHeight="1" x14ac:dyDescent="0.2">
      <c r="A300" s="73" t="s">
        <v>1887</v>
      </c>
      <c r="B300" s="74" t="s">
        <v>17</v>
      </c>
      <c r="C300" s="74" t="s">
        <v>23</v>
      </c>
      <c r="D300" s="74" t="s">
        <v>22</v>
      </c>
      <c r="E300" s="74" t="s">
        <v>2568</v>
      </c>
      <c r="F300" s="74" t="s">
        <v>2</v>
      </c>
      <c r="G300" s="74" t="s">
        <v>2694</v>
      </c>
      <c r="H300" s="76">
        <v>44638</v>
      </c>
      <c r="I300" s="77">
        <v>6.1630000000000003</v>
      </c>
      <c r="J300" s="78">
        <v>6.82</v>
      </c>
      <c r="K300" s="75" t="s">
        <v>1</v>
      </c>
      <c r="L300" s="78">
        <v>48.29</v>
      </c>
      <c r="M300" s="78">
        <v>95.322000000000003</v>
      </c>
      <c r="N300" s="76">
        <v>44886</v>
      </c>
      <c r="O300" s="77">
        <v>5.4530000000000003</v>
      </c>
      <c r="P300" s="78">
        <v>6.81</v>
      </c>
      <c r="Q300" s="75" t="s">
        <v>1</v>
      </c>
      <c r="R300" s="78">
        <v>48.29</v>
      </c>
      <c r="S300" s="78">
        <v>95.312634000000003</v>
      </c>
      <c r="T300" s="79">
        <v>8</v>
      </c>
      <c r="V300" s="86">
        <v>44886</v>
      </c>
      <c r="X300" s="81" t="str">
        <f t="shared" si="40"/>
        <v>2022-Q1</v>
      </c>
      <c r="Y300" s="81" t="str">
        <f t="shared" si="41"/>
        <v/>
      </c>
      <c r="Z300" s="87" t="str">
        <f t="shared" si="42"/>
        <v/>
      </c>
      <c r="AB300" s="81" t="str">
        <f t="shared" si="43"/>
        <v>2022-Q4</v>
      </c>
      <c r="AC300" s="81" t="str">
        <f t="shared" si="44"/>
        <v/>
      </c>
      <c r="AD300" s="87" t="str">
        <f t="shared" si="45"/>
        <v/>
      </c>
      <c r="AF300" s="81" t="str">
        <f t="shared" si="46"/>
        <v/>
      </c>
      <c r="AG300" s="87" t="str">
        <f t="shared" si="47"/>
        <v/>
      </c>
      <c r="AH300" s="87" t="str">
        <f t="shared" si="48"/>
        <v/>
      </c>
      <c r="AI300" s="87" t="str">
        <f t="shared" si="49"/>
        <v/>
      </c>
    </row>
    <row r="301" spans="1:35" ht="12" customHeight="1" x14ac:dyDescent="0.2">
      <c r="A301" s="73" t="s">
        <v>1887</v>
      </c>
      <c r="B301" s="74" t="s">
        <v>57</v>
      </c>
      <c r="C301" s="74" t="s">
        <v>874</v>
      </c>
      <c r="D301" s="74" t="s">
        <v>875</v>
      </c>
      <c r="E301" s="74" t="s">
        <v>2529</v>
      </c>
      <c r="F301" s="74" t="s">
        <v>2</v>
      </c>
      <c r="G301" s="74" t="s">
        <v>2680</v>
      </c>
      <c r="H301" s="76">
        <v>44579</v>
      </c>
      <c r="I301" s="77">
        <v>367.24200000000002</v>
      </c>
      <c r="J301" s="78">
        <v>5.56</v>
      </c>
      <c r="K301" s="78">
        <v>10.25</v>
      </c>
      <c r="L301" s="78">
        <v>39.619999999999997</v>
      </c>
      <c r="M301" s="78">
        <v>21234.975999999999</v>
      </c>
      <c r="N301" s="76">
        <v>44883</v>
      </c>
      <c r="O301" s="77">
        <v>30.556999999999999</v>
      </c>
      <c r="P301" s="78">
        <v>5.42</v>
      </c>
      <c r="Q301" s="78">
        <v>9.9</v>
      </c>
      <c r="R301" s="78">
        <v>39.619999999999997</v>
      </c>
      <c r="S301" s="78">
        <v>20406.679</v>
      </c>
      <c r="T301" s="79">
        <v>10</v>
      </c>
      <c r="V301" s="86">
        <v>44883</v>
      </c>
      <c r="X301" s="81" t="str">
        <f t="shared" si="40"/>
        <v>2022-Q1</v>
      </c>
      <c r="Y301" s="81" t="str">
        <f t="shared" si="41"/>
        <v>2022-Q1</v>
      </c>
      <c r="Z301" s="87">
        <f t="shared" si="42"/>
        <v>10.25</v>
      </c>
      <c r="AB301" s="81" t="str">
        <f t="shared" si="43"/>
        <v>2022-Q4</v>
      </c>
      <c r="AC301" s="81" t="str">
        <f t="shared" si="44"/>
        <v>2022-Q4</v>
      </c>
      <c r="AD301" s="87">
        <f t="shared" si="45"/>
        <v>9.9</v>
      </c>
      <c r="AF301" s="81" t="str">
        <f t="shared" si="46"/>
        <v>2022-Q4</v>
      </c>
      <c r="AG301" s="87">
        <f t="shared" si="47"/>
        <v>10.25</v>
      </c>
      <c r="AH301" s="87">
        <f t="shared" si="48"/>
        <v>9.9</v>
      </c>
      <c r="AI301" s="87">
        <f t="shared" si="49"/>
        <v>0.34999999999999964</v>
      </c>
    </row>
    <row r="302" spans="1:35" ht="12" customHeight="1" x14ac:dyDescent="0.2">
      <c r="A302" s="73" t="s">
        <v>1887</v>
      </c>
      <c r="B302" s="74" t="s">
        <v>81</v>
      </c>
      <c r="C302" s="74" t="s">
        <v>80</v>
      </c>
      <c r="D302" s="74" t="s">
        <v>62</v>
      </c>
      <c r="E302" s="74" t="s">
        <v>2565</v>
      </c>
      <c r="F302" s="74" t="s">
        <v>2</v>
      </c>
      <c r="G302" s="74" t="s">
        <v>2678</v>
      </c>
      <c r="H302" s="76">
        <v>44666</v>
      </c>
      <c r="I302" s="77">
        <v>223.39099999999999</v>
      </c>
      <c r="J302" s="78">
        <v>5.94</v>
      </c>
      <c r="K302" s="78">
        <v>7.85</v>
      </c>
      <c r="L302" s="78">
        <v>49.45</v>
      </c>
      <c r="M302" s="78">
        <v>13883.023999999999</v>
      </c>
      <c r="N302" s="76">
        <v>44882</v>
      </c>
      <c r="O302" s="77">
        <v>223.39099999999999</v>
      </c>
      <c r="P302" s="78">
        <v>5.94</v>
      </c>
      <c r="Q302" s="78">
        <v>7.85</v>
      </c>
      <c r="R302" s="78">
        <v>49.45</v>
      </c>
      <c r="S302" s="78">
        <v>13883.022999999999</v>
      </c>
      <c r="T302" s="79">
        <v>7</v>
      </c>
      <c r="V302" s="86">
        <v>44882</v>
      </c>
      <c r="X302" s="81" t="str">
        <f t="shared" si="40"/>
        <v>2022-Q2</v>
      </c>
      <c r="Y302" s="81" t="str">
        <f t="shared" si="41"/>
        <v>2022-Q2</v>
      </c>
      <c r="Z302" s="87">
        <f t="shared" si="42"/>
        <v>7.85</v>
      </c>
      <c r="AB302" s="81" t="str">
        <f t="shared" si="43"/>
        <v>2022-Q4</v>
      </c>
      <c r="AC302" s="81" t="str">
        <f t="shared" si="44"/>
        <v>2022-Q4</v>
      </c>
      <c r="AD302" s="87">
        <f t="shared" si="45"/>
        <v>7.85</v>
      </c>
      <c r="AF302" s="81" t="str">
        <f t="shared" si="46"/>
        <v>2022-Q4</v>
      </c>
      <c r="AG302" s="87">
        <f t="shared" si="47"/>
        <v>7.85</v>
      </c>
      <c r="AH302" s="87">
        <f t="shared" si="48"/>
        <v>7.85</v>
      </c>
      <c r="AI302" s="87">
        <f t="shared" si="49"/>
        <v>0</v>
      </c>
    </row>
    <row r="303" spans="1:35" ht="12" customHeight="1" x14ac:dyDescent="0.2">
      <c r="A303" s="73" t="s">
        <v>1887</v>
      </c>
      <c r="B303" s="74" t="s">
        <v>104</v>
      </c>
      <c r="C303" s="74" t="s">
        <v>2997</v>
      </c>
      <c r="D303" s="74" t="s">
        <v>106</v>
      </c>
      <c r="E303" s="74" t="s">
        <v>2485</v>
      </c>
      <c r="F303" s="74" t="s">
        <v>2</v>
      </c>
      <c r="G303" s="74" t="s">
        <v>2680</v>
      </c>
      <c r="H303" s="76">
        <v>44431</v>
      </c>
      <c r="I303" s="77">
        <v>201.3</v>
      </c>
      <c r="J303" s="78">
        <v>7.72</v>
      </c>
      <c r="K303" s="78">
        <v>11</v>
      </c>
      <c r="L303" s="78">
        <v>52</v>
      </c>
      <c r="M303" s="75" t="s">
        <v>1</v>
      </c>
      <c r="N303" s="76">
        <v>44868</v>
      </c>
      <c r="O303" s="75" t="s">
        <v>1</v>
      </c>
      <c r="P303" s="78">
        <v>7.81</v>
      </c>
      <c r="Q303" s="78">
        <v>10.25</v>
      </c>
      <c r="R303" s="78">
        <v>52</v>
      </c>
      <c r="S303" s="75" t="s">
        <v>1</v>
      </c>
      <c r="T303" s="79">
        <v>14</v>
      </c>
      <c r="V303" s="86">
        <v>44868</v>
      </c>
      <c r="X303" s="81" t="str">
        <f t="shared" si="40"/>
        <v>2021-Q3</v>
      </c>
      <c r="Y303" s="81" t="str">
        <f t="shared" si="41"/>
        <v>2021-Q3</v>
      </c>
      <c r="Z303" s="87">
        <f t="shared" si="42"/>
        <v>11</v>
      </c>
      <c r="AB303" s="81" t="str">
        <f t="shared" si="43"/>
        <v>2022-Q4</v>
      </c>
      <c r="AC303" s="81" t="str">
        <f t="shared" si="44"/>
        <v>2022-Q4</v>
      </c>
      <c r="AD303" s="87">
        <f t="shared" si="45"/>
        <v>10.25</v>
      </c>
      <c r="AF303" s="81" t="str">
        <f t="shared" si="46"/>
        <v>2022-Q4</v>
      </c>
      <c r="AG303" s="87">
        <f t="shared" si="47"/>
        <v>11</v>
      </c>
      <c r="AH303" s="87">
        <f t="shared" si="48"/>
        <v>10.25</v>
      </c>
      <c r="AI303" s="87">
        <f t="shared" si="49"/>
        <v>0.75</v>
      </c>
    </row>
    <row r="304" spans="1:35" ht="12" customHeight="1" x14ac:dyDescent="0.2">
      <c r="A304" s="73" t="s">
        <v>1887</v>
      </c>
      <c r="B304" s="74" t="s">
        <v>104</v>
      </c>
      <c r="C304" s="74" t="s">
        <v>264</v>
      </c>
      <c r="D304" s="74" t="s">
        <v>263</v>
      </c>
      <c r="E304" s="74" t="s">
        <v>2486</v>
      </c>
      <c r="F304" s="74" t="s">
        <v>2</v>
      </c>
      <c r="G304" s="74" t="s">
        <v>2680</v>
      </c>
      <c r="H304" s="76">
        <v>44431</v>
      </c>
      <c r="I304" s="77">
        <v>-0.14000000000000001</v>
      </c>
      <c r="J304" s="78">
        <v>7.46</v>
      </c>
      <c r="K304" s="78">
        <v>10.55</v>
      </c>
      <c r="L304" s="78">
        <v>54</v>
      </c>
      <c r="M304" s="75" t="s">
        <v>1</v>
      </c>
      <c r="N304" s="76">
        <v>44868</v>
      </c>
      <c r="O304" s="75" t="s">
        <v>1</v>
      </c>
      <c r="P304" s="78">
        <v>7.55</v>
      </c>
      <c r="Q304" s="78">
        <v>10.199999999999999</v>
      </c>
      <c r="R304" s="78">
        <v>52</v>
      </c>
      <c r="S304" s="75" t="s">
        <v>1</v>
      </c>
      <c r="T304" s="79">
        <v>14</v>
      </c>
      <c r="V304" s="86">
        <v>44868</v>
      </c>
      <c r="X304" s="81" t="str">
        <f t="shared" si="40"/>
        <v>2021-Q3</v>
      </c>
      <c r="Y304" s="81" t="str">
        <f t="shared" si="41"/>
        <v>2021-Q3</v>
      </c>
      <c r="Z304" s="87">
        <f t="shared" si="42"/>
        <v>10.55</v>
      </c>
      <c r="AB304" s="81" t="str">
        <f t="shared" si="43"/>
        <v>2022-Q4</v>
      </c>
      <c r="AC304" s="81" t="str">
        <f t="shared" si="44"/>
        <v>2022-Q4</v>
      </c>
      <c r="AD304" s="87">
        <f t="shared" si="45"/>
        <v>10.199999999999999</v>
      </c>
      <c r="AF304" s="81" t="str">
        <f t="shared" si="46"/>
        <v>2022-Q4</v>
      </c>
      <c r="AG304" s="87">
        <f t="shared" si="47"/>
        <v>10.55</v>
      </c>
      <c r="AH304" s="87">
        <f t="shared" si="48"/>
        <v>10.199999999999999</v>
      </c>
      <c r="AI304" s="87">
        <f t="shared" si="49"/>
        <v>0.35000000000000142</v>
      </c>
    </row>
    <row r="305" spans="1:35" ht="12" customHeight="1" x14ac:dyDescent="0.2">
      <c r="A305" s="73" t="s">
        <v>1887</v>
      </c>
      <c r="B305" s="74" t="s">
        <v>104</v>
      </c>
      <c r="C305" s="74" t="s">
        <v>103</v>
      </c>
      <c r="D305" s="74" t="s">
        <v>102</v>
      </c>
      <c r="E305" s="74" t="s">
        <v>2487</v>
      </c>
      <c r="F305" s="74" t="s">
        <v>2</v>
      </c>
      <c r="G305" s="74" t="s">
        <v>2680</v>
      </c>
      <c r="H305" s="76">
        <v>44431</v>
      </c>
      <c r="I305" s="75" t="s">
        <v>1</v>
      </c>
      <c r="J305" s="78">
        <v>7.63</v>
      </c>
      <c r="K305" s="78">
        <v>10.53</v>
      </c>
      <c r="L305" s="78">
        <v>52</v>
      </c>
      <c r="M305" s="75" t="s">
        <v>1</v>
      </c>
      <c r="N305" s="76">
        <v>44868</v>
      </c>
      <c r="O305" s="75" t="s">
        <v>1</v>
      </c>
      <c r="P305" s="78">
        <v>7.68</v>
      </c>
      <c r="Q305" s="78">
        <v>10.3</v>
      </c>
      <c r="R305" s="78">
        <v>52</v>
      </c>
      <c r="S305" s="75" t="s">
        <v>1</v>
      </c>
      <c r="T305" s="79">
        <v>14</v>
      </c>
      <c r="V305" s="86">
        <v>44868</v>
      </c>
      <c r="X305" s="81" t="str">
        <f t="shared" si="40"/>
        <v>2021-Q3</v>
      </c>
      <c r="Y305" s="81" t="str">
        <f t="shared" si="41"/>
        <v>2021-Q3</v>
      </c>
      <c r="Z305" s="87">
        <f t="shared" si="42"/>
        <v>10.53</v>
      </c>
      <c r="AB305" s="81" t="str">
        <f t="shared" si="43"/>
        <v>2022-Q4</v>
      </c>
      <c r="AC305" s="81" t="str">
        <f t="shared" si="44"/>
        <v>2022-Q4</v>
      </c>
      <c r="AD305" s="87">
        <f t="shared" si="45"/>
        <v>10.3</v>
      </c>
      <c r="AF305" s="81" t="str">
        <f t="shared" si="46"/>
        <v>2022-Q4</v>
      </c>
      <c r="AG305" s="87">
        <f t="shared" si="47"/>
        <v>10.53</v>
      </c>
      <c r="AH305" s="87">
        <f t="shared" si="48"/>
        <v>10.3</v>
      </c>
      <c r="AI305" s="87">
        <f t="shared" si="49"/>
        <v>0.22999999999999865</v>
      </c>
    </row>
    <row r="306" spans="1:35" ht="12" customHeight="1" x14ac:dyDescent="0.2">
      <c r="A306" s="73" t="s">
        <v>1887</v>
      </c>
      <c r="B306" s="74" t="s">
        <v>17</v>
      </c>
      <c r="C306" s="74" t="s">
        <v>16</v>
      </c>
      <c r="D306" s="74" t="s">
        <v>15</v>
      </c>
      <c r="E306" s="74" t="s">
        <v>2556</v>
      </c>
      <c r="F306" s="74" t="s">
        <v>2</v>
      </c>
      <c r="G306" s="74" t="s">
        <v>2694</v>
      </c>
      <c r="H306" s="76">
        <v>44686</v>
      </c>
      <c r="I306" s="77">
        <v>6.2528649999999999</v>
      </c>
      <c r="J306" s="78">
        <v>6.83</v>
      </c>
      <c r="K306" s="78">
        <v>9.35</v>
      </c>
      <c r="L306" s="78">
        <v>52.29</v>
      </c>
      <c r="M306" s="78">
        <v>44.746630000000003</v>
      </c>
      <c r="N306" s="76">
        <v>44865</v>
      </c>
      <c r="O306" s="77">
        <v>6.2528649999999999</v>
      </c>
      <c r="P306" s="78">
        <v>6.83</v>
      </c>
      <c r="Q306" s="78">
        <v>9.35</v>
      </c>
      <c r="R306" s="78">
        <v>52.29</v>
      </c>
      <c r="S306" s="78">
        <v>44.746630000000003</v>
      </c>
      <c r="T306" s="79">
        <v>5</v>
      </c>
      <c r="V306" s="86">
        <v>44865</v>
      </c>
      <c r="X306" s="81" t="str">
        <f t="shared" si="40"/>
        <v>2022-Q2</v>
      </c>
      <c r="Y306" s="81" t="str">
        <f t="shared" si="41"/>
        <v>2022-Q2</v>
      </c>
      <c r="Z306" s="87">
        <f t="shared" si="42"/>
        <v>9.35</v>
      </c>
      <c r="AB306" s="81" t="str">
        <f t="shared" si="43"/>
        <v>2022-Q4</v>
      </c>
      <c r="AC306" s="81" t="str">
        <f t="shared" si="44"/>
        <v>2022-Q4</v>
      </c>
      <c r="AD306" s="87">
        <f t="shared" si="45"/>
        <v>9.35</v>
      </c>
      <c r="AF306" s="81" t="str">
        <f t="shared" si="46"/>
        <v>2022-Q4</v>
      </c>
      <c r="AG306" s="87">
        <f t="shared" si="47"/>
        <v>9.35</v>
      </c>
      <c r="AH306" s="87">
        <f t="shared" si="48"/>
        <v>9.35</v>
      </c>
      <c r="AI306" s="87">
        <f t="shared" si="49"/>
        <v>0</v>
      </c>
    </row>
    <row r="307" spans="1:35" ht="12" customHeight="1" x14ac:dyDescent="0.2">
      <c r="A307" s="73" t="s">
        <v>1887</v>
      </c>
      <c r="B307" s="74" t="s">
        <v>1487</v>
      </c>
      <c r="C307" s="74" t="s">
        <v>1488</v>
      </c>
      <c r="D307" s="74" t="s">
        <v>22</v>
      </c>
      <c r="E307" s="74" t="s">
        <v>2509</v>
      </c>
      <c r="F307" s="74" t="s">
        <v>2</v>
      </c>
      <c r="G307" s="74" t="s">
        <v>2680</v>
      </c>
      <c r="H307" s="76">
        <v>44517</v>
      </c>
      <c r="I307" s="77">
        <v>14.375638</v>
      </c>
      <c r="J307" s="78">
        <v>6.36</v>
      </c>
      <c r="K307" s="78">
        <v>10.199999999999999</v>
      </c>
      <c r="L307" s="78">
        <v>48.9</v>
      </c>
      <c r="M307" s="78">
        <v>147.057928</v>
      </c>
      <c r="N307" s="76">
        <v>44859</v>
      </c>
      <c r="O307" s="77">
        <v>5.75</v>
      </c>
      <c r="P307" s="78">
        <v>6.02</v>
      </c>
      <c r="Q307" s="78">
        <v>9.5</v>
      </c>
      <c r="R307" s="78">
        <v>48.9</v>
      </c>
      <c r="S307" s="78">
        <v>134.543375</v>
      </c>
      <c r="T307" s="79">
        <v>11</v>
      </c>
      <c r="V307" s="86">
        <v>44859</v>
      </c>
      <c r="X307" s="81" t="str">
        <f t="shared" si="40"/>
        <v>2021-Q4</v>
      </c>
      <c r="Y307" s="81" t="str">
        <f t="shared" si="41"/>
        <v>2021-Q4</v>
      </c>
      <c r="Z307" s="87">
        <f t="shared" si="42"/>
        <v>10.199999999999999</v>
      </c>
      <c r="AB307" s="81" t="str">
        <f t="shared" si="43"/>
        <v>2022-Q4</v>
      </c>
      <c r="AC307" s="81" t="str">
        <f t="shared" si="44"/>
        <v>2022-Q4</v>
      </c>
      <c r="AD307" s="87">
        <f t="shared" si="45"/>
        <v>9.5</v>
      </c>
      <c r="AF307" s="81" t="str">
        <f t="shared" si="46"/>
        <v>2022-Q4</v>
      </c>
      <c r="AG307" s="87">
        <f t="shared" si="47"/>
        <v>10.199999999999999</v>
      </c>
      <c r="AH307" s="87">
        <f t="shared" si="48"/>
        <v>9.5</v>
      </c>
      <c r="AI307" s="87">
        <f t="shared" si="49"/>
        <v>0.69999999999999929</v>
      </c>
    </row>
    <row r="308" spans="1:35" ht="12" customHeight="1" x14ac:dyDescent="0.2">
      <c r="A308" s="73" t="s">
        <v>1887</v>
      </c>
      <c r="B308" s="74" t="s">
        <v>17</v>
      </c>
      <c r="C308" s="74" t="s">
        <v>16</v>
      </c>
      <c r="D308" s="74" t="s">
        <v>15</v>
      </c>
      <c r="E308" s="74" t="s">
        <v>2523</v>
      </c>
      <c r="F308" s="74" t="s">
        <v>2</v>
      </c>
      <c r="G308" s="74" t="s">
        <v>2694</v>
      </c>
      <c r="H308" s="76">
        <v>44620</v>
      </c>
      <c r="I308" s="77">
        <v>14.817064999999999</v>
      </c>
      <c r="J308" s="78">
        <v>6.9</v>
      </c>
      <c r="K308" s="78">
        <v>9.35</v>
      </c>
      <c r="L308" s="78">
        <v>51.92</v>
      </c>
      <c r="M308" s="78">
        <v>2.5539999999999998</v>
      </c>
      <c r="N308" s="76">
        <v>44854</v>
      </c>
      <c r="O308" s="77">
        <v>14.817066000000001</v>
      </c>
      <c r="P308" s="78">
        <v>6.9</v>
      </c>
      <c r="Q308" s="78">
        <v>9.35</v>
      </c>
      <c r="R308" s="78">
        <v>51.92</v>
      </c>
      <c r="S308" s="78">
        <v>2.5539999999999998</v>
      </c>
      <c r="T308" s="79">
        <v>7</v>
      </c>
      <c r="V308" s="86">
        <v>44854</v>
      </c>
      <c r="X308" s="81" t="str">
        <f t="shared" si="40"/>
        <v>2022-Q1</v>
      </c>
      <c r="Y308" s="81" t="str">
        <f t="shared" si="41"/>
        <v>2022-Q1</v>
      </c>
      <c r="Z308" s="87">
        <f t="shared" si="42"/>
        <v>9.35</v>
      </c>
      <c r="AB308" s="81" t="str">
        <f t="shared" si="43"/>
        <v>2022-Q4</v>
      </c>
      <c r="AC308" s="81" t="str">
        <f t="shared" si="44"/>
        <v>2022-Q4</v>
      </c>
      <c r="AD308" s="87">
        <f t="shared" si="45"/>
        <v>9.35</v>
      </c>
      <c r="AF308" s="81" t="str">
        <f t="shared" si="46"/>
        <v>2022-Q4</v>
      </c>
      <c r="AG308" s="87">
        <f t="shared" si="47"/>
        <v>9.35</v>
      </c>
      <c r="AH308" s="87">
        <f t="shared" si="48"/>
        <v>9.35</v>
      </c>
      <c r="AI308" s="87">
        <f t="shared" si="49"/>
        <v>0</v>
      </c>
    </row>
    <row r="309" spans="1:35" ht="12" customHeight="1" x14ac:dyDescent="0.2">
      <c r="A309" s="73" t="s">
        <v>1887</v>
      </c>
      <c r="B309" s="74" t="s">
        <v>231</v>
      </c>
      <c r="C309" s="74" t="s">
        <v>2446</v>
      </c>
      <c r="D309" s="74" t="s">
        <v>631</v>
      </c>
      <c r="E309" s="74" t="s">
        <v>2587</v>
      </c>
      <c r="F309" s="74" t="s">
        <v>2</v>
      </c>
      <c r="G309" s="74" t="s">
        <v>2694</v>
      </c>
      <c r="H309" s="76">
        <v>44735</v>
      </c>
      <c r="I309" s="77">
        <v>21.34</v>
      </c>
      <c r="J309" s="75" t="s">
        <v>1</v>
      </c>
      <c r="K309" s="75" t="s">
        <v>1</v>
      </c>
      <c r="L309" s="75" t="s">
        <v>1</v>
      </c>
      <c r="M309" s="78">
        <v>324.012</v>
      </c>
      <c r="N309" s="76">
        <v>44846</v>
      </c>
      <c r="O309" s="77">
        <v>21.34</v>
      </c>
      <c r="P309" s="75" t="s">
        <v>1</v>
      </c>
      <c r="Q309" s="75" t="s">
        <v>1</v>
      </c>
      <c r="R309" s="75" t="s">
        <v>1</v>
      </c>
      <c r="S309" s="78">
        <v>324.012</v>
      </c>
      <c r="T309" s="79">
        <v>3</v>
      </c>
      <c r="V309" s="86">
        <v>44846</v>
      </c>
      <c r="X309" s="81" t="str">
        <f t="shared" si="40"/>
        <v>2022-Q2</v>
      </c>
      <c r="Y309" s="81" t="str">
        <f t="shared" si="41"/>
        <v/>
      </c>
      <c r="Z309" s="87" t="str">
        <f t="shared" si="42"/>
        <v/>
      </c>
      <c r="AB309" s="81" t="str">
        <f t="shared" si="43"/>
        <v>2022-Q4</v>
      </c>
      <c r="AC309" s="81" t="str">
        <f t="shared" si="44"/>
        <v/>
      </c>
      <c r="AD309" s="87" t="str">
        <f t="shared" si="45"/>
        <v/>
      </c>
      <c r="AF309" s="81" t="str">
        <f t="shared" si="46"/>
        <v/>
      </c>
      <c r="AG309" s="87" t="str">
        <f t="shared" si="47"/>
        <v/>
      </c>
      <c r="AH309" s="87" t="str">
        <f t="shared" si="48"/>
        <v/>
      </c>
      <c r="AI309" s="87" t="str">
        <f t="shared" si="49"/>
        <v/>
      </c>
    </row>
    <row r="310" spans="1:35" ht="12" customHeight="1" x14ac:dyDescent="0.2">
      <c r="A310" s="73" t="s">
        <v>1887</v>
      </c>
      <c r="B310" s="74" t="s">
        <v>231</v>
      </c>
      <c r="C310" s="74" t="s">
        <v>3014</v>
      </c>
      <c r="D310" s="74" t="s">
        <v>167</v>
      </c>
      <c r="E310" s="74" t="s">
        <v>2557</v>
      </c>
      <c r="F310" s="74" t="s">
        <v>2</v>
      </c>
      <c r="G310" s="74" t="s">
        <v>2694</v>
      </c>
      <c r="H310" s="76">
        <v>44679</v>
      </c>
      <c r="I310" s="77">
        <v>-0.91419300000000003</v>
      </c>
      <c r="J310" s="75" t="s">
        <v>1</v>
      </c>
      <c r="K310" s="75" t="s">
        <v>1</v>
      </c>
      <c r="L310" s="75" t="s">
        <v>1</v>
      </c>
      <c r="M310" s="78">
        <v>170.23933600000001</v>
      </c>
      <c r="N310" s="76">
        <v>44846</v>
      </c>
      <c r="O310" s="77">
        <v>-0.91419300000000003</v>
      </c>
      <c r="P310" s="75" t="s">
        <v>1</v>
      </c>
      <c r="Q310" s="75" t="s">
        <v>1</v>
      </c>
      <c r="R310" s="75" t="s">
        <v>1</v>
      </c>
      <c r="S310" s="78">
        <v>170.23933600000001</v>
      </c>
      <c r="T310" s="79">
        <v>5</v>
      </c>
      <c r="V310" s="86">
        <v>44846</v>
      </c>
      <c r="X310" s="81" t="str">
        <f t="shared" si="40"/>
        <v>2022-Q2</v>
      </c>
      <c r="Y310" s="81" t="str">
        <f t="shared" si="41"/>
        <v/>
      </c>
      <c r="Z310" s="87" t="str">
        <f t="shared" si="42"/>
        <v/>
      </c>
      <c r="AB310" s="81" t="str">
        <f t="shared" si="43"/>
        <v>2022-Q4</v>
      </c>
      <c r="AC310" s="81" t="str">
        <f t="shared" si="44"/>
        <v/>
      </c>
      <c r="AD310" s="87" t="str">
        <f t="shared" si="45"/>
        <v/>
      </c>
      <c r="AF310" s="81" t="str">
        <f t="shared" si="46"/>
        <v/>
      </c>
      <c r="AG310" s="87" t="str">
        <f t="shared" si="47"/>
        <v/>
      </c>
      <c r="AH310" s="87" t="str">
        <f t="shared" si="48"/>
        <v/>
      </c>
      <c r="AI310" s="87" t="str">
        <f t="shared" si="49"/>
        <v/>
      </c>
    </row>
    <row r="311" spans="1:35" ht="12" customHeight="1" x14ac:dyDescent="0.2">
      <c r="A311" s="73" t="s">
        <v>1887</v>
      </c>
      <c r="B311" s="74" t="s">
        <v>95</v>
      </c>
      <c r="C311" s="74" t="s">
        <v>2035</v>
      </c>
      <c r="D311" s="74" t="s">
        <v>167</v>
      </c>
      <c r="E311" s="74" t="s">
        <v>2576</v>
      </c>
      <c r="F311" s="74" t="s">
        <v>2</v>
      </c>
      <c r="G311" s="74" t="s">
        <v>2680</v>
      </c>
      <c r="H311" s="76">
        <v>44785</v>
      </c>
      <c r="I311" s="77">
        <v>24.428000000000001</v>
      </c>
      <c r="J311" s="75" t="s">
        <v>1</v>
      </c>
      <c r="K311" s="78">
        <v>10.1</v>
      </c>
      <c r="L311" s="75" t="s">
        <v>1</v>
      </c>
      <c r="M311" s="75" t="s">
        <v>1</v>
      </c>
      <c r="N311" s="76">
        <v>44838</v>
      </c>
      <c r="O311" s="77">
        <v>24.428000000000001</v>
      </c>
      <c r="P311" s="75" t="s">
        <v>1</v>
      </c>
      <c r="Q311" s="78">
        <v>10.1</v>
      </c>
      <c r="R311" s="75" t="s">
        <v>1</v>
      </c>
      <c r="S311" s="75" t="s">
        <v>1</v>
      </c>
      <c r="T311" s="79">
        <v>1</v>
      </c>
      <c r="V311" s="86">
        <v>44838</v>
      </c>
      <c r="X311" s="81" t="str">
        <f t="shared" si="40"/>
        <v>2022-Q3</v>
      </c>
      <c r="Y311" s="81" t="str">
        <f t="shared" si="41"/>
        <v>2022-Q3</v>
      </c>
      <c r="Z311" s="87">
        <f t="shared" si="42"/>
        <v>10.1</v>
      </c>
      <c r="AB311" s="81" t="str">
        <f t="shared" si="43"/>
        <v>2022-Q4</v>
      </c>
      <c r="AC311" s="81" t="str">
        <f t="shared" si="44"/>
        <v>2022-Q4</v>
      </c>
      <c r="AD311" s="87">
        <f t="shared" si="45"/>
        <v>10.1</v>
      </c>
      <c r="AF311" s="81" t="str">
        <f t="shared" si="46"/>
        <v>2022-Q4</v>
      </c>
      <c r="AG311" s="87">
        <f t="shared" si="47"/>
        <v>10.1</v>
      </c>
      <c r="AH311" s="87">
        <f t="shared" si="48"/>
        <v>10.1</v>
      </c>
      <c r="AI311" s="87">
        <f t="shared" si="49"/>
        <v>0</v>
      </c>
    </row>
    <row r="312" spans="1:35" ht="12" customHeight="1" x14ac:dyDescent="0.2">
      <c r="A312" s="73" t="s">
        <v>1887</v>
      </c>
      <c r="B312" s="74" t="s">
        <v>95</v>
      </c>
      <c r="C312" s="74" t="s">
        <v>252</v>
      </c>
      <c r="D312" s="74" t="s">
        <v>151</v>
      </c>
      <c r="E312" s="74" t="s">
        <v>2573</v>
      </c>
      <c r="F312" s="74" t="s">
        <v>2</v>
      </c>
      <c r="G312" s="74" t="s">
        <v>2680</v>
      </c>
      <c r="H312" s="76">
        <v>44796</v>
      </c>
      <c r="I312" s="77">
        <v>0</v>
      </c>
      <c r="J312" s="75" t="s">
        <v>1</v>
      </c>
      <c r="K312" s="78">
        <v>10.8</v>
      </c>
      <c r="L312" s="75" t="s">
        <v>1</v>
      </c>
      <c r="M312" s="75" t="s">
        <v>1</v>
      </c>
      <c r="N312" s="76">
        <v>44838</v>
      </c>
      <c r="O312" s="77">
        <v>0</v>
      </c>
      <c r="P312" s="75" t="s">
        <v>1</v>
      </c>
      <c r="Q312" s="78">
        <v>10.8</v>
      </c>
      <c r="R312" s="75" t="s">
        <v>1</v>
      </c>
      <c r="S312" s="75" t="s">
        <v>1</v>
      </c>
      <c r="T312" s="79">
        <v>1</v>
      </c>
      <c r="V312" s="86">
        <v>44838</v>
      </c>
      <c r="X312" s="81" t="str">
        <f t="shared" si="40"/>
        <v>2022-Q3</v>
      </c>
      <c r="Y312" s="81" t="str">
        <f t="shared" si="41"/>
        <v>2022-Q3</v>
      </c>
      <c r="Z312" s="87">
        <f t="shared" si="42"/>
        <v>10.8</v>
      </c>
      <c r="AB312" s="81" t="str">
        <f t="shared" si="43"/>
        <v>2022-Q4</v>
      </c>
      <c r="AC312" s="81" t="str">
        <f t="shared" si="44"/>
        <v>2022-Q4</v>
      </c>
      <c r="AD312" s="87">
        <f t="shared" si="45"/>
        <v>10.8</v>
      </c>
      <c r="AF312" s="81" t="str">
        <f t="shared" si="46"/>
        <v>2022-Q4</v>
      </c>
      <c r="AG312" s="87">
        <f t="shared" si="47"/>
        <v>10.8</v>
      </c>
      <c r="AH312" s="87">
        <f t="shared" si="48"/>
        <v>10.8</v>
      </c>
      <c r="AI312" s="87">
        <f t="shared" si="49"/>
        <v>0</v>
      </c>
    </row>
    <row r="313" spans="1:35" ht="12" customHeight="1" x14ac:dyDescent="0.2">
      <c r="A313" s="73" t="s">
        <v>1887</v>
      </c>
      <c r="B313" s="74" t="s">
        <v>67</v>
      </c>
      <c r="C313" s="74" t="s">
        <v>762</v>
      </c>
      <c r="D313" s="74" t="s">
        <v>2188</v>
      </c>
      <c r="E313" s="74" t="s">
        <v>2545</v>
      </c>
      <c r="F313" s="74" t="s">
        <v>2</v>
      </c>
      <c r="G313" s="74" t="s">
        <v>2678</v>
      </c>
      <c r="H313" s="76">
        <v>44729</v>
      </c>
      <c r="I313" s="77">
        <v>43.940277999999999</v>
      </c>
      <c r="J313" s="75" t="s">
        <v>1</v>
      </c>
      <c r="K313" s="75" t="s">
        <v>1</v>
      </c>
      <c r="L313" s="75" t="s">
        <v>1</v>
      </c>
      <c r="M313" s="75" t="s">
        <v>1</v>
      </c>
      <c r="N313" s="76">
        <v>44830</v>
      </c>
      <c r="O313" s="77">
        <v>43.940277999999999</v>
      </c>
      <c r="P313" s="75" t="s">
        <v>1</v>
      </c>
      <c r="Q313" s="75" t="s">
        <v>1</v>
      </c>
      <c r="R313" s="75" t="s">
        <v>1</v>
      </c>
      <c r="S313" s="75" t="s">
        <v>1</v>
      </c>
      <c r="T313" s="79">
        <v>3</v>
      </c>
      <c r="V313" s="86">
        <v>44830</v>
      </c>
      <c r="X313" s="81" t="str">
        <f t="shared" si="40"/>
        <v>2022-Q2</v>
      </c>
      <c r="Y313" s="81" t="str">
        <f t="shared" si="41"/>
        <v/>
      </c>
      <c r="Z313" s="87" t="str">
        <f t="shared" si="42"/>
        <v/>
      </c>
      <c r="AB313" s="81" t="str">
        <f t="shared" si="43"/>
        <v>2022-Q3</v>
      </c>
      <c r="AC313" s="81" t="str">
        <f t="shared" si="44"/>
        <v/>
      </c>
      <c r="AD313" s="87" t="str">
        <f t="shared" si="45"/>
        <v/>
      </c>
      <c r="AF313" s="81" t="str">
        <f t="shared" si="46"/>
        <v/>
      </c>
      <c r="AG313" s="87" t="str">
        <f t="shared" si="47"/>
        <v/>
      </c>
      <c r="AH313" s="87" t="str">
        <f t="shared" si="48"/>
        <v/>
      </c>
      <c r="AI313" s="87" t="str">
        <f t="shared" si="49"/>
        <v/>
      </c>
    </row>
    <row r="314" spans="1:35" ht="12" customHeight="1" x14ac:dyDescent="0.2">
      <c r="A314" s="73" t="s">
        <v>1887</v>
      </c>
      <c r="B314" s="74" t="s">
        <v>17</v>
      </c>
      <c r="C314" s="74" t="s">
        <v>16</v>
      </c>
      <c r="D314" s="74" t="s">
        <v>15</v>
      </c>
      <c r="E314" s="74" t="s">
        <v>2527</v>
      </c>
      <c r="F314" s="74" t="s">
        <v>2</v>
      </c>
      <c r="G314" s="74" t="s">
        <v>2694</v>
      </c>
      <c r="H314" s="76">
        <v>44587</v>
      </c>
      <c r="I314" s="77">
        <v>33.408000000000001</v>
      </c>
      <c r="J314" s="78">
        <v>6.9</v>
      </c>
      <c r="K314" s="78">
        <v>9.35</v>
      </c>
      <c r="L314" s="78">
        <v>51.92</v>
      </c>
      <c r="M314" s="75" t="s">
        <v>1</v>
      </c>
      <c r="N314" s="76">
        <v>44825</v>
      </c>
      <c r="O314" s="77">
        <v>32.893999999999998</v>
      </c>
      <c r="P314" s="78">
        <v>6.9</v>
      </c>
      <c r="Q314" s="78">
        <v>9.35</v>
      </c>
      <c r="R314" s="78">
        <v>51.92</v>
      </c>
      <c r="S314" s="78">
        <v>96.341999999999999</v>
      </c>
      <c r="T314" s="79">
        <v>7</v>
      </c>
      <c r="V314" s="86">
        <v>44825</v>
      </c>
      <c r="X314" s="81" t="str">
        <f t="shared" si="40"/>
        <v>2022-Q1</v>
      </c>
      <c r="Y314" s="81" t="str">
        <f t="shared" si="41"/>
        <v>2022-Q1</v>
      </c>
      <c r="Z314" s="87">
        <f t="shared" si="42"/>
        <v>9.35</v>
      </c>
      <c r="AB314" s="81" t="str">
        <f t="shared" si="43"/>
        <v>2022-Q3</v>
      </c>
      <c r="AC314" s="81" t="str">
        <f t="shared" si="44"/>
        <v>2022-Q3</v>
      </c>
      <c r="AD314" s="87">
        <f t="shared" si="45"/>
        <v>9.35</v>
      </c>
      <c r="AF314" s="81" t="str">
        <f t="shared" si="46"/>
        <v>2022-Q3</v>
      </c>
      <c r="AG314" s="87">
        <f t="shared" si="47"/>
        <v>9.35</v>
      </c>
      <c r="AH314" s="87">
        <f t="shared" si="48"/>
        <v>9.35</v>
      </c>
      <c r="AI314" s="87">
        <f t="shared" si="49"/>
        <v>0</v>
      </c>
    </row>
    <row r="315" spans="1:35" ht="12" customHeight="1" x14ac:dyDescent="0.2">
      <c r="A315" s="73" t="s">
        <v>1887</v>
      </c>
      <c r="B315" s="74" t="s">
        <v>28</v>
      </c>
      <c r="C315" s="74" t="s">
        <v>155</v>
      </c>
      <c r="D315" s="74" t="s">
        <v>2095</v>
      </c>
      <c r="E315" s="74" t="s">
        <v>2461</v>
      </c>
      <c r="F315" s="74" t="s">
        <v>2</v>
      </c>
      <c r="G315" s="74" t="s">
        <v>2680</v>
      </c>
      <c r="H315" s="76">
        <v>44348</v>
      </c>
      <c r="I315" s="77">
        <v>69.688575999999998</v>
      </c>
      <c r="J315" s="78">
        <v>7.99</v>
      </c>
      <c r="K315" s="78">
        <v>10.3</v>
      </c>
      <c r="L315" s="78">
        <v>51</v>
      </c>
      <c r="M315" s="78">
        <v>2043.901676</v>
      </c>
      <c r="N315" s="76">
        <v>44819</v>
      </c>
      <c r="O315" s="77">
        <v>33.020000000000003</v>
      </c>
      <c r="P315" s="78">
        <v>7.5</v>
      </c>
      <c r="Q315" s="78">
        <v>9.35</v>
      </c>
      <c r="R315" s="78">
        <v>51</v>
      </c>
      <c r="S315" s="75" t="s">
        <v>1</v>
      </c>
      <c r="T315" s="79">
        <v>15</v>
      </c>
      <c r="V315" s="86">
        <v>44819</v>
      </c>
      <c r="X315" s="81" t="str">
        <f t="shared" si="40"/>
        <v>2021-Q2</v>
      </c>
      <c r="Y315" s="81" t="str">
        <f t="shared" si="41"/>
        <v>2021-Q2</v>
      </c>
      <c r="Z315" s="87">
        <f t="shared" si="42"/>
        <v>10.3</v>
      </c>
      <c r="AB315" s="81" t="str">
        <f t="shared" si="43"/>
        <v>2022-Q3</v>
      </c>
      <c r="AC315" s="81" t="str">
        <f t="shared" si="44"/>
        <v>2022-Q3</v>
      </c>
      <c r="AD315" s="87">
        <f t="shared" si="45"/>
        <v>9.35</v>
      </c>
      <c r="AF315" s="81" t="str">
        <f t="shared" si="46"/>
        <v>2022-Q3</v>
      </c>
      <c r="AG315" s="87">
        <f t="shared" si="47"/>
        <v>10.3</v>
      </c>
      <c r="AH315" s="87">
        <f t="shared" si="48"/>
        <v>9.35</v>
      </c>
      <c r="AI315" s="87">
        <f t="shared" si="49"/>
        <v>0.95000000000000107</v>
      </c>
    </row>
    <row r="316" spans="1:35" ht="12" customHeight="1" x14ac:dyDescent="0.2">
      <c r="A316" s="73" t="s">
        <v>1887</v>
      </c>
      <c r="B316" s="74" t="s">
        <v>181</v>
      </c>
      <c r="C316" s="74" t="s">
        <v>3018</v>
      </c>
      <c r="D316" s="74" t="s">
        <v>180</v>
      </c>
      <c r="E316" s="74" t="s">
        <v>2534</v>
      </c>
      <c r="F316" s="74" t="s">
        <v>2</v>
      </c>
      <c r="G316" s="74" t="s">
        <v>2680</v>
      </c>
      <c r="H316" s="76">
        <v>44560</v>
      </c>
      <c r="I316" s="77">
        <v>163.54055399999999</v>
      </c>
      <c r="J316" s="78">
        <v>7.54</v>
      </c>
      <c r="K316" s="78">
        <v>10.199999999999999</v>
      </c>
      <c r="L316" s="78">
        <v>53.37</v>
      </c>
      <c r="M316" s="78">
        <v>6216.6650600000003</v>
      </c>
      <c r="N316" s="76">
        <v>44812</v>
      </c>
      <c r="O316" s="77">
        <v>30</v>
      </c>
      <c r="P316" s="75" t="s">
        <v>1</v>
      </c>
      <c r="Q316" s="78">
        <v>9.5</v>
      </c>
      <c r="R316" s="78">
        <v>53.37</v>
      </c>
      <c r="S316" s="75" t="s">
        <v>1</v>
      </c>
      <c r="T316" s="79">
        <v>8</v>
      </c>
      <c r="V316" s="86">
        <v>44812</v>
      </c>
      <c r="X316" s="81" t="str">
        <f t="shared" si="40"/>
        <v>2021-Q4</v>
      </c>
      <c r="Y316" s="81" t="str">
        <f t="shared" si="41"/>
        <v>2021-Q4</v>
      </c>
      <c r="Z316" s="87">
        <f t="shared" si="42"/>
        <v>10.199999999999999</v>
      </c>
      <c r="AB316" s="81" t="str">
        <f t="shared" si="43"/>
        <v>2022-Q3</v>
      </c>
      <c r="AC316" s="81" t="str">
        <f t="shared" si="44"/>
        <v>2022-Q3</v>
      </c>
      <c r="AD316" s="87">
        <f t="shared" si="45"/>
        <v>9.5</v>
      </c>
      <c r="AF316" s="81" t="str">
        <f t="shared" si="46"/>
        <v>2022-Q3</v>
      </c>
      <c r="AG316" s="87">
        <f t="shared" si="47"/>
        <v>10.199999999999999</v>
      </c>
      <c r="AH316" s="87">
        <f t="shared" si="48"/>
        <v>9.5</v>
      </c>
      <c r="AI316" s="87">
        <f t="shared" si="49"/>
        <v>0.69999999999999929</v>
      </c>
    </row>
    <row r="317" spans="1:35" ht="12" customHeight="1" x14ac:dyDescent="0.2">
      <c r="A317" s="73" t="s">
        <v>1887</v>
      </c>
      <c r="B317" s="74" t="s">
        <v>1653</v>
      </c>
      <c r="C317" s="74" t="s">
        <v>2127</v>
      </c>
      <c r="D317" s="74" t="s">
        <v>2095</v>
      </c>
      <c r="E317" s="74" t="s">
        <v>2530</v>
      </c>
      <c r="F317" s="74" t="s">
        <v>2</v>
      </c>
      <c r="G317" s="74" t="s">
        <v>2680</v>
      </c>
      <c r="H317" s="76">
        <v>44579</v>
      </c>
      <c r="I317" s="77">
        <v>15.22</v>
      </c>
      <c r="J317" s="78">
        <v>6.3</v>
      </c>
      <c r="K317" s="78">
        <v>8.57</v>
      </c>
      <c r="L317" s="78">
        <v>49.98</v>
      </c>
      <c r="M317" s="78">
        <v>1771.8420000000001</v>
      </c>
      <c r="N317" s="76">
        <v>44804</v>
      </c>
      <c r="O317" s="77">
        <v>14.223000000000001</v>
      </c>
      <c r="P317" s="78">
        <v>6.3</v>
      </c>
      <c r="Q317" s="78">
        <v>8.57</v>
      </c>
      <c r="R317" s="78">
        <v>49.98</v>
      </c>
      <c r="S317" s="75" t="s">
        <v>1</v>
      </c>
      <c r="T317" s="79">
        <v>7</v>
      </c>
      <c r="V317" s="86">
        <v>44804</v>
      </c>
      <c r="X317" s="81" t="str">
        <f t="shared" si="40"/>
        <v>2022-Q1</v>
      </c>
      <c r="Y317" s="81" t="str">
        <f t="shared" si="41"/>
        <v>2022-Q1</v>
      </c>
      <c r="Z317" s="87">
        <f t="shared" si="42"/>
        <v>8.57</v>
      </c>
      <c r="AB317" s="81" t="str">
        <f t="shared" si="43"/>
        <v>2022-Q3</v>
      </c>
      <c r="AC317" s="81" t="str">
        <f t="shared" si="44"/>
        <v>2022-Q3</v>
      </c>
      <c r="AD317" s="87">
        <f t="shared" si="45"/>
        <v>8.57</v>
      </c>
      <c r="AF317" s="81" t="str">
        <f t="shared" si="46"/>
        <v>2022-Q3</v>
      </c>
      <c r="AG317" s="87">
        <f t="shared" si="47"/>
        <v>8.57</v>
      </c>
      <c r="AH317" s="87">
        <f t="shared" si="48"/>
        <v>8.57</v>
      </c>
      <c r="AI317" s="87">
        <f t="shared" si="49"/>
        <v>0</v>
      </c>
    </row>
    <row r="318" spans="1:35" ht="12" customHeight="1" x14ac:dyDescent="0.2">
      <c r="A318" s="73" t="s">
        <v>1887</v>
      </c>
      <c r="B318" s="74" t="s">
        <v>95</v>
      </c>
      <c r="C318" s="74" t="s">
        <v>3017</v>
      </c>
      <c r="D318" s="74" t="s">
        <v>841</v>
      </c>
      <c r="E318" s="74" t="s">
        <v>2574</v>
      </c>
      <c r="F318" s="74" t="s">
        <v>2</v>
      </c>
      <c r="G318" s="74" t="s">
        <v>2694</v>
      </c>
      <c r="H318" s="76">
        <v>44743</v>
      </c>
      <c r="I318" s="77">
        <v>10</v>
      </c>
      <c r="J318" s="75" t="s">
        <v>1</v>
      </c>
      <c r="K318" s="78">
        <v>10.199999999999999</v>
      </c>
      <c r="L318" s="75" t="s">
        <v>1</v>
      </c>
      <c r="M318" s="75" t="s">
        <v>1</v>
      </c>
      <c r="N318" s="76">
        <v>44789</v>
      </c>
      <c r="O318" s="77">
        <v>10</v>
      </c>
      <c r="P318" s="75" t="s">
        <v>1</v>
      </c>
      <c r="Q318" s="78">
        <v>10.199999999999999</v>
      </c>
      <c r="R318" s="75" t="s">
        <v>1</v>
      </c>
      <c r="S318" s="75" t="s">
        <v>1</v>
      </c>
      <c r="T318" s="79">
        <v>1</v>
      </c>
      <c r="V318" s="86">
        <v>44789</v>
      </c>
      <c r="X318" s="81" t="str">
        <f t="shared" si="40"/>
        <v>2022-Q3</v>
      </c>
      <c r="Y318" s="81" t="str">
        <f t="shared" si="41"/>
        <v>2022-Q3</v>
      </c>
      <c r="Z318" s="87">
        <f t="shared" si="42"/>
        <v>10.199999999999999</v>
      </c>
      <c r="AB318" s="81" t="str">
        <f t="shared" si="43"/>
        <v>2022-Q3</v>
      </c>
      <c r="AC318" s="81" t="str">
        <f t="shared" si="44"/>
        <v>2022-Q3</v>
      </c>
      <c r="AD318" s="87">
        <f t="shared" si="45"/>
        <v>10.199999999999999</v>
      </c>
      <c r="AF318" s="81" t="str">
        <f t="shared" si="46"/>
        <v>2022-Q3</v>
      </c>
      <c r="AG318" s="87">
        <f t="shared" si="47"/>
        <v>10.199999999999999</v>
      </c>
      <c r="AH318" s="87">
        <f t="shared" si="48"/>
        <v>10.199999999999999</v>
      </c>
      <c r="AI318" s="87">
        <f t="shared" si="49"/>
        <v>0</v>
      </c>
    </row>
    <row r="319" spans="1:35" ht="12" customHeight="1" x14ac:dyDescent="0.2">
      <c r="A319" s="73" t="s">
        <v>1887</v>
      </c>
      <c r="B319" s="74" t="s">
        <v>17</v>
      </c>
      <c r="C319" s="74" t="s">
        <v>16</v>
      </c>
      <c r="D319" s="74" t="s">
        <v>15</v>
      </c>
      <c r="E319" s="74" t="s">
        <v>2536</v>
      </c>
      <c r="F319" s="74" t="s">
        <v>2</v>
      </c>
      <c r="G319" s="74" t="s">
        <v>2694</v>
      </c>
      <c r="H319" s="76">
        <v>44544</v>
      </c>
      <c r="I319" s="77">
        <v>16.823142000000001</v>
      </c>
      <c r="J319" s="75" t="s">
        <v>1</v>
      </c>
      <c r="K319" s="75" t="s">
        <v>1</v>
      </c>
      <c r="L319" s="75" t="s">
        <v>1</v>
      </c>
      <c r="M319" s="75" t="s">
        <v>1</v>
      </c>
      <c r="N319" s="76">
        <v>44783</v>
      </c>
      <c r="O319" s="77">
        <v>16.823142000000001</v>
      </c>
      <c r="P319" s="75" t="s">
        <v>1</v>
      </c>
      <c r="Q319" s="75" t="s">
        <v>1</v>
      </c>
      <c r="R319" s="75" t="s">
        <v>1</v>
      </c>
      <c r="S319" s="75" t="s">
        <v>1</v>
      </c>
      <c r="T319" s="79">
        <v>7</v>
      </c>
      <c r="V319" s="86">
        <v>44783</v>
      </c>
      <c r="X319" s="81" t="str">
        <f t="shared" si="40"/>
        <v>2021-Q4</v>
      </c>
      <c r="Y319" s="81" t="str">
        <f t="shared" si="41"/>
        <v/>
      </c>
      <c r="Z319" s="87" t="str">
        <f t="shared" si="42"/>
        <v/>
      </c>
      <c r="AB319" s="81" t="str">
        <f t="shared" si="43"/>
        <v>2022-Q3</v>
      </c>
      <c r="AC319" s="81" t="str">
        <f t="shared" si="44"/>
        <v/>
      </c>
      <c r="AD319" s="87" t="str">
        <f t="shared" si="45"/>
        <v/>
      </c>
      <c r="AF319" s="81" t="str">
        <f t="shared" si="46"/>
        <v/>
      </c>
      <c r="AG319" s="87" t="str">
        <f t="shared" si="47"/>
        <v/>
      </c>
      <c r="AH319" s="87" t="str">
        <f t="shared" si="48"/>
        <v/>
      </c>
      <c r="AI319" s="87" t="str">
        <f t="shared" si="49"/>
        <v/>
      </c>
    </row>
    <row r="320" spans="1:35" ht="12" customHeight="1" x14ac:dyDescent="0.2">
      <c r="A320" s="73" t="s">
        <v>1887</v>
      </c>
      <c r="B320" s="74" t="s">
        <v>17</v>
      </c>
      <c r="C320" s="74" t="s">
        <v>16</v>
      </c>
      <c r="D320" s="74" t="s">
        <v>15</v>
      </c>
      <c r="E320" s="74" t="s">
        <v>2539</v>
      </c>
      <c r="F320" s="74" t="s">
        <v>2</v>
      </c>
      <c r="G320" s="74" t="s">
        <v>2694</v>
      </c>
      <c r="H320" s="76">
        <v>44505</v>
      </c>
      <c r="I320" s="77">
        <v>78.701999999999998</v>
      </c>
      <c r="J320" s="78">
        <v>6.81</v>
      </c>
      <c r="K320" s="78">
        <v>9.1999999999999993</v>
      </c>
      <c r="L320" s="78">
        <v>51.82</v>
      </c>
      <c r="M320" s="78">
        <v>562.34500000000003</v>
      </c>
      <c r="N320" s="76">
        <v>44778</v>
      </c>
      <c r="O320" s="77">
        <v>78.701999999999998</v>
      </c>
      <c r="P320" s="78">
        <v>6.81</v>
      </c>
      <c r="Q320" s="78">
        <v>9.1999999999999993</v>
      </c>
      <c r="R320" s="78">
        <v>51.82</v>
      </c>
      <c r="S320" s="78">
        <v>562.34500000000003</v>
      </c>
      <c r="T320" s="79">
        <v>9</v>
      </c>
      <c r="V320" s="86">
        <v>44778</v>
      </c>
      <c r="X320" s="81" t="str">
        <f t="shared" si="40"/>
        <v>2021-Q4</v>
      </c>
      <c r="Y320" s="81" t="str">
        <f t="shared" si="41"/>
        <v>2021-Q4</v>
      </c>
      <c r="Z320" s="87">
        <f t="shared" si="42"/>
        <v>9.1999999999999993</v>
      </c>
      <c r="AB320" s="81" t="str">
        <f t="shared" si="43"/>
        <v>2022-Q3</v>
      </c>
      <c r="AC320" s="81" t="str">
        <f t="shared" si="44"/>
        <v>2022-Q3</v>
      </c>
      <c r="AD320" s="87">
        <f t="shared" si="45"/>
        <v>9.1999999999999993</v>
      </c>
      <c r="AF320" s="81" t="str">
        <f t="shared" si="46"/>
        <v>2022-Q3</v>
      </c>
      <c r="AG320" s="87">
        <f t="shared" si="47"/>
        <v>9.1999999999999993</v>
      </c>
      <c r="AH320" s="87">
        <f t="shared" si="48"/>
        <v>9.1999999999999993</v>
      </c>
      <c r="AI320" s="87">
        <f t="shared" si="49"/>
        <v>0</v>
      </c>
    </row>
    <row r="321" spans="1:35" ht="12" customHeight="1" x14ac:dyDescent="0.2">
      <c r="A321" s="73" t="s">
        <v>1887</v>
      </c>
      <c r="B321" s="74" t="s">
        <v>6</v>
      </c>
      <c r="C321" s="74" t="s">
        <v>23</v>
      </c>
      <c r="D321" s="74" t="s">
        <v>22</v>
      </c>
      <c r="E321" s="74" t="s">
        <v>2520</v>
      </c>
      <c r="F321" s="74" t="s">
        <v>2</v>
      </c>
      <c r="G321" s="74" t="s">
        <v>2694</v>
      </c>
      <c r="H321" s="76">
        <v>44635</v>
      </c>
      <c r="I321" s="77">
        <v>12.316314999999999</v>
      </c>
      <c r="J321" s="78">
        <v>6.81</v>
      </c>
      <c r="K321" s="75" t="s">
        <v>1</v>
      </c>
      <c r="L321" s="75" t="s">
        <v>1</v>
      </c>
      <c r="M321" s="78">
        <v>355.59932900000001</v>
      </c>
      <c r="N321" s="76">
        <v>44774</v>
      </c>
      <c r="O321" s="77">
        <v>12.316314999999999</v>
      </c>
      <c r="P321" s="75" t="s">
        <v>1</v>
      </c>
      <c r="Q321" s="75" t="s">
        <v>1</v>
      </c>
      <c r="R321" s="75" t="s">
        <v>1</v>
      </c>
      <c r="S321" s="75" t="s">
        <v>1</v>
      </c>
      <c r="T321" s="79">
        <v>4</v>
      </c>
      <c r="V321" s="86">
        <v>44774</v>
      </c>
      <c r="X321" s="81" t="str">
        <f t="shared" si="40"/>
        <v>2022-Q1</v>
      </c>
      <c r="Y321" s="81" t="str">
        <f t="shared" si="41"/>
        <v/>
      </c>
      <c r="Z321" s="87" t="str">
        <f t="shared" si="42"/>
        <v/>
      </c>
      <c r="AB321" s="81" t="str">
        <f t="shared" si="43"/>
        <v>2022-Q3</v>
      </c>
      <c r="AC321" s="81" t="str">
        <f t="shared" si="44"/>
        <v/>
      </c>
      <c r="AD321" s="87" t="str">
        <f t="shared" si="45"/>
        <v/>
      </c>
      <c r="AF321" s="81" t="str">
        <f t="shared" si="46"/>
        <v/>
      </c>
      <c r="AG321" s="87" t="str">
        <f t="shared" si="47"/>
        <v/>
      </c>
      <c r="AH321" s="87" t="str">
        <f t="shared" si="48"/>
        <v/>
      </c>
      <c r="AI321" s="87" t="str">
        <f t="shared" si="49"/>
        <v/>
      </c>
    </row>
    <row r="322" spans="1:35" ht="12" customHeight="1" x14ac:dyDescent="0.2">
      <c r="A322" s="73" t="s">
        <v>1887</v>
      </c>
      <c r="B322" s="74" t="s">
        <v>231</v>
      </c>
      <c r="C322" s="74" t="s">
        <v>2740</v>
      </c>
      <c r="D322" s="74" t="s">
        <v>635</v>
      </c>
      <c r="E322" s="74" t="s">
        <v>2567</v>
      </c>
      <c r="F322" s="74" t="s">
        <v>2</v>
      </c>
      <c r="G322" s="74" t="s">
        <v>2694</v>
      </c>
      <c r="H322" s="76">
        <v>44650</v>
      </c>
      <c r="I322" s="77">
        <v>21.179043</v>
      </c>
      <c r="J322" s="75" t="s">
        <v>1</v>
      </c>
      <c r="K322" s="75" t="s">
        <v>1</v>
      </c>
      <c r="L322" s="75" t="s">
        <v>1</v>
      </c>
      <c r="M322" s="78">
        <v>419.306263</v>
      </c>
      <c r="N322" s="76">
        <v>44769</v>
      </c>
      <c r="O322" s="77">
        <v>21.179043</v>
      </c>
      <c r="P322" s="75" t="s">
        <v>1</v>
      </c>
      <c r="Q322" s="75" t="s">
        <v>1</v>
      </c>
      <c r="R322" s="75" t="s">
        <v>1</v>
      </c>
      <c r="S322" s="78">
        <v>419.306263</v>
      </c>
      <c r="T322" s="79">
        <v>3</v>
      </c>
      <c r="V322" s="86">
        <v>44769</v>
      </c>
      <c r="X322" s="81" t="str">
        <f t="shared" si="40"/>
        <v>2022-Q1</v>
      </c>
      <c r="Y322" s="81" t="str">
        <f t="shared" si="41"/>
        <v/>
      </c>
      <c r="Z322" s="87" t="str">
        <f t="shared" si="42"/>
        <v/>
      </c>
      <c r="AB322" s="81" t="str">
        <f t="shared" si="43"/>
        <v>2022-Q3</v>
      </c>
      <c r="AC322" s="81" t="str">
        <f t="shared" si="44"/>
        <v/>
      </c>
      <c r="AD322" s="87" t="str">
        <f t="shared" si="45"/>
        <v/>
      </c>
      <c r="AF322" s="81" t="str">
        <f t="shared" si="46"/>
        <v/>
      </c>
      <c r="AG322" s="87" t="str">
        <f t="shared" si="47"/>
        <v/>
      </c>
      <c r="AH322" s="87" t="str">
        <f t="shared" si="48"/>
        <v/>
      </c>
      <c r="AI322" s="87" t="str">
        <f t="shared" si="49"/>
        <v/>
      </c>
    </row>
    <row r="323" spans="1:35" ht="12" customHeight="1" x14ac:dyDescent="0.2">
      <c r="A323" s="73" t="s">
        <v>1887</v>
      </c>
      <c r="B323" s="74" t="s">
        <v>17</v>
      </c>
      <c r="C323" s="74" t="s">
        <v>23</v>
      </c>
      <c r="D323" s="74" t="s">
        <v>22</v>
      </c>
      <c r="E323" s="74" t="s">
        <v>2535</v>
      </c>
      <c r="F323" s="74" t="s">
        <v>2</v>
      </c>
      <c r="G323" s="74" t="s">
        <v>2694</v>
      </c>
      <c r="H323" s="76">
        <v>44560</v>
      </c>
      <c r="I323" s="77">
        <v>32.069614000000001</v>
      </c>
      <c r="J323" s="78">
        <v>6.82</v>
      </c>
      <c r="K323" s="78">
        <v>9.1999999999999993</v>
      </c>
      <c r="L323" s="78">
        <v>48.29</v>
      </c>
      <c r="M323" s="78">
        <v>4.0285529999999996</v>
      </c>
      <c r="N323" s="76">
        <v>44757</v>
      </c>
      <c r="O323" s="77">
        <v>32.069614000000001</v>
      </c>
      <c r="P323" s="78">
        <v>9.82</v>
      </c>
      <c r="Q323" s="78">
        <v>9.1999999999999993</v>
      </c>
      <c r="R323" s="78">
        <v>48.29</v>
      </c>
      <c r="S323" s="78">
        <v>4.0285529999999996</v>
      </c>
      <c r="T323" s="79">
        <v>6</v>
      </c>
      <c r="V323" s="86">
        <v>44757</v>
      </c>
      <c r="X323" s="81" t="str">
        <f t="shared" ref="X323:X386" si="50">YEAR(H323)&amp;"-Q"&amp;IF(MONTH(H323)&lt;4,1,IF(MONTH(H323)&lt;7,2,IF(MONTH(H323)&lt;10,3,4)))</f>
        <v>2021-Q4</v>
      </c>
      <c r="Y323" s="81" t="str">
        <f t="shared" ref="Y323:Y386" si="51">IF(ISNUMBER(K323),X323,"")</f>
        <v>2021-Q4</v>
      </c>
      <c r="Z323" s="87">
        <f t="shared" ref="Z323:Z386" si="52">IF(ISNUMBER(K323),K323,"")</f>
        <v>9.1999999999999993</v>
      </c>
      <c r="AB323" s="81" t="str">
        <f t="shared" ref="AB323:AB386" si="53">IF(A323="Settled",YEAR(N323)&amp;"-Q"&amp;IF(MONTH(N323)&lt;4,1,IF(MONTH(N323)&lt;7,2,IF(MONTH(N323)&lt;10,3,4))),"")</f>
        <v>2022-Q3</v>
      </c>
      <c r="AC323" s="81" t="str">
        <f t="shared" ref="AC323:AC386" si="54">IF(ISNUMBER(Q323),AB323,"")</f>
        <v>2022-Q3</v>
      </c>
      <c r="AD323" s="87">
        <f t="shared" ref="AD323:AD386" si="55">IF(ISNUMBER(Q323),Q323,"")</f>
        <v>9.1999999999999993</v>
      </c>
      <c r="AF323" s="81" t="str">
        <f t="shared" ref="AF323:AF386" si="56">IF(AND(LEN(Z323)&gt;0,LEN(AD323)&gt;0),AB323,"")</f>
        <v>2022-Q3</v>
      </c>
      <c r="AG323" s="87">
        <f t="shared" ref="AG323:AG386" si="57">IF(LEN(AF323)&gt;0,Z323,"")</f>
        <v>9.1999999999999993</v>
      </c>
      <c r="AH323" s="87">
        <f t="shared" ref="AH323:AH386" si="58">IF(LEN(AF323)&gt;0,AD323,"")</f>
        <v>9.1999999999999993</v>
      </c>
      <c r="AI323" s="87">
        <f t="shared" ref="AI323:AI386" si="59">IF(LEN(AF323)&gt;0,AG323-AH323,"")</f>
        <v>0</v>
      </c>
    </row>
    <row r="324" spans="1:35" ht="12" customHeight="1" x14ac:dyDescent="0.2">
      <c r="A324" s="73" t="s">
        <v>1887</v>
      </c>
      <c r="B324" s="74" t="s">
        <v>17</v>
      </c>
      <c r="C324" s="74" t="s">
        <v>23</v>
      </c>
      <c r="D324" s="74" t="s">
        <v>22</v>
      </c>
      <c r="E324" s="74" t="s">
        <v>2507</v>
      </c>
      <c r="F324" s="74" t="s">
        <v>2</v>
      </c>
      <c r="G324" s="74" t="s">
        <v>2694</v>
      </c>
      <c r="H324" s="76">
        <v>44530</v>
      </c>
      <c r="I324" s="77">
        <v>2.766864</v>
      </c>
      <c r="J324" s="75" t="s">
        <v>1</v>
      </c>
      <c r="K324" s="75" t="s">
        <v>1</v>
      </c>
      <c r="L324" s="75" t="s">
        <v>1</v>
      </c>
      <c r="M324" s="78">
        <v>18.405767999999998</v>
      </c>
      <c r="N324" s="76">
        <v>44757</v>
      </c>
      <c r="O324" s="77">
        <v>2.3310559999999998</v>
      </c>
      <c r="P324" s="75" t="s">
        <v>1</v>
      </c>
      <c r="Q324" s="75" t="s">
        <v>1</v>
      </c>
      <c r="R324" s="75" t="s">
        <v>1</v>
      </c>
      <c r="S324" s="78">
        <v>17.97</v>
      </c>
      <c r="T324" s="79">
        <v>7</v>
      </c>
      <c r="V324" s="86">
        <v>44757</v>
      </c>
      <c r="X324" s="81" t="str">
        <f t="shared" si="50"/>
        <v>2021-Q4</v>
      </c>
      <c r="Y324" s="81" t="str">
        <f t="shared" si="51"/>
        <v/>
      </c>
      <c r="Z324" s="87" t="str">
        <f t="shared" si="52"/>
        <v/>
      </c>
      <c r="AB324" s="81" t="str">
        <f t="shared" si="53"/>
        <v>2022-Q3</v>
      </c>
      <c r="AC324" s="81" t="str">
        <f t="shared" si="54"/>
        <v/>
      </c>
      <c r="AD324" s="87" t="str">
        <f t="shared" si="55"/>
        <v/>
      </c>
      <c r="AF324" s="81" t="str">
        <f t="shared" si="56"/>
        <v/>
      </c>
      <c r="AG324" s="87" t="str">
        <f t="shared" si="57"/>
        <v/>
      </c>
      <c r="AH324" s="87" t="str">
        <f t="shared" si="58"/>
        <v/>
      </c>
      <c r="AI324" s="87" t="str">
        <f t="shared" si="59"/>
        <v/>
      </c>
    </row>
    <row r="325" spans="1:35" ht="12" customHeight="1" x14ac:dyDescent="0.2">
      <c r="A325" s="73" t="s">
        <v>1887</v>
      </c>
      <c r="B325" s="74" t="s">
        <v>17</v>
      </c>
      <c r="C325" s="74" t="s">
        <v>16</v>
      </c>
      <c r="D325" s="74" t="s">
        <v>15</v>
      </c>
      <c r="E325" s="74" t="s">
        <v>2513</v>
      </c>
      <c r="F325" s="74" t="s">
        <v>2</v>
      </c>
      <c r="G325" s="74" t="s">
        <v>2694</v>
      </c>
      <c r="H325" s="76">
        <v>44474</v>
      </c>
      <c r="I325" s="77">
        <v>108.852</v>
      </c>
      <c r="J325" s="78">
        <v>6.81</v>
      </c>
      <c r="K325" s="78">
        <v>9.1999999999999993</v>
      </c>
      <c r="L325" s="78">
        <v>51.82</v>
      </c>
      <c r="M325" s="78">
        <v>436.83499999999998</v>
      </c>
      <c r="N325" s="76">
        <v>44743</v>
      </c>
      <c r="O325" s="77">
        <v>106.664</v>
      </c>
      <c r="P325" s="78">
        <v>6.09</v>
      </c>
      <c r="Q325" s="78">
        <v>9.35</v>
      </c>
      <c r="R325" s="78">
        <v>51.92</v>
      </c>
      <c r="S325" s="75" t="s">
        <v>1</v>
      </c>
      <c r="T325" s="79">
        <v>8</v>
      </c>
      <c r="V325" s="86">
        <v>44743</v>
      </c>
      <c r="X325" s="81" t="str">
        <f t="shared" si="50"/>
        <v>2021-Q4</v>
      </c>
      <c r="Y325" s="81" t="str">
        <f t="shared" si="51"/>
        <v>2021-Q4</v>
      </c>
      <c r="Z325" s="87">
        <f t="shared" si="52"/>
        <v>9.1999999999999993</v>
      </c>
      <c r="AB325" s="81" t="str">
        <f t="shared" si="53"/>
        <v>2022-Q3</v>
      </c>
      <c r="AC325" s="81" t="str">
        <f t="shared" si="54"/>
        <v>2022-Q3</v>
      </c>
      <c r="AD325" s="87">
        <f t="shared" si="55"/>
        <v>9.35</v>
      </c>
      <c r="AF325" s="81" t="str">
        <f t="shared" si="56"/>
        <v>2022-Q3</v>
      </c>
      <c r="AG325" s="87">
        <f t="shared" si="57"/>
        <v>9.1999999999999993</v>
      </c>
      <c r="AH325" s="87">
        <f t="shared" si="58"/>
        <v>9.35</v>
      </c>
      <c r="AI325" s="87">
        <f t="shared" si="59"/>
        <v>-0.15000000000000036</v>
      </c>
    </row>
    <row r="326" spans="1:35" ht="12" customHeight="1" x14ac:dyDescent="0.2">
      <c r="A326" s="73" t="s">
        <v>1887</v>
      </c>
      <c r="B326" s="74" t="s">
        <v>104</v>
      </c>
      <c r="C326" s="74" t="s">
        <v>103</v>
      </c>
      <c r="D326" s="74" t="s">
        <v>102</v>
      </c>
      <c r="E326" s="74" t="s">
        <v>2428</v>
      </c>
      <c r="F326" s="74" t="s">
        <v>2</v>
      </c>
      <c r="G326" s="74" t="s">
        <v>2694</v>
      </c>
      <c r="H326" s="76">
        <v>44270</v>
      </c>
      <c r="I326" s="77">
        <v>497</v>
      </c>
      <c r="J326" s="75" t="s">
        <v>1</v>
      </c>
      <c r="K326" s="75" t="s">
        <v>1</v>
      </c>
      <c r="L326" s="75" t="s">
        <v>1</v>
      </c>
      <c r="M326" s="75" t="s">
        <v>1</v>
      </c>
      <c r="N326" s="76">
        <v>44742</v>
      </c>
      <c r="O326" s="77">
        <v>385.24</v>
      </c>
      <c r="P326" s="75" t="s">
        <v>1</v>
      </c>
      <c r="Q326" s="75" t="s">
        <v>1</v>
      </c>
      <c r="R326" s="75" t="s">
        <v>1</v>
      </c>
      <c r="S326" s="75" t="s">
        <v>1</v>
      </c>
      <c r="T326" s="79">
        <v>15</v>
      </c>
      <c r="V326" s="86">
        <v>44742</v>
      </c>
      <c r="X326" s="81" t="str">
        <f t="shared" si="50"/>
        <v>2021-Q1</v>
      </c>
      <c r="Y326" s="81" t="str">
        <f t="shared" si="51"/>
        <v/>
      </c>
      <c r="Z326" s="87" t="str">
        <f t="shared" si="52"/>
        <v/>
      </c>
      <c r="AB326" s="81" t="str">
        <f t="shared" si="53"/>
        <v>2022-Q2</v>
      </c>
      <c r="AC326" s="81" t="str">
        <f t="shared" si="54"/>
        <v/>
      </c>
      <c r="AD326" s="87" t="str">
        <f t="shared" si="55"/>
        <v/>
      </c>
      <c r="AF326" s="81" t="str">
        <f t="shared" si="56"/>
        <v/>
      </c>
      <c r="AG326" s="87" t="str">
        <f t="shared" si="57"/>
        <v/>
      </c>
      <c r="AH326" s="87" t="str">
        <f t="shared" si="58"/>
        <v/>
      </c>
      <c r="AI326" s="87" t="str">
        <f t="shared" si="59"/>
        <v/>
      </c>
    </row>
    <row r="327" spans="1:35" ht="12" customHeight="1" x14ac:dyDescent="0.2">
      <c r="A327" s="73" t="s">
        <v>1887</v>
      </c>
      <c r="B327" s="74" t="s">
        <v>17</v>
      </c>
      <c r="C327" s="74" t="s">
        <v>16</v>
      </c>
      <c r="D327" s="74" t="s">
        <v>15</v>
      </c>
      <c r="E327" s="74" t="s">
        <v>2546</v>
      </c>
      <c r="F327" s="74" t="s">
        <v>2</v>
      </c>
      <c r="G327" s="74" t="s">
        <v>2694</v>
      </c>
      <c r="H327" s="76">
        <v>44686</v>
      </c>
      <c r="I327" s="77">
        <v>-167.76</v>
      </c>
      <c r="J327" s="75" t="s">
        <v>1</v>
      </c>
      <c r="K327" s="75" t="s">
        <v>1</v>
      </c>
      <c r="L327" s="75" t="s">
        <v>1</v>
      </c>
      <c r="M327" s="75" t="s">
        <v>1</v>
      </c>
      <c r="N327" s="76">
        <v>44727</v>
      </c>
      <c r="O327" s="77">
        <v>167.76</v>
      </c>
      <c r="P327" s="75" t="s">
        <v>1</v>
      </c>
      <c r="Q327" s="75" t="s">
        <v>1</v>
      </c>
      <c r="R327" s="75" t="s">
        <v>1</v>
      </c>
      <c r="S327" s="75" t="s">
        <v>1</v>
      </c>
      <c r="T327" s="79">
        <v>1</v>
      </c>
      <c r="V327" s="86">
        <v>44727</v>
      </c>
      <c r="X327" s="81" t="str">
        <f t="shared" si="50"/>
        <v>2022-Q2</v>
      </c>
      <c r="Y327" s="81" t="str">
        <f t="shared" si="51"/>
        <v/>
      </c>
      <c r="Z327" s="87" t="str">
        <f t="shared" si="52"/>
        <v/>
      </c>
      <c r="AB327" s="81" t="str">
        <f t="shared" si="53"/>
        <v>2022-Q2</v>
      </c>
      <c r="AC327" s="81" t="str">
        <f t="shared" si="54"/>
        <v/>
      </c>
      <c r="AD327" s="87" t="str">
        <f t="shared" si="55"/>
        <v/>
      </c>
      <c r="AF327" s="81" t="str">
        <f t="shared" si="56"/>
        <v/>
      </c>
      <c r="AG327" s="87" t="str">
        <f t="shared" si="57"/>
        <v/>
      </c>
      <c r="AH327" s="87" t="str">
        <f t="shared" si="58"/>
        <v/>
      </c>
      <c r="AI327" s="87" t="str">
        <f t="shared" si="59"/>
        <v/>
      </c>
    </row>
    <row r="328" spans="1:35" ht="12" customHeight="1" x14ac:dyDescent="0.2">
      <c r="A328" s="73" t="s">
        <v>1887</v>
      </c>
      <c r="B328" s="74" t="s">
        <v>17</v>
      </c>
      <c r="C328" s="74" t="s">
        <v>16</v>
      </c>
      <c r="D328" s="74" t="s">
        <v>15</v>
      </c>
      <c r="E328" s="74" t="s">
        <v>2514</v>
      </c>
      <c r="F328" s="74" t="s">
        <v>2</v>
      </c>
      <c r="G328" s="74" t="s">
        <v>2694</v>
      </c>
      <c r="H328" s="76">
        <v>44474</v>
      </c>
      <c r="I328" s="77">
        <v>1.92083</v>
      </c>
      <c r="J328" s="78">
        <v>6.81</v>
      </c>
      <c r="K328" s="78">
        <v>9.1999999999999993</v>
      </c>
      <c r="L328" s="78">
        <v>51.82</v>
      </c>
      <c r="M328" s="78">
        <v>58.484999999999999</v>
      </c>
      <c r="N328" s="76">
        <v>44721</v>
      </c>
      <c r="O328" s="77">
        <v>1.92083</v>
      </c>
      <c r="P328" s="78">
        <v>6.9</v>
      </c>
      <c r="Q328" s="78">
        <v>9.1999999999999993</v>
      </c>
      <c r="R328" s="78">
        <v>51.92</v>
      </c>
      <c r="S328" s="78">
        <v>58.484999999999999</v>
      </c>
      <c r="T328" s="79">
        <v>8</v>
      </c>
      <c r="V328" s="86">
        <v>44721</v>
      </c>
      <c r="X328" s="81" t="str">
        <f t="shared" si="50"/>
        <v>2021-Q4</v>
      </c>
      <c r="Y328" s="81" t="str">
        <f t="shared" si="51"/>
        <v>2021-Q4</v>
      </c>
      <c r="Z328" s="87">
        <f t="shared" si="52"/>
        <v>9.1999999999999993</v>
      </c>
      <c r="AB328" s="81" t="str">
        <f t="shared" si="53"/>
        <v>2022-Q2</v>
      </c>
      <c r="AC328" s="81" t="str">
        <f t="shared" si="54"/>
        <v>2022-Q2</v>
      </c>
      <c r="AD328" s="87">
        <f t="shared" si="55"/>
        <v>9.1999999999999993</v>
      </c>
      <c r="AF328" s="81" t="str">
        <f t="shared" si="56"/>
        <v>2022-Q2</v>
      </c>
      <c r="AG328" s="87">
        <f t="shared" si="57"/>
        <v>9.1999999999999993</v>
      </c>
      <c r="AH328" s="87">
        <f t="shared" si="58"/>
        <v>9.1999999999999993</v>
      </c>
      <c r="AI328" s="87">
        <f t="shared" si="59"/>
        <v>0</v>
      </c>
    </row>
    <row r="329" spans="1:35" ht="12" customHeight="1" x14ac:dyDescent="0.2">
      <c r="A329" s="73" t="s">
        <v>1887</v>
      </c>
      <c r="B329" s="74" t="s">
        <v>86</v>
      </c>
      <c r="C329" s="74" t="s">
        <v>177</v>
      </c>
      <c r="D329" s="74" t="s">
        <v>176</v>
      </c>
      <c r="E329" s="74" t="s">
        <v>2460</v>
      </c>
      <c r="F329" s="74" t="s">
        <v>2</v>
      </c>
      <c r="G329" s="74" t="s">
        <v>2694</v>
      </c>
      <c r="H329" s="76">
        <v>44350</v>
      </c>
      <c r="I329" s="77">
        <v>27.127333</v>
      </c>
      <c r="J329" s="75" t="s">
        <v>1</v>
      </c>
      <c r="K329" s="75" t="s">
        <v>1</v>
      </c>
      <c r="L329" s="75" t="s">
        <v>1</v>
      </c>
      <c r="M329" s="75" t="s">
        <v>1</v>
      </c>
      <c r="N329" s="76">
        <v>44714</v>
      </c>
      <c r="O329" s="77">
        <v>18.754498999999999</v>
      </c>
      <c r="P329" s="75" t="s">
        <v>1</v>
      </c>
      <c r="Q329" s="75" t="s">
        <v>1</v>
      </c>
      <c r="R329" s="75" t="s">
        <v>1</v>
      </c>
      <c r="S329" s="75" t="s">
        <v>1</v>
      </c>
      <c r="T329" s="79">
        <v>12</v>
      </c>
      <c r="V329" s="86">
        <v>44714</v>
      </c>
      <c r="X329" s="81" t="str">
        <f t="shared" si="50"/>
        <v>2021-Q2</v>
      </c>
      <c r="Y329" s="81" t="str">
        <f t="shared" si="51"/>
        <v/>
      </c>
      <c r="Z329" s="87" t="str">
        <f t="shared" si="52"/>
        <v/>
      </c>
      <c r="AB329" s="81" t="str">
        <f t="shared" si="53"/>
        <v>2022-Q2</v>
      </c>
      <c r="AC329" s="81" t="str">
        <f t="shared" si="54"/>
        <v/>
      </c>
      <c r="AD329" s="87" t="str">
        <f t="shared" si="55"/>
        <v/>
      </c>
      <c r="AF329" s="81" t="str">
        <f t="shared" si="56"/>
        <v/>
      </c>
      <c r="AG329" s="87" t="str">
        <f t="shared" si="57"/>
        <v/>
      </c>
      <c r="AH329" s="87" t="str">
        <f t="shared" si="58"/>
        <v/>
      </c>
      <c r="AI329" s="87" t="str">
        <f t="shared" si="59"/>
        <v/>
      </c>
    </row>
    <row r="330" spans="1:35" ht="12" customHeight="1" x14ac:dyDescent="0.2">
      <c r="A330" s="73" t="s">
        <v>1887</v>
      </c>
      <c r="B330" s="74" t="s">
        <v>78</v>
      </c>
      <c r="C330" s="74" t="s">
        <v>2695</v>
      </c>
      <c r="D330" s="74" t="s">
        <v>48</v>
      </c>
      <c r="E330" s="74" t="s">
        <v>2464</v>
      </c>
      <c r="F330" s="74" t="s">
        <v>2</v>
      </c>
      <c r="G330" s="74" t="s">
        <v>2680</v>
      </c>
      <c r="H330" s="76">
        <v>44344</v>
      </c>
      <c r="I330" s="77">
        <v>4.4659550000000001</v>
      </c>
      <c r="J330" s="75" t="s">
        <v>1</v>
      </c>
      <c r="K330" s="75" t="s">
        <v>1</v>
      </c>
      <c r="L330" s="75" t="s">
        <v>1</v>
      </c>
      <c r="M330" s="78">
        <v>99.599896000000001</v>
      </c>
      <c r="N330" s="76">
        <v>44707</v>
      </c>
      <c r="O330" s="77">
        <v>-0.63609099999999996</v>
      </c>
      <c r="P330" s="75" t="s">
        <v>1</v>
      </c>
      <c r="Q330" s="75" t="s">
        <v>1</v>
      </c>
      <c r="R330" s="75" t="s">
        <v>1</v>
      </c>
      <c r="S330" s="75" t="s">
        <v>1</v>
      </c>
      <c r="T330" s="79">
        <v>12</v>
      </c>
      <c r="V330" s="86">
        <v>44707</v>
      </c>
      <c r="X330" s="81" t="str">
        <f t="shared" si="50"/>
        <v>2021-Q2</v>
      </c>
      <c r="Y330" s="81" t="str">
        <f t="shared" si="51"/>
        <v/>
      </c>
      <c r="Z330" s="87" t="str">
        <f t="shared" si="52"/>
        <v/>
      </c>
      <c r="AB330" s="81" t="str">
        <f t="shared" si="53"/>
        <v>2022-Q2</v>
      </c>
      <c r="AC330" s="81" t="str">
        <f t="shared" si="54"/>
        <v/>
      </c>
      <c r="AD330" s="87" t="str">
        <f t="shared" si="55"/>
        <v/>
      </c>
      <c r="AF330" s="81" t="str">
        <f t="shared" si="56"/>
        <v/>
      </c>
      <c r="AG330" s="87" t="str">
        <f t="shared" si="57"/>
        <v/>
      </c>
      <c r="AH330" s="87" t="str">
        <f t="shared" si="58"/>
        <v/>
      </c>
      <c r="AI330" s="87" t="str">
        <f t="shared" si="59"/>
        <v/>
      </c>
    </row>
    <row r="331" spans="1:35" ht="12" customHeight="1" x14ac:dyDescent="0.2">
      <c r="A331" s="73" t="s">
        <v>1887</v>
      </c>
      <c r="B331" s="74" t="s">
        <v>17</v>
      </c>
      <c r="C331" s="74" t="s">
        <v>16</v>
      </c>
      <c r="D331" s="74" t="s">
        <v>15</v>
      </c>
      <c r="E331" s="74" t="s">
        <v>2515</v>
      </c>
      <c r="F331" s="74" t="s">
        <v>2</v>
      </c>
      <c r="G331" s="74" t="s">
        <v>2694</v>
      </c>
      <c r="H331" s="76">
        <v>44474</v>
      </c>
      <c r="I331" s="77">
        <v>31.224</v>
      </c>
      <c r="J331" s="78">
        <v>7.33</v>
      </c>
      <c r="K331" s="78">
        <v>10.199999999999999</v>
      </c>
      <c r="L331" s="78">
        <v>51.82</v>
      </c>
      <c r="M331" s="78">
        <v>701.72022200000004</v>
      </c>
      <c r="N331" s="76">
        <v>44707</v>
      </c>
      <c r="O331" s="77">
        <v>32.386000000000003</v>
      </c>
      <c r="P331" s="78">
        <v>7.42</v>
      </c>
      <c r="Q331" s="78">
        <v>10.35</v>
      </c>
      <c r="R331" s="78">
        <v>51.92</v>
      </c>
      <c r="S331" s="78">
        <v>701.72</v>
      </c>
      <c r="T331" s="79">
        <v>7</v>
      </c>
      <c r="V331" s="86">
        <v>44707</v>
      </c>
      <c r="X331" s="81" t="str">
        <f t="shared" si="50"/>
        <v>2021-Q4</v>
      </c>
      <c r="Y331" s="81" t="str">
        <f t="shared" si="51"/>
        <v>2021-Q4</v>
      </c>
      <c r="Z331" s="87">
        <f t="shared" si="52"/>
        <v>10.199999999999999</v>
      </c>
      <c r="AB331" s="81" t="str">
        <f t="shared" si="53"/>
        <v>2022-Q2</v>
      </c>
      <c r="AC331" s="81" t="str">
        <f t="shared" si="54"/>
        <v>2022-Q2</v>
      </c>
      <c r="AD331" s="87">
        <f t="shared" si="55"/>
        <v>10.35</v>
      </c>
      <c r="AF331" s="81" t="str">
        <f t="shared" si="56"/>
        <v>2022-Q2</v>
      </c>
      <c r="AG331" s="87">
        <f t="shared" si="57"/>
        <v>10.199999999999999</v>
      </c>
      <c r="AH331" s="87">
        <f t="shared" si="58"/>
        <v>10.35</v>
      </c>
      <c r="AI331" s="87">
        <f t="shared" si="59"/>
        <v>-0.15000000000000036</v>
      </c>
    </row>
    <row r="332" spans="1:35" ht="12" customHeight="1" x14ac:dyDescent="0.2">
      <c r="A332" s="73" t="s">
        <v>1887</v>
      </c>
      <c r="B332" s="74" t="s">
        <v>231</v>
      </c>
      <c r="C332" s="74" t="s">
        <v>2508</v>
      </c>
      <c r="D332" s="74" t="s">
        <v>1514</v>
      </c>
      <c r="E332" s="74" t="s">
        <v>2524</v>
      </c>
      <c r="F332" s="74" t="s">
        <v>2</v>
      </c>
      <c r="G332" s="74" t="s">
        <v>2694</v>
      </c>
      <c r="H332" s="76">
        <v>44593</v>
      </c>
      <c r="I332" s="77">
        <v>12.643431</v>
      </c>
      <c r="J332" s="75" t="s">
        <v>1</v>
      </c>
      <c r="K332" s="75" t="s">
        <v>1</v>
      </c>
      <c r="L332" s="75" t="s">
        <v>1</v>
      </c>
      <c r="M332" s="78">
        <v>294.18785500000001</v>
      </c>
      <c r="N332" s="76">
        <v>44706</v>
      </c>
      <c r="O332" s="77">
        <v>12.643431</v>
      </c>
      <c r="P332" s="75" t="s">
        <v>1</v>
      </c>
      <c r="Q332" s="75" t="s">
        <v>1</v>
      </c>
      <c r="R332" s="75" t="s">
        <v>1</v>
      </c>
      <c r="S332" s="78">
        <v>294.18785500000001</v>
      </c>
      <c r="T332" s="79">
        <v>3</v>
      </c>
      <c r="V332" s="86">
        <v>44706</v>
      </c>
      <c r="X332" s="81" t="str">
        <f t="shared" si="50"/>
        <v>2022-Q1</v>
      </c>
      <c r="Y332" s="81" t="str">
        <f t="shared" si="51"/>
        <v/>
      </c>
      <c r="Z332" s="87" t="str">
        <f t="shared" si="52"/>
        <v/>
      </c>
      <c r="AB332" s="81" t="str">
        <f t="shared" si="53"/>
        <v>2022-Q2</v>
      </c>
      <c r="AC332" s="81" t="str">
        <f t="shared" si="54"/>
        <v/>
      </c>
      <c r="AD332" s="87" t="str">
        <f t="shared" si="55"/>
        <v/>
      </c>
      <c r="AF332" s="81" t="str">
        <f t="shared" si="56"/>
        <v/>
      </c>
      <c r="AG332" s="87" t="str">
        <f t="shared" si="57"/>
        <v/>
      </c>
      <c r="AH332" s="87" t="str">
        <f t="shared" si="58"/>
        <v/>
      </c>
      <c r="AI332" s="87" t="str">
        <f t="shared" si="59"/>
        <v/>
      </c>
    </row>
    <row r="333" spans="1:35" ht="12" customHeight="1" x14ac:dyDescent="0.2">
      <c r="A333" s="73" t="s">
        <v>1887</v>
      </c>
      <c r="B333" s="74" t="s">
        <v>17</v>
      </c>
      <c r="C333" s="74" t="s">
        <v>20</v>
      </c>
      <c r="D333" s="74" t="s">
        <v>19</v>
      </c>
      <c r="E333" s="74" t="s">
        <v>2484</v>
      </c>
      <c r="F333" s="74" t="s">
        <v>2</v>
      </c>
      <c r="G333" s="74" t="s">
        <v>2680</v>
      </c>
      <c r="H333" s="76">
        <v>44439</v>
      </c>
      <c r="I333" s="77">
        <v>12.206538999999999</v>
      </c>
      <c r="J333" s="78">
        <v>7.44</v>
      </c>
      <c r="K333" s="78">
        <v>10.4</v>
      </c>
      <c r="L333" s="78">
        <v>53.8</v>
      </c>
      <c r="M333" s="78">
        <v>286.13061099999999</v>
      </c>
      <c r="N333" s="76">
        <v>44706</v>
      </c>
      <c r="O333" s="77">
        <v>6.5</v>
      </c>
      <c r="P333" s="75" t="s">
        <v>1</v>
      </c>
      <c r="Q333" s="75" t="s">
        <v>1</v>
      </c>
      <c r="R333" s="75" t="s">
        <v>1</v>
      </c>
      <c r="S333" s="75" t="s">
        <v>1</v>
      </c>
      <c r="T333" s="79">
        <v>8</v>
      </c>
      <c r="V333" s="86">
        <v>44706</v>
      </c>
      <c r="X333" s="81" t="str">
        <f t="shared" si="50"/>
        <v>2021-Q3</v>
      </c>
      <c r="Y333" s="81" t="str">
        <f t="shared" si="51"/>
        <v>2021-Q3</v>
      </c>
      <c r="Z333" s="87">
        <f t="shared" si="52"/>
        <v>10.4</v>
      </c>
      <c r="AB333" s="81" t="str">
        <f t="shared" si="53"/>
        <v>2022-Q2</v>
      </c>
      <c r="AC333" s="81" t="str">
        <f t="shared" si="54"/>
        <v/>
      </c>
      <c r="AD333" s="87" t="str">
        <f t="shared" si="55"/>
        <v/>
      </c>
      <c r="AF333" s="81" t="str">
        <f t="shared" si="56"/>
        <v/>
      </c>
      <c r="AG333" s="87" t="str">
        <f t="shared" si="57"/>
        <v/>
      </c>
      <c r="AH333" s="87" t="str">
        <f t="shared" si="58"/>
        <v/>
      </c>
      <c r="AI333" s="87" t="str">
        <f t="shared" si="59"/>
        <v/>
      </c>
    </row>
    <row r="334" spans="1:35" ht="12" customHeight="1" x14ac:dyDescent="0.2">
      <c r="A334" s="73" t="s">
        <v>1887</v>
      </c>
      <c r="B334" s="74" t="s">
        <v>111</v>
      </c>
      <c r="C334" s="74" t="s">
        <v>149</v>
      </c>
      <c r="D334" s="74" t="s">
        <v>22</v>
      </c>
      <c r="E334" s="74" t="s">
        <v>2492</v>
      </c>
      <c r="F334" s="74" t="s">
        <v>2</v>
      </c>
      <c r="G334" s="74" t="s">
        <v>2680</v>
      </c>
      <c r="H334" s="76">
        <v>44400</v>
      </c>
      <c r="I334" s="77">
        <v>80.900000000000006</v>
      </c>
      <c r="J334" s="78">
        <v>5.67</v>
      </c>
      <c r="K334" s="78">
        <v>10.35</v>
      </c>
      <c r="L334" s="75" t="s">
        <v>1</v>
      </c>
      <c r="M334" s="78">
        <v>1500</v>
      </c>
      <c r="N334" s="76">
        <v>44704</v>
      </c>
      <c r="O334" s="77">
        <v>39.324545000000001</v>
      </c>
      <c r="P334" s="78">
        <v>4.74</v>
      </c>
      <c r="Q334" s="78">
        <v>9.5</v>
      </c>
      <c r="R334" s="78">
        <v>33.28</v>
      </c>
      <c r="S334" s="78">
        <v>1509.2891689999999</v>
      </c>
      <c r="T334" s="79">
        <v>10</v>
      </c>
      <c r="V334" s="86">
        <v>44704</v>
      </c>
      <c r="X334" s="81" t="str">
        <f t="shared" si="50"/>
        <v>2021-Q3</v>
      </c>
      <c r="Y334" s="81" t="str">
        <f t="shared" si="51"/>
        <v>2021-Q3</v>
      </c>
      <c r="Z334" s="87">
        <f t="shared" si="52"/>
        <v>10.35</v>
      </c>
      <c r="AB334" s="81" t="str">
        <f t="shared" si="53"/>
        <v>2022-Q2</v>
      </c>
      <c r="AC334" s="81" t="str">
        <f t="shared" si="54"/>
        <v>2022-Q2</v>
      </c>
      <c r="AD334" s="87">
        <f t="shared" si="55"/>
        <v>9.5</v>
      </c>
      <c r="AF334" s="81" t="str">
        <f t="shared" si="56"/>
        <v>2022-Q2</v>
      </c>
      <c r="AG334" s="87">
        <f t="shared" si="57"/>
        <v>10.35</v>
      </c>
      <c r="AH334" s="87">
        <f t="shared" si="58"/>
        <v>9.5</v>
      </c>
      <c r="AI334" s="87">
        <f t="shared" si="59"/>
        <v>0.84999999999999964</v>
      </c>
    </row>
    <row r="335" spans="1:35" ht="12" customHeight="1" x14ac:dyDescent="0.2">
      <c r="A335" s="73" t="s">
        <v>1887</v>
      </c>
      <c r="B335" s="74" t="s">
        <v>17</v>
      </c>
      <c r="C335" s="74" t="s">
        <v>16</v>
      </c>
      <c r="D335" s="74" t="s">
        <v>15</v>
      </c>
      <c r="E335" s="74" t="s">
        <v>2540</v>
      </c>
      <c r="F335" s="74" t="s">
        <v>2</v>
      </c>
      <c r="G335" s="74" t="s">
        <v>2694</v>
      </c>
      <c r="H335" s="76">
        <v>44421</v>
      </c>
      <c r="I335" s="77">
        <v>59.8</v>
      </c>
      <c r="J335" s="78">
        <v>6.9</v>
      </c>
      <c r="K335" s="78">
        <v>9.35</v>
      </c>
      <c r="L335" s="78">
        <v>51.92</v>
      </c>
      <c r="M335" s="78">
        <v>119.193</v>
      </c>
      <c r="N335" s="76">
        <v>44694</v>
      </c>
      <c r="O335" s="77">
        <v>55.527000000000001</v>
      </c>
      <c r="P335" s="78">
        <v>6.9</v>
      </c>
      <c r="Q335" s="78">
        <v>9.1999999999999993</v>
      </c>
      <c r="R335" s="78">
        <v>51.92</v>
      </c>
      <c r="S335" s="78">
        <v>118.944</v>
      </c>
      <c r="T335" s="79">
        <v>9</v>
      </c>
      <c r="V335" s="86">
        <v>44694</v>
      </c>
      <c r="X335" s="81" t="str">
        <f t="shared" si="50"/>
        <v>2021-Q3</v>
      </c>
      <c r="Y335" s="81" t="str">
        <f t="shared" si="51"/>
        <v>2021-Q3</v>
      </c>
      <c r="Z335" s="87">
        <f t="shared" si="52"/>
        <v>9.35</v>
      </c>
      <c r="AB335" s="81" t="str">
        <f t="shared" si="53"/>
        <v>2022-Q2</v>
      </c>
      <c r="AC335" s="81" t="str">
        <f t="shared" si="54"/>
        <v>2022-Q2</v>
      </c>
      <c r="AD335" s="87">
        <f t="shared" si="55"/>
        <v>9.1999999999999993</v>
      </c>
      <c r="AF335" s="81" t="str">
        <f t="shared" si="56"/>
        <v>2022-Q2</v>
      </c>
      <c r="AG335" s="87">
        <f t="shared" si="57"/>
        <v>9.35</v>
      </c>
      <c r="AH335" s="87">
        <f t="shared" si="58"/>
        <v>9.1999999999999993</v>
      </c>
      <c r="AI335" s="87">
        <f t="shared" si="59"/>
        <v>0.15000000000000036</v>
      </c>
    </row>
    <row r="336" spans="1:35" ht="12" customHeight="1" x14ac:dyDescent="0.2">
      <c r="A336" s="73" t="s">
        <v>1887</v>
      </c>
      <c r="B336" s="74" t="s">
        <v>49</v>
      </c>
      <c r="C336" s="74" t="s">
        <v>1081</v>
      </c>
      <c r="D336" s="74" t="s">
        <v>65</v>
      </c>
      <c r="E336" s="74" t="s">
        <v>2474</v>
      </c>
      <c r="F336" s="74" t="s">
        <v>2</v>
      </c>
      <c r="G336" s="74" t="s">
        <v>2678</v>
      </c>
      <c r="H336" s="76">
        <v>44288</v>
      </c>
      <c r="I336" s="77">
        <v>11.992392000000001</v>
      </c>
      <c r="J336" s="78">
        <v>7.88</v>
      </c>
      <c r="K336" s="78">
        <v>10</v>
      </c>
      <c r="L336" s="78">
        <v>52.91</v>
      </c>
      <c r="M336" s="78">
        <v>226.03008199999999</v>
      </c>
      <c r="N336" s="76">
        <v>44693</v>
      </c>
      <c r="O336" s="77">
        <v>5.8833950000000002</v>
      </c>
      <c r="P336" s="78">
        <v>7.42</v>
      </c>
      <c r="Q336" s="78">
        <v>9.1999999999999993</v>
      </c>
      <c r="R336" s="78">
        <v>52</v>
      </c>
      <c r="S336" s="78">
        <v>223.63299900000001</v>
      </c>
      <c r="T336" s="79">
        <v>13</v>
      </c>
      <c r="V336" s="86">
        <v>44693</v>
      </c>
      <c r="X336" s="81" t="str">
        <f t="shared" si="50"/>
        <v>2021-Q2</v>
      </c>
      <c r="Y336" s="81" t="str">
        <f t="shared" si="51"/>
        <v>2021-Q2</v>
      </c>
      <c r="Z336" s="87">
        <f t="shared" si="52"/>
        <v>10</v>
      </c>
      <c r="AB336" s="81" t="str">
        <f t="shared" si="53"/>
        <v>2022-Q2</v>
      </c>
      <c r="AC336" s="81" t="str">
        <f t="shared" si="54"/>
        <v>2022-Q2</v>
      </c>
      <c r="AD336" s="87">
        <f t="shared" si="55"/>
        <v>9.1999999999999993</v>
      </c>
      <c r="AF336" s="81" t="str">
        <f t="shared" si="56"/>
        <v>2022-Q2</v>
      </c>
      <c r="AG336" s="87">
        <f t="shared" si="57"/>
        <v>10</v>
      </c>
      <c r="AH336" s="87">
        <f t="shared" si="58"/>
        <v>9.1999999999999993</v>
      </c>
      <c r="AI336" s="87">
        <f t="shared" si="59"/>
        <v>0.80000000000000071</v>
      </c>
    </row>
    <row r="337" spans="1:35" ht="12" customHeight="1" x14ac:dyDescent="0.2">
      <c r="A337" s="73" t="s">
        <v>1887</v>
      </c>
      <c r="B337" s="74" t="s">
        <v>28</v>
      </c>
      <c r="C337" s="74" t="s">
        <v>2716</v>
      </c>
      <c r="D337" s="74" t="s">
        <v>10</v>
      </c>
      <c r="E337" s="74" t="s">
        <v>2432</v>
      </c>
      <c r="F337" s="74" t="s">
        <v>2</v>
      </c>
      <c r="G337" s="74" t="s">
        <v>2680</v>
      </c>
      <c r="H337" s="76">
        <v>44235</v>
      </c>
      <c r="I337" s="77">
        <v>143.06061800000001</v>
      </c>
      <c r="J337" s="78">
        <v>7.56</v>
      </c>
      <c r="K337" s="78">
        <v>10.35</v>
      </c>
      <c r="L337" s="78">
        <v>54.6</v>
      </c>
      <c r="M337" s="78">
        <v>3325.2082959999998</v>
      </c>
      <c r="N337" s="76">
        <v>44693</v>
      </c>
      <c r="O337" s="77">
        <v>88.5</v>
      </c>
      <c r="P337" s="75" t="s">
        <v>1</v>
      </c>
      <c r="Q337" s="75" t="s">
        <v>1</v>
      </c>
      <c r="R337" s="75" t="s">
        <v>1</v>
      </c>
      <c r="S337" s="75" t="s">
        <v>1</v>
      </c>
      <c r="T337" s="79">
        <v>15</v>
      </c>
      <c r="V337" s="86">
        <v>44693</v>
      </c>
      <c r="X337" s="81" t="str">
        <f t="shared" si="50"/>
        <v>2021-Q1</v>
      </c>
      <c r="Y337" s="81" t="str">
        <f t="shared" si="51"/>
        <v>2021-Q1</v>
      </c>
      <c r="Z337" s="87">
        <f t="shared" si="52"/>
        <v>10.35</v>
      </c>
      <c r="AB337" s="81" t="str">
        <f t="shared" si="53"/>
        <v>2022-Q2</v>
      </c>
      <c r="AC337" s="81" t="str">
        <f t="shared" si="54"/>
        <v/>
      </c>
      <c r="AD337" s="87" t="str">
        <f t="shared" si="55"/>
        <v/>
      </c>
      <c r="AF337" s="81" t="str">
        <f t="shared" si="56"/>
        <v/>
      </c>
      <c r="AG337" s="87" t="str">
        <f t="shared" si="57"/>
        <v/>
      </c>
      <c r="AH337" s="87" t="str">
        <f t="shared" si="58"/>
        <v/>
      </c>
      <c r="AI337" s="87" t="str">
        <f t="shared" si="59"/>
        <v/>
      </c>
    </row>
    <row r="338" spans="1:35" ht="12" customHeight="1" x14ac:dyDescent="0.2">
      <c r="A338" s="73" t="s">
        <v>1887</v>
      </c>
      <c r="B338" s="74" t="s">
        <v>35</v>
      </c>
      <c r="C338" s="74" t="s">
        <v>34</v>
      </c>
      <c r="D338" s="74" t="s">
        <v>33</v>
      </c>
      <c r="E338" s="74" t="s">
        <v>2493</v>
      </c>
      <c r="F338" s="74" t="s">
        <v>2</v>
      </c>
      <c r="G338" s="74" t="s">
        <v>2680</v>
      </c>
      <c r="H338" s="76">
        <v>44386</v>
      </c>
      <c r="I338" s="77">
        <v>30.7</v>
      </c>
      <c r="J338" s="78">
        <v>6.81</v>
      </c>
      <c r="K338" s="78">
        <v>9.5</v>
      </c>
      <c r="L338" s="78">
        <v>50</v>
      </c>
      <c r="M338" s="75" t="s">
        <v>1</v>
      </c>
      <c r="N338" s="76">
        <v>44676</v>
      </c>
      <c r="O338" s="77">
        <v>10</v>
      </c>
      <c r="P338" s="78">
        <v>6.81</v>
      </c>
      <c r="Q338" s="78">
        <v>9.5</v>
      </c>
      <c r="R338" s="78">
        <v>50</v>
      </c>
      <c r="S338" s="78">
        <v>5559.0919999999996</v>
      </c>
      <c r="T338" s="79">
        <v>9</v>
      </c>
      <c r="V338" s="86">
        <v>44676</v>
      </c>
      <c r="X338" s="81" t="str">
        <f t="shared" si="50"/>
        <v>2021-Q3</v>
      </c>
      <c r="Y338" s="81" t="str">
        <f t="shared" si="51"/>
        <v>2021-Q3</v>
      </c>
      <c r="Z338" s="87">
        <f t="shared" si="52"/>
        <v>9.5</v>
      </c>
      <c r="AB338" s="81" t="str">
        <f t="shared" si="53"/>
        <v>2022-Q2</v>
      </c>
      <c r="AC338" s="81" t="str">
        <f t="shared" si="54"/>
        <v>2022-Q2</v>
      </c>
      <c r="AD338" s="87">
        <f t="shared" si="55"/>
        <v>9.5</v>
      </c>
      <c r="AF338" s="81" t="str">
        <f t="shared" si="56"/>
        <v>2022-Q2</v>
      </c>
      <c r="AG338" s="87">
        <f t="shared" si="57"/>
        <v>9.5</v>
      </c>
      <c r="AH338" s="87">
        <f t="shared" si="58"/>
        <v>9.5</v>
      </c>
      <c r="AI338" s="87">
        <f t="shared" si="59"/>
        <v>0</v>
      </c>
    </row>
    <row r="339" spans="1:35" ht="12" customHeight="1" x14ac:dyDescent="0.2">
      <c r="A339" s="73" t="s">
        <v>1887</v>
      </c>
      <c r="B339" s="74" t="s">
        <v>39</v>
      </c>
      <c r="C339" s="74" t="s">
        <v>186</v>
      </c>
      <c r="D339" s="74" t="s">
        <v>38</v>
      </c>
      <c r="E339" s="74" t="s">
        <v>2435</v>
      </c>
      <c r="F339" s="74" t="s">
        <v>2</v>
      </c>
      <c r="G339" s="74" t="s">
        <v>2678</v>
      </c>
      <c r="H339" s="76">
        <v>44225</v>
      </c>
      <c r="I339" s="77">
        <v>27.829000000000001</v>
      </c>
      <c r="J339" s="78">
        <v>7.03</v>
      </c>
      <c r="K339" s="78">
        <v>9.5</v>
      </c>
      <c r="L339" s="78">
        <v>50</v>
      </c>
      <c r="M339" s="78">
        <v>1041.932</v>
      </c>
      <c r="N339" s="76">
        <v>44665</v>
      </c>
      <c r="O339" s="77">
        <v>4.9390000000000001</v>
      </c>
      <c r="P339" s="78">
        <v>6.77</v>
      </c>
      <c r="Q339" s="78">
        <v>9.1999999999999993</v>
      </c>
      <c r="R339" s="78">
        <v>48</v>
      </c>
      <c r="S339" s="78">
        <v>1021.008</v>
      </c>
      <c r="T339" s="79">
        <v>14</v>
      </c>
      <c r="V339" s="86">
        <v>44665</v>
      </c>
      <c r="X339" s="81" t="str">
        <f t="shared" si="50"/>
        <v>2021-Q1</v>
      </c>
      <c r="Y339" s="81" t="str">
        <f t="shared" si="51"/>
        <v>2021-Q1</v>
      </c>
      <c r="Z339" s="87">
        <f t="shared" si="52"/>
        <v>9.5</v>
      </c>
      <c r="AB339" s="81" t="str">
        <f t="shared" si="53"/>
        <v>2022-Q2</v>
      </c>
      <c r="AC339" s="81" t="str">
        <f t="shared" si="54"/>
        <v>2022-Q2</v>
      </c>
      <c r="AD339" s="87">
        <f t="shared" si="55"/>
        <v>9.1999999999999993</v>
      </c>
      <c r="AF339" s="81" t="str">
        <f t="shared" si="56"/>
        <v>2022-Q2</v>
      </c>
      <c r="AG339" s="87">
        <f t="shared" si="57"/>
        <v>9.5</v>
      </c>
      <c r="AH339" s="87">
        <f t="shared" si="58"/>
        <v>9.1999999999999993</v>
      </c>
      <c r="AI339" s="87">
        <f t="shared" si="59"/>
        <v>0.30000000000000071</v>
      </c>
    </row>
    <row r="340" spans="1:35" ht="12" customHeight="1" x14ac:dyDescent="0.2">
      <c r="A340" s="73" t="s">
        <v>1887</v>
      </c>
      <c r="B340" s="74" t="s">
        <v>17</v>
      </c>
      <c r="C340" s="74" t="s">
        <v>16</v>
      </c>
      <c r="D340" s="74" t="s">
        <v>15</v>
      </c>
      <c r="E340" s="74" t="s">
        <v>2537</v>
      </c>
      <c r="F340" s="74" t="s">
        <v>2</v>
      </c>
      <c r="G340" s="74" t="s">
        <v>2694</v>
      </c>
      <c r="H340" s="76">
        <v>44536</v>
      </c>
      <c r="I340" s="77">
        <v>155.65100000000001</v>
      </c>
      <c r="J340" s="78">
        <v>6.9</v>
      </c>
      <c r="K340" s="78">
        <v>9.1999999999999993</v>
      </c>
      <c r="L340" s="78">
        <v>51.92</v>
      </c>
      <c r="M340" s="78">
        <v>16.518000000000001</v>
      </c>
      <c r="N340" s="76">
        <v>44652</v>
      </c>
      <c r="O340" s="75" t="s">
        <v>1</v>
      </c>
      <c r="P340" s="75" t="s">
        <v>1</v>
      </c>
      <c r="Q340" s="75" t="s">
        <v>1</v>
      </c>
      <c r="R340" s="75" t="s">
        <v>1</v>
      </c>
      <c r="S340" s="75" t="s">
        <v>1</v>
      </c>
      <c r="T340" s="79">
        <v>3</v>
      </c>
      <c r="V340" s="86">
        <v>44652</v>
      </c>
      <c r="X340" s="81" t="str">
        <f t="shared" si="50"/>
        <v>2021-Q4</v>
      </c>
      <c r="Y340" s="81" t="str">
        <f t="shared" si="51"/>
        <v>2021-Q4</v>
      </c>
      <c r="Z340" s="87">
        <f t="shared" si="52"/>
        <v>9.1999999999999993</v>
      </c>
      <c r="AB340" s="81" t="str">
        <f t="shared" si="53"/>
        <v>2022-Q2</v>
      </c>
      <c r="AC340" s="81" t="str">
        <f t="shared" si="54"/>
        <v/>
      </c>
      <c r="AD340" s="87" t="str">
        <f t="shared" si="55"/>
        <v/>
      </c>
      <c r="AF340" s="81" t="str">
        <f t="shared" si="56"/>
        <v/>
      </c>
      <c r="AG340" s="87" t="str">
        <f t="shared" si="57"/>
        <v/>
      </c>
      <c r="AH340" s="87" t="str">
        <f t="shared" si="58"/>
        <v/>
      </c>
      <c r="AI340" s="87" t="str">
        <f t="shared" si="59"/>
        <v/>
      </c>
    </row>
    <row r="341" spans="1:35" ht="12" customHeight="1" x14ac:dyDescent="0.2">
      <c r="A341" s="73" t="s">
        <v>1887</v>
      </c>
      <c r="B341" s="74" t="s">
        <v>17</v>
      </c>
      <c r="C341" s="74" t="s">
        <v>16</v>
      </c>
      <c r="D341" s="74" t="s">
        <v>15</v>
      </c>
      <c r="E341" s="74" t="s">
        <v>2489</v>
      </c>
      <c r="F341" s="74" t="s">
        <v>2</v>
      </c>
      <c r="G341" s="74" t="s">
        <v>2694</v>
      </c>
      <c r="H341" s="76">
        <v>44410</v>
      </c>
      <c r="I341" s="77">
        <v>11.316000000000001</v>
      </c>
      <c r="J341" s="78">
        <v>6.81</v>
      </c>
      <c r="K341" s="78">
        <v>9.1999999999999993</v>
      </c>
      <c r="L341" s="78">
        <v>51.82</v>
      </c>
      <c r="M341" s="78">
        <v>274.863</v>
      </c>
      <c r="N341" s="76">
        <v>44644</v>
      </c>
      <c r="O341" s="77">
        <v>11.316000000000001</v>
      </c>
      <c r="P341" s="78">
        <v>6.81</v>
      </c>
      <c r="Q341" s="78">
        <v>9.1999999999999993</v>
      </c>
      <c r="R341" s="78">
        <v>51.92</v>
      </c>
      <c r="S341" s="78">
        <v>274.863</v>
      </c>
      <c r="T341" s="79">
        <v>7</v>
      </c>
      <c r="V341" s="86">
        <v>44644</v>
      </c>
      <c r="X341" s="81" t="str">
        <f t="shared" si="50"/>
        <v>2021-Q3</v>
      </c>
      <c r="Y341" s="81" t="str">
        <f t="shared" si="51"/>
        <v>2021-Q3</v>
      </c>
      <c r="Z341" s="87">
        <f t="shared" si="52"/>
        <v>9.1999999999999993</v>
      </c>
      <c r="AB341" s="81" t="str">
        <f t="shared" si="53"/>
        <v>2022-Q1</v>
      </c>
      <c r="AC341" s="81" t="str">
        <f t="shared" si="54"/>
        <v>2022-Q1</v>
      </c>
      <c r="AD341" s="87">
        <f t="shared" si="55"/>
        <v>9.1999999999999993</v>
      </c>
      <c r="AF341" s="81" t="str">
        <f t="shared" si="56"/>
        <v>2022-Q1</v>
      </c>
      <c r="AG341" s="87">
        <f t="shared" si="57"/>
        <v>9.1999999999999993</v>
      </c>
      <c r="AH341" s="87">
        <f t="shared" si="58"/>
        <v>9.1999999999999993</v>
      </c>
      <c r="AI341" s="87">
        <f t="shared" si="59"/>
        <v>0</v>
      </c>
    </row>
    <row r="342" spans="1:35" ht="12" customHeight="1" x14ac:dyDescent="0.2">
      <c r="A342" s="73" t="s">
        <v>1887</v>
      </c>
      <c r="B342" s="74" t="s">
        <v>17</v>
      </c>
      <c r="C342" s="74" t="s">
        <v>16</v>
      </c>
      <c r="D342" s="74" t="s">
        <v>15</v>
      </c>
      <c r="E342" s="74" t="s">
        <v>2490</v>
      </c>
      <c r="F342" s="74" t="s">
        <v>2</v>
      </c>
      <c r="G342" s="74" t="s">
        <v>2694</v>
      </c>
      <c r="H342" s="76">
        <v>44410</v>
      </c>
      <c r="I342" s="77">
        <v>5.1189999999999998</v>
      </c>
      <c r="J342" s="78">
        <v>6.81</v>
      </c>
      <c r="K342" s="78">
        <v>9.1999999999999993</v>
      </c>
      <c r="L342" s="78">
        <v>51.82</v>
      </c>
      <c r="M342" s="78">
        <v>108.83799999999999</v>
      </c>
      <c r="N342" s="76">
        <v>44638</v>
      </c>
      <c r="O342" s="77">
        <v>5.1189999999999998</v>
      </c>
      <c r="P342" s="78">
        <v>6.81</v>
      </c>
      <c r="Q342" s="78">
        <v>9.1999999999999993</v>
      </c>
      <c r="R342" s="78">
        <v>51.92</v>
      </c>
      <c r="S342" s="78">
        <v>108.501</v>
      </c>
      <c r="T342" s="79">
        <v>7</v>
      </c>
      <c r="V342" s="86">
        <v>44638</v>
      </c>
      <c r="X342" s="81" t="str">
        <f t="shared" si="50"/>
        <v>2021-Q3</v>
      </c>
      <c r="Y342" s="81" t="str">
        <f t="shared" si="51"/>
        <v>2021-Q3</v>
      </c>
      <c r="Z342" s="87">
        <f t="shared" si="52"/>
        <v>9.1999999999999993</v>
      </c>
      <c r="AB342" s="81" t="str">
        <f t="shared" si="53"/>
        <v>2022-Q1</v>
      </c>
      <c r="AC342" s="81" t="str">
        <f t="shared" si="54"/>
        <v>2022-Q1</v>
      </c>
      <c r="AD342" s="87">
        <f t="shared" si="55"/>
        <v>9.1999999999999993</v>
      </c>
      <c r="AF342" s="81" t="str">
        <f t="shared" si="56"/>
        <v>2022-Q1</v>
      </c>
      <c r="AG342" s="87">
        <f t="shared" si="57"/>
        <v>9.1999999999999993</v>
      </c>
      <c r="AH342" s="87">
        <f t="shared" si="58"/>
        <v>9.1999999999999993</v>
      </c>
      <c r="AI342" s="87">
        <f t="shared" si="59"/>
        <v>0</v>
      </c>
    </row>
    <row r="343" spans="1:35" ht="12" customHeight="1" x14ac:dyDescent="0.2">
      <c r="A343" s="73" t="s">
        <v>1887</v>
      </c>
      <c r="B343" s="74" t="s">
        <v>259</v>
      </c>
      <c r="C343" s="74" t="s">
        <v>3020</v>
      </c>
      <c r="D343" s="74" t="s">
        <v>10</v>
      </c>
      <c r="E343" s="74" t="s">
        <v>2494</v>
      </c>
      <c r="F343" s="74" t="s">
        <v>2</v>
      </c>
      <c r="G343" s="74" t="s">
        <v>2680</v>
      </c>
      <c r="H343" s="76">
        <v>44379</v>
      </c>
      <c r="I343" s="77">
        <v>465.17988400000002</v>
      </c>
      <c r="J343" s="78">
        <v>7.17</v>
      </c>
      <c r="K343" s="78">
        <v>10</v>
      </c>
      <c r="L343" s="78">
        <v>55.64</v>
      </c>
      <c r="M343" s="78">
        <v>10281.819366</v>
      </c>
      <c r="N343" s="76">
        <v>44636</v>
      </c>
      <c r="O343" s="77">
        <v>298.80869200000001</v>
      </c>
      <c r="P343" s="78">
        <v>6.82</v>
      </c>
      <c r="Q343" s="78">
        <v>9.3000000000000007</v>
      </c>
      <c r="R343" s="78">
        <v>55.69</v>
      </c>
      <c r="S343" s="78">
        <v>9756.3433139999997</v>
      </c>
      <c r="T343" s="79">
        <v>8</v>
      </c>
      <c r="V343" s="86">
        <v>44636</v>
      </c>
      <c r="X343" s="81" t="str">
        <f t="shared" si="50"/>
        <v>2021-Q3</v>
      </c>
      <c r="Y343" s="81" t="str">
        <f t="shared" si="51"/>
        <v>2021-Q3</v>
      </c>
      <c r="Z343" s="87">
        <f t="shared" si="52"/>
        <v>10</v>
      </c>
      <c r="AB343" s="81" t="str">
        <f t="shared" si="53"/>
        <v>2022-Q1</v>
      </c>
      <c r="AC343" s="81" t="str">
        <f t="shared" si="54"/>
        <v>2022-Q1</v>
      </c>
      <c r="AD343" s="87">
        <f t="shared" si="55"/>
        <v>9.3000000000000007</v>
      </c>
      <c r="AF343" s="81" t="str">
        <f t="shared" si="56"/>
        <v>2022-Q1</v>
      </c>
      <c r="AG343" s="87">
        <f t="shared" si="57"/>
        <v>10</v>
      </c>
      <c r="AH343" s="87">
        <f t="shared" si="58"/>
        <v>9.3000000000000007</v>
      </c>
      <c r="AI343" s="87">
        <f t="shared" si="59"/>
        <v>0.69999999999999929</v>
      </c>
    </row>
    <row r="344" spans="1:35" ht="12" customHeight="1" x14ac:dyDescent="0.2">
      <c r="A344" s="73" t="s">
        <v>1887</v>
      </c>
      <c r="B344" s="74" t="s">
        <v>17</v>
      </c>
      <c r="C344" s="74" t="s">
        <v>16</v>
      </c>
      <c r="D344" s="74" t="s">
        <v>15</v>
      </c>
      <c r="E344" s="74" t="s">
        <v>2481</v>
      </c>
      <c r="F344" s="74" t="s">
        <v>2</v>
      </c>
      <c r="G344" s="74" t="s">
        <v>2694</v>
      </c>
      <c r="H344" s="76">
        <v>44454</v>
      </c>
      <c r="I344" s="77">
        <v>60.658999999999999</v>
      </c>
      <c r="J344" s="78">
        <v>6.81</v>
      </c>
      <c r="K344" s="78">
        <v>9.1999999999999993</v>
      </c>
      <c r="L344" s="78">
        <v>51.82</v>
      </c>
      <c r="M344" s="78">
        <v>606.02300000000002</v>
      </c>
      <c r="N344" s="76">
        <v>44635</v>
      </c>
      <c r="O344" s="77">
        <v>60.658999999999999</v>
      </c>
      <c r="P344" s="78">
        <v>6.81</v>
      </c>
      <c r="Q344" s="78">
        <v>9.1999999999999993</v>
      </c>
      <c r="R344" s="78">
        <v>51.82</v>
      </c>
      <c r="S344" s="78">
        <v>606.02300000000002</v>
      </c>
      <c r="T344" s="79">
        <v>6</v>
      </c>
      <c r="V344" s="86">
        <v>44635</v>
      </c>
      <c r="X344" s="81" t="str">
        <f t="shared" si="50"/>
        <v>2021-Q3</v>
      </c>
      <c r="Y344" s="81" t="str">
        <f t="shared" si="51"/>
        <v>2021-Q3</v>
      </c>
      <c r="Z344" s="87">
        <f t="shared" si="52"/>
        <v>9.1999999999999993</v>
      </c>
      <c r="AB344" s="81" t="str">
        <f t="shared" si="53"/>
        <v>2022-Q1</v>
      </c>
      <c r="AC344" s="81" t="str">
        <f t="shared" si="54"/>
        <v>2022-Q1</v>
      </c>
      <c r="AD344" s="87">
        <f t="shared" si="55"/>
        <v>9.1999999999999993</v>
      </c>
      <c r="AF344" s="81" t="str">
        <f t="shared" si="56"/>
        <v>2022-Q1</v>
      </c>
      <c r="AG344" s="87">
        <f t="shared" si="57"/>
        <v>9.1999999999999993</v>
      </c>
      <c r="AH344" s="87">
        <f t="shared" si="58"/>
        <v>9.1999999999999993</v>
      </c>
      <c r="AI344" s="87">
        <f t="shared" si="59"/>
        <v>0</v>
      </c>
    </row>
    <row r="345" spans="1:35" ht="12" customHeight="1" x14ac:dyDescent="0.2">
      <c r="A345" s="73" t="s">
        <v>1887</v>
      </c>
      <c r="B345" s="74" t="s">
        <v>17</v>
      </c>
      <c r="C345" s="74" t="s">
        <v>16</v>
      </c>
      <c r="D345" s="74" t="s">
        <v>15</v>
      </c>
      <c r="E345" s="74" t="s">
        <v>2458</v>
      </c>
      <c r="F345" s="74" t="s">
        <v>2</v>
      </c>
      <c r="G345" s="74" t="s">
        <v>2694</v>
      </c>
      <c r="H345" s="76">
        <v>44355</v>
      </c>
      <c r="I345" s="77">
        <v>1.6479999999999999</v>
      </c>
      <c r="J345" s="78">
        <v>6.81</v>
      </c>
      <c r="K345" s="78">
        <v>9.1999999999999993</v>
      </c>
      <c r="L345" s="78">
        <v>51.82</v>
      </c>
      <c r="M345" s="78">
        <v>314.43099999999998</v>
      </c>
      <c r="N345" s="76">
        <v>44631</v>
      </c>
      <c r="O345" s="77">
        <v>2.0409999999999999</v>
      </c>
      <c r="P345" s="78">
        <v>6.9</v>
      </c>
      <c r="Q345" s="78">
        <v>9.35</v>
      </c>
      <c r="R345" s="78">
        <v>51.92</v>
      </c>
      <c r="S345" s="78">
        <v>314.04899999999998</v>
      </c>
      <c r="T345" s="79">
        <v>9</v>
      </c>
      <c r="V345" s="86">
        <v>44631</v>
      </c>
      <c r="X345" s="81" t="str">
        <f t="shared" si="50"/>
        <v>2021-Q2</v>
      </c>
      <c r="Y345" s="81" t="str">
        <f t="shared" si="51"/>
        <v>2021-Q2</v>
      </c>
      <c r="Z345" s="87">
        <f t="shared" si="52"/>
        <v>9.1999999999999993</v>
      </c>
      <c r="AB345" s="81" t="str">
        <f t="shared" si="53"/>
        <v>2022-Q1</v>
      </c>
      <c r="AC345" s="81" t="str">
        <f t="shared" si="54"/>
        <v>2022-Q1</v>
      </c>
      <c r="AD345" s="87">
        <f t="shared" si="55"/>
        <v>9.35</v>
      </c>
      <c r="AF345" s="81" t="str">
        <f t="shared" si="56"/>
        <v>2022-Q1</v>
      </c>
      <c r="AG345" s="87">
        <f t="shared" si="57"/>
        <v>9.1999999999999993</v>
      </c>
      <c r="AH345" s="87">
        <f t="shared" si="58"/>
        <v>9.35</v>
      </c>
      <c r="AI345" s="87">
        <f t="shared" si="59"/>
        <v>-0.15000000000000036</v>
      </c>
    </row>
    <row r="346" spans="1:35" ht="12" customHeight="1" x14ac:dyDescent="0.2">
      <c r="A346" s="73" t="s">
        <v>1887</v>
      </c>
      <c r="B346" s="74" t="s">
        <v>204</v>
      </c>
      <c r="C346" s="74" t="s">
        <v>2695</v>
      </c>
      <c r="D346" s="74" t="s">
        <v>48</v>
      </c>
      <c r="E346" s="74" t="s">
        <v>2465</v>
      </c>
      <c r="F346" s="74" t="s">
        <v>2</v>
      </c>
      <c r="G346" s="74" t="s">
        <v>2680</v>
      </c>
      <c r="H346" s="76">
        <v>44344</v>
      </c>
      <c r="I346" s="77">
        <v>50.062216999999997</v>
      </c>
      <c r="J346" s="78">
        <v>7.03</v>
      </c>
      <c r="K346" s="78">
        <v>10</v>
      </c>
      <c r="L346" s="78">
        <v>52.44</v>
      </c>
      <c r="M346" s="78">
        <v>2169.324451</v>
      </c>
      <c r="N346" s="76">
        <v>44629</v>
      </c>
      <c r="O346" s="77">
        <v>35.515912999999998</v>
      </c>
      <c r="P346" s="75" t="s">
        <v>1</v>
      </c>
      <c r="Q346" s="75" t="s">
        <v>1</v>
      </c>
      <c r="R346" s="75" t="s">
        <v>1</v>
      </c>
      <c r="S346" s="78">
        <v>2029.632599</v>
      </c>
      <c r="T346" s="79">
        <v>9</v>
      </c>
      <c r="V346" s="86">
        <v>44629</v>
      </c>
      <c r="X346" s="81" t="str">
        <f t="shared" si="50"/>
        <v>2021-Q2</v>
      </c>
      <c r="Y346" s="81" t="str">
        <f t="shared" si="51"/>
        <v>2021-Q2</v>
      </c>
      <c r="Z346" s="87">
        <f t="shared" si="52"/>
        <v>10</v>
      </c>
      <c r="AB346" s="81" t="str">
        <f t="shared" si="53"/>
        <v>2022-Q1</v>
      </c>
      <c r="AC346" s="81" t="str">
        <f t="shared" si="54"/>
        <v/>
      </c>
      <c r="AD346" s="87" t="str">
        <f t="shared" si="55"/>
        <v/>
      </c>
      <c r="AF346" s="81" t="str">
        <f t="shared" si="56"/>
        <v/>
      </c>
      <c r="AG346" s="87" t="str">
        <f t="shared" si="57"/>
        <v/>
      </c>
      <c r="AH346" s="87" t="str">
        <f t="shared" si="58"/>
        <v/>
      </c>
      <c r="AI346" s="87" t="str">
        <f t="shared" si="59"/>
        <v/>
      </c>
    </row>
    <row r="347" spans="1:35" ht="12" customHeight="1" x14ac:dyDescent="0.2">
      <c r="A347" s="73" t="s">
        <v>1887</v>
      </c>
      <c r="B347" s="74" t="s">
        <v>17</v>
      </c>
      <c r="C347" s="74" t="s">
        <v>16</v>
      </c>
      <c r="D347" s="74" t="s">
        <v>15</v>
      </c>
      <c r="E347" s="74" t="s">
        <v>2500</v>
      </c>
      <c r="F347" s="74" t="s">
        <v>2</v>
      </c>
      <c r="G347" s="74" t="s">
        <v>2694</v>
      </c>
      <c r="H347" s="76">
        <v>44355</v>
      </c>
      <c r="I347" s="77">
        <v>16.140999999999998</v>
      </c>
      <c r="J347" s="78">
        <v>6.81</v>
      </c>
      <c r="K347" s="78">
        <v>9.1999999999999993</v>
      </c>
      <c r="L347" s="78">
        <v>51.82</v>
      </c>
      <c r="M347" s="78">
        <v>619.23599999999999</v>
      </c>
      <c r="N347" s="76">
        <v>44629</v>
      </c>
      <c r="O347" s="77">
        <v>15.212</v>
      </c>
      <c r="P347" s="78">
        <v>6.9</v>
      </c>
      <c r="Q347" s="78">
        <v>9.35</v>
      </c>
      <c r="R347" s="78">
        <v>51.92</v>
      </c>
      <c r="S347" s="78">
        <v>614.05200000000002</v>
      </c>
      <c r="T347" s="79">
        <v>9</v>
      </c>
      <c r="V347" s="86">
        <v>44629</v>
      </c>
      <c r="X347" s="81" t="str">
        <f t="shared" si="50"/>
        <v>2021-Q2</v>
      </c>
      <c r="Y347" s="81" t="str">
        <f t="shared" si="51"/>
        <v>2021-Q2</v>
      </c>
      <c r="Z347" s="87">
        <f t="shared" si="52"/>
        <v>9.1999999999999993</v>
      </c>
      <c r="AB347" s="81" t="str">
        <f t="shared" si="53"/>
        <v>2022-Q1</v>
      </c>
      <c r="AC347" s="81" t="str">
        <f t="shared" si="54"/>
        <v>2022-Q1</v>
      </c>
      <c r="AD347" s="87">
        <f t="shared" si="55"/>
        <v>9.35</v>
      </c>
      <c r="AF347" s="81" t="str">
        <f t="shared" si="56"/>
        <v>2022-Q1</v>
      </c>
      <c r="AG347" s="87">
        <f t="shared" si="57"/>
        <v>9.1999999999999993</v>
      </c>
      <c r="AH347" s="87">
        <f t="shared" si="58"/>
        <v>9.35</v>
      </c>
      <c r="AI347" s="87">
        <f t="shared" si="59"/>
        <v>-0.15000000000000036</v>
      </c>
    </row>
    <row r="348" spans="1:35" ht="12" customHeight="1" x14ac:dyDescent="0.2">
      <c r="A348" s="73" t="s">
        <v>1887</v>
      </c>
      <c r="B348" s="74" t="s">
        <v>111</v>
      </c>
      <c r="C348" s="74" t="s">
        <v>3018</v>
      </c>
      <c r="D348" s="74" t="s">
        <v>180</v>
      </c>
      <c r="E348" s="74" t="s">
        <v>2516</v>
      </c>
      <c r="F348" s="74" t="s">
        <v>2</v>
      </c>
      <c r="G348" s="74" t="s">
        <v>2680</v>
      </c>
      <c r="H348" s="76">
        <v>44470</v>
      </c>
      <c r="I348" s="77">
        <v>6.9465380000000003</v>
      </c>
      <c r="J348" s="78">
        <v>5.43</v>
      </c>
      <c r="K348" s="75" t="s">
        <v>1</v>
      </c>
      <c r="L348" s="78">
        <v>37.950000000000003</v>
      </c>
      <c r="M348" s="78">
        <v>679.09609599999999</v>
      </c>
      <c r="N348" s="76">
        <v>44624</v>
      </c>
      <c r="O348" s="77">
        <v>4.2382070000000001</v>
      </c>
      <c r="P348" s="78">
        <v>5.23</v>
      </c>
      <c r="Q348" s="75" t="s">
        <v>1</v>
      </c>
      <c r="R348" s="78">
        <v>37.950000000000003</v>
      </c>
      <c r="S348" s="75" t="s">
        <v>1</v>
      </c>
      <c r="T348" s="79">
        <v>5</v>
      </c>
      <c r="V348" s="86">
        <v>44624</v>
      </c>
      <c r="X348" s="81" t="str">
        <f t="shared" si="50"/>
        <v>2021-Q4</v>
      </c>
      <c r="Y348" s="81" t="str">
        <f t="shared" si="51"/>
        <v/>
      </c>
      <c r="Z348" s="87" t="str">
        <f t="shared" si="52"/>
        <v/>
      </c>
      <c r="AB348" s="81" t="str">
        <f t="shared" si="53"/>
        <v>2022-Q1</v>
      </c>
      <c r="AC348" s="81" t="str">
        <f t="shared" si="54"/>
        <v/>
      </c>
      <c r="AD348" s="87" t="str">
        <f t="shared" si="55"/>
        <v/>
      </c>
      <c r="AF348" s="81" t="str">
        <f t="shared" si="56"/>
        <v/>
      </c>
      <c r="AG348" s="87" t="str">
        <f t="shared" si="57"/>
        <v/>
      </c>
      <c r="AH348" s="87" t="str">
        <f t="shared" si="58"/>
        <v/>
      </c>
      <c r="AI348" s="87" t="str">
        <f t="shared" si="59"/>
        <v/>
      </c>
    </row>
    <row r="349" spans="1:35" ht="12" customHeight="1" x14ac:dyDescent="0.2">
      <c r="A349" s="73" t="s">
        <v>1887</v>
      </c>
      <c r="B349" s="74" t="s">
        <v>63</v>
      </c>
      <c r="C349" s="74" t="s">
        <v>97</v>
      </c>
      <c r="D349" s="74" t="s">
        <v>62</v>
      </c>
      <c r="E349" s="74" t="s">
        <v>2483</v>
      </c>
      <c r="F349" s="74" t="s">
        <v>2</v>
      </c>
      <c r="G349" s="74" t="s">
        <v>2678</v>
      </c>
      <c r="H349" s="76">
        <v>44440</v>
      </c>
      <c r="I349" s="77">
        <v>27.133545999999999</v>
      </c>
      <c r="J349" s="78">
        <v>6.9</v>
      </c>
      <c r="K349" s="78">
        <v>10.1</v>
      </c>
      <c r="L349" s="78">
        <v>50.61</v>
      </c>
      <c r="M349" s="78">
        <v>916.25748999999996</v>
      </c>
      <c r="N349" s="76">
        <v>44622</v>
      </c>
      <c r="O349" s="77">
        <v>12.5</v>
      </c>
      <c r="P349" s="75" t="s">
        <v>1</v>
      </c>
      <c r="Q349" s="75" t="s">
        <v>1</v>
      </c>
      <c r="R349" s="75" t="s">
        <v>1</v>
      </c>
      <c r="S349" s="75" t="s">
        <v>1</v>
      </c>
      <c r="T349" s="79">
        <v>6</v>
      </c>
      <c r="V349" s="86">
        <v>44622</v>
      </c>
      <c r="X349" s="81" t="str">
        <f t="shared" si="50"/>
        <v>2021-Q3</v>
      </c>
      <c r="Y349" s="81" t="str">
        <f t="shared" si="51"/>
        <v>2021-Q3</v>
      </c>
      <c r="Z349" s="87">
        <f t="shared" si="52"/>
        <v>10.1</v>
      </c>
      <c r="AB349" s="81" t="str">
        <f t="shared" si="53"/>
        <v>2022-Q1</v>
      </c>
      <c r="AC349" s="81" t="str">
        <f t="shared" si="54"/>
        <v/>
      </c>
      <c r="AD349" s="87" t="str">
        <f t="shared" si="55"/>
        <v/>
      </c>
      <c r="AF349" s="81" t="str">
        <f t="shared" si="56"/>
        <v/>
      </c>
      <c r="AG349" s="87" t="str">
        <f t="shared" si="57"/>
        <v/>
      </c>
      <c r="AH349" s="87" t="str">
        <f t="shared" si="58"/>
        <v/>
      </c>
      <c r="AI349" s="87" t="str">
        <f t="shared" si="59"/>
        <v/>
      </c>
    </row>
    <row r="350" spans="1:35" ht="12" customHeight="1" x14ac:dyDescent="0.2">
      <c r="A350" s="73" t="s">
        <v>1887</v>
      </c>
      <c r="B350" s="74" t="s">
        <v>231</v>
      </c>
      <c r="C350" s="74" t="s">
        <v>214</v>
      </c>
      <c r="D350" s="74" t="s">
        <v>22</v>
      </c>
      <c r="E350" s="74" t="s">
        <v>2496</v>
      </c>
      <c r="F350" s="74" t="s">
        <v>2</v>
      </c>
      <c r="G350" s="74" t="s">
        <v>2680</v>
      </c>
      <c r="H350" s="76">
        <v>44378</v>
      </c>
      <c r="I350" s="77">
        <v>106.623172</v>
      </c>
      <c r="J350" s="78">
        <v>6.08</v>
      </c>
      <c r="K350" s="78">
        <v>10</v>
      </c>
      <c r="L350" s="78">
        <v>42.42</v>
      </c>
      <c r="M350" s="78">
        <v>5235.9692649999997</v>
      </c>
      <c r="N350" s="76">
        <v>44615</v>
      </c>
      <c r="O350" s="77">
        <v>-94.704679999999996</v>
      </c>
      <c r="P350" s="78">
        <v>5.78</v>
      </c>
      <c r="Q350" s="78">
        <v>9.6999999999999993</v>
      </c>
      <c r="R350" s="78">
        <v>40.700000000000003</v>
      </c>
      <c r="S350" s="78">
        <v>5125.5604279999998</v>
      </c>
      <c r="T350" s="79">
        <v>7</v>
      </c>
      <c r="V350" s="86">
        <v>44615</v>
      </c>
      <c r="X350" s="81" t="str">
        <f t="shared" si="50"/>
        <v>2021-Q3</v>
      </c>
      <c r="Y350" s="81" t="str">
        <f t="shared" si="51"/>
        <v>2021-Q3</v>
      </c>
      <c r="Z350" s="87">
        <f t="shared" si="52"/>
        <v>10</v>
      </c>
      <c r="AB350" s="81" t="str">
        <f t="shared" si="53"/>
        <v>2022-Q1</v>
      </c>
      <c r="AC350" s="81" t="str">
        <f t="shared" si="54"/>
        <v>2022-Q1</v>
      </c>
      <c r="AD350" s="87">
        <f t="shared" si="55"/>
        <v>9.6999999999999993</v>
      </c>
      <c r="AF350" s="81" t="str">
        <f t="shared" si="56"/>
        <v>2022-Q1</v>
      </c>
      <c r="AG350" s="87">
        <f t="shared" si="57"/>
        <v>10</v>
      </c>
      <c r="AH350" s="87">
        <f t="shared" si="58"/>
        <v>9.6999999999999993</v>
      </c>
      <c r="AI350" s="87">
        <f t="shared" si="59"/>
        <v>0.30000000000000071</v>
      </c>
    </row>
    <row r="351" spans="1:35" ht="12" customHeight="1" x14ac:dyDescent="0.2">
      <c r="A351" s="73" t="s">
        <v>1887</v>
      </c>
      <c r="B351" s="74" t="s">
        <v>44</v>
      </c>
      <c r="C351" s="74" t="s">
        <v>2716</v>
      </c>
      <c r="D351" s="74" t="s">
        <v>10</v>
      </c>
      <c r="E351" s="74" t="s">
        <v>2444</v>
      </c>
      <c r="F351" s="74" t="s">
        <v>2</v>
      </c>
      <c r="G351" s="74" t="s">
        <v>2680</v>
      </c>
      <c r="H351" s="76">
        <v>44200</v>
      </c>
      <c r="I351" s="77">
        <v>84.446196999999998</v>
      </c>
      <c r="J351" s="78">
        <v>7.61</v>
      </c>
      <c r="K351" s="78">
        <v>10.35</v>
      </c>
      <c r="L351" s="78">
        <v>54.72</v>
      </c>
      <c r="M351" s="78">
        <v>1837.126235</v>
      </c>
      <c r="N351" s="76">
        <v>44608</v>
      </c>
      <c r="O351" s="77">
        <v>62.423333999999997</v>
      </c>
      <c r="P351" s="78">
        <v>7.07</v>
      </c>
      <c r="Q351" s="78">
        <v>9.35</v>
      </c>
      <c r="R351" s="78">
        <v>54.72</v>
      </c>
      <c r="S351" s="78">
        <v>1839.4703420000001</v>
      </c>
      <c r="T351" s="79">
        <v>13</v>
      </c>
      <c r="V351" s="86">
        <v>44608</v>
      </c>
      <c r="X351" s="81" t="str">
        <f t="shared" si="50"/>
        <v>2021-Q1</v>
      </c>
      <c r="Y351" s="81" t="str">
        <f t="shared" si="51"/>
        <v>2021-Q1</v>
      </c>
      <c r="Z351" s="87">
        <f t="shared" si="52"/>
        <v>10.35</v>
      </c>
      <c r="AB351" s="81" t="str">
        <f t="shared" si="53"/>
        <v>2022-Q1</v>
      </c>
      <c r="AC351" s="81" t="str">
        <f t="shared" si="54"/>
        <v>2022-Q1</v>
      </c>
      <c r="AD351" s="87">
        <f t="shared" si="55"/>
        <v>9.35</v>
      </c>
      <c r="AF351" s="81" t="str">
        <f t="shared" si="56"/>
        <v>2022-Q1</v>
      </c>
      <c r="AG351" s="87">
        <f t="shared" si="57"/>
        <v>10.35</v>
      </c>
      <c r="AH351" s="87">
        <f t="shared" si="58"/>
        <v>9.35</v>
      </c>
      <c r="AI351" s="87">
        <f t="shared" si="59"/>
        <v>1</v>
      </c>
    </row>
    <row r="352" spans="1:35" ht="12" customHeight="1" x14ac:dyDescent="0.2">
      <c r="A352" s="73" t="s">
        <v>1887</v>
      </c>
      <c r="B352" s="74" t="s">
        <v>17</v>
      </c>
      <c r="C352" s="74" t="s">
        <v>16</v>
      </c>
      <c r="D352" s="74" t="s">
        <v>15</v>
      </c>
      <c r="E352" s="74" t="s">
        <v>2456</v>
      </c>
      <c r="F352" s="74" t="s">
        <v>2</v>
      </c>
      <c r="G352" s="74" t="s">
        <v>2694</v>
      </c>
      <c r="H352" s="76">
        <v>44355</v>
      </c>
      <c r="I352" s="77">
        <v>-8.6243549999999995</v>
      </c>
      <c r="J352" s="78">
        <v>6.81</v>
      </c>
      <c r="K352" s="78">
        <v>9.1999999999999993</v>
      </c>
      <c r="L352" s="78">
        <v>51.82</v>
      </c>
      <c r="M352" s="78">
        <v>130.85599999999999</v>
      </c>
      <c r="N352" s="76">
        <v>44602</v>
      </c>
      <c r="O352" s="77">
        <v>-7.3843550000000002</v>
      </c>
      <c r="P352" s="78">
        <v>6.81</v>
      </c>
      <c r="Q352" s="78">
        <v>9.1999999999999993</v>
      </c>
      <c r="R352" s="78">
        <v>51.82</v>
      </c>
      <c r="S352" s="78">
        <v>143.352</v>
      </c>
      <c r="T352" s="79">
        <v>8</v>
      </c>
      <c r="V352" s="86">
        <v>44602</v>
      </c>
      <c r="X352" s="81" t="str">
        <f t="shared" si="50"/>
        <v>2021-Q2</v>
      </c>
      <c r="Y352" s="81" t="str">
        <f t="shared" si="51"/>
        <v>2021-Q2</v>
      </c>
      <c r="Z352" s="87">
        <f t="shared" si="52"/>
        <v>9.1999999999999993</v>
      </c>
      <c r="AB352" s="81" t="str">
        <f t="shared" si="53"/>
        <v>2022-Q1</v>
      </c>
      <c r="AC352" s="81" t="str">
        <f t="shared" si="54"/>
        <v>2022-Q1</v>
      </c>
      <c r="AD352" s="87">
        <f t="shared" si="55"/>
        <v>9.1999999999999993</v>
      </c>
      <c r="AF352" s="81" t="str">
        <f t="shared" si="56"/>
        <v>2022-Q1</v>
      </c>
      <c r="AG352" s="87">
        <f t="shared" si="57"/>
        <v>9.1999999999999993</v>
      </c>
      <c r="AH352" s="87">
        <f t="shared" si="58"/>
        <v>9.1999999999999993</v>
      </c>
      <c r="AI352" s="87">
        <f t="shared" si="59"/>
        <v>0</v>
      </c>
    </row>
    <row r="353" spans="1:35" ht="12" customHeight="1" x14ac:dyDescent="0.2">
      <c r="A353" s="73" t="s">
        <v>1887</v>
      </c>
      <c r="B353" s="74" t="s">
        <v>17</v>
      </c>
      <c r="C353" s="74" t="s">
        <v>16</v>
      </c>
      <c r="D353" s="74" t="s">
        <v>15</v>
      </c>
      <c r="E353" s="74" t="s">
        <v>2459</v>
      </c>
      <c r="F353" s="74" t="s">
        <v>2</v>
      </c>
      <c r="G353" s="74" t="s">
        <v>2694</v>
      </c>
      <c r="H353" s="76">
        <v>44355</v>
      </c>
      <c r="I353" s="77">
        <v>-2.9780000000000002</v>
      </c>
      <c r="J353" s="78">
        <v>7.33</v>
      </c>
      <c r="K353" s="78">
        <v>10.199999999999999</v>
      </c>
      <c r="L353" s="78">
        <v>51.82</v>
      </c>
      <c r="M353" s="78">
        <v>1054.6289999999999</v>
      </c>
      <c r="N353" s="76">
        <v>44600</v>
      </c>
      <c r="O353" s="77">
        <v>-2.9780000000000002</v>
      </c>
      <c r="P353" s="75" t="s">
        <v>1</v>
      </c>
      <c r="Q353" s="75" t="s">
        <v>1</v>
      </c>
      <c r="R353" s="75" t="s">
        <v>1</v>
      </c>
      <c r="S353" s="75" t="s">
        <v>1</v>
      </c>
      <c r="T353" s="79">
        <v>8</v>
      </c>
      <c r="V353" s="86">
        <v>44600</v>
      </c>
      <c r="X353" s="81" t="str">
        <f t="shared" si="50"/>
        <v>2021-Q2</v>
      </c>
      <c r="Y353" s="81" t="str">
        <f t="shared" si="51"/>
        <v>2021-Q2</v>
      </c>
      <c r="Z353" s="87">
        <f t="shared" si="52"/>
        <v>10.199999999999999</v>
      </c>
      <c r="AB353" s="81" t="str">
        <f t="shared" si="53"/>
        <v>2022-Q1</v>
      </c>
      <c r="AC353" s="81" t="str">
        <f t="shared" si="54"/>
        <v/>
      </c>
      <c r="AD353" s="87" t="str">
        <f t="shared" si="55"/>
        <v/>
      </c>
      <c r="AF353" s="81" t="str">
        <f t="shared" si="56"/>
        <v/>
      </c>
      <c r="AG353" s="87" t="str">
        <f t="shared" si="57"/>
        <v/>
      </c>
      <c r="AH353" s="87" t="str">
        <f t="shared" si="58"/>
        <v/>
      </c>
      <c r="AI353" s="87" t="str">
        <f t="shared" si="59"/>
        <v/>
      </c>
    </row>
    <row r="354" spans="1:35" ht="12" customHeight="1" x14ac:dyDescent="0.2">
      <c r="A354" s="73" t="s">
        <v>1887</v>
      </c>
      <c r="B354" s="74" t="s">
        <v>17</v>
      </c>
      <c r="C354" s="74" t="s">
        <v>16</v>
      </c>
      <c r="D354" s="74" t="s">
        <v>15</v>
      </c>
      <c r="E354" s="74" t="s">
        <v>2499</v>
      </c>
      <c r="F354" s="74" t="s">
        <v>2</v>
      </c>
      <c r="G354" s="74" t="s">
        <v>2694</v>
      </c>
      <c r="H354" s="76">
        <v>44355</v>
      </c>
      <c r="I354" s="77">
        <v>1.3420000000000001</v>
      </c>
      <c r="J354" s="78">
        <v>7.33</v>
      </c>
      <c r="K354" s="78">
        <v>10.199999999999999</v>
      </c>
      <c r="L354" s="78">
        <v>51.82</v>
      </c>
      <c r="M354" s="78">
        <v>628.02499999999998</v>
      </c>
      <c r="N354" s="76">
        <v>44600</v>
      </c>
      <c r="O354" s="77">
        <v>1.3420000000000001</v>
      </c>
      <c r="P354" s="78">
        <v>7.33</v>
      </c>
      <c r="Q354" s="78">
        <v>10.199999999999999</v>
      </c>
      <c r="R354" s="78">
        <v>51.82</v>
      </c>
      <c r="S354" s="78">
        <v>628.02499999999998</v>
      </c>
      <c r="T354" s="79">
        <v>8</v>
      </c>
      <c r="V354" s="86">
        <v>44600</v>
      </c>
      <c r="X354" s="81" t="str">
        <f t="shared" si="50"/>
        <v>2021-Q2</v>
      </c>
      <c r="Y354" s="81" t="str">
        <f t="shared" si="51"/>
        <v>2021-Q2</v>
      </c>
      <c r="Z354" s="87">
        <f t="shared" si="52"/>
        <v>10.199999999999999</v>
      </c>
      <c r="AB354" s="81" t="str">
        <f t="shared" si="53"/>
        <v>2022-Q1</v>
      </c>
      <c r="AC354" s="81" t="str">
        <f t="shared" si="54"/>
        <v>2022-Q1</v>
      </c>
      <c r="AD354" s="87">
        <f t="shared" si="55"/>
        <v>10.199999999999999</v>
      </c>
      <c r="AF354" s="81" t="str">
        <f t="shared" si="56"/>
        <v>2022-Q1</v>
      </c>
      <c r="AG354" s="87">
        <f t="shared" si="57"/>
        <v>10.199999999999999</v>
      </c>
      <c r="AH354" s="87">
        <f t="shared" si="58"/>
        <v>10.199999999999999</v>
      </c>
      <c r="AI354" s="87">
        <f t="shared" si="59"/>
        <v>0</v>
      </c>
    </row>
    <row r="355" spans="1:35" ht="12" customHeight="1" x14ac:dyDescent="0.2">
      <c r="A355" s="73" t="s">
        <v>1887</v>
      </c>
      <c r="B355" s="74" t="s">
        <v>17</v>
      </c>
      <c r="C355" s="74" t="s">
        <v>23</v>
      </c>
      <c r="D355" s="74" t="s">
        <v>22</v>
      </c>
      <c r="E355" s="74" t="s">
        <v>2462</v>
      </c>
      <c r="F355" s="74" t="s">
        <v>2</v>
      </c>
      <c r="G355" s="74" t="s">
        <v>2694</v>
      </c>
      <c r="H355" s="76">
        <v>44348</v>
      </c>
      <c r="I355" s="77">
        <v>-0.87868400000000002</v>
      </c>
      <c r="J355" s="78">
        <v>6.82</v>
      </c>
      <c r="K355" s="78">
        <v>9.1999999999999993</v>
      </c>
      <c r="L355" s="78">
        <v>48.29</v>
      </c>
      <c r="M355" s="78">
        <v>173.03602900000001</v>
      </c>
      <c r="N355" s="76">
        <v>44589</v>
      </c>
      <c r="O355" s="77">
        <v>-0.90056599999999998</v>
      </c>
      <c r="P355" s="78">
        <v>6.82</v>
      </c>
      <c r="Q355" s="78">
        <v>9.1999999999999993</v>
      </c>
      <c r="R355" s="78">
        <v>48.29</v>
      </c>
      <c r="S355" s="78">
        <v>173.03602900000001</v>
      </c>
      <c r="T355" s="79">
        <v>8</v>
      </c>
      <c r="V355" s="86">
        <v>44589</v>
      </c>
      <c r="X355" s="81" t="str">
        <f t="shared" si="50"/>
        <v>2021-Q2</v>
      </c>
      <c r="Y355" s="81" t="str">
        <f t="shared" si="51"/>
        <v>2021-Q2</v>
      </c>
      <c r="Z355" s="87">
        <f t="shared" si="52"/>
        <v>9.1999999999999993</v>
      </c>
      <c r="AB355" s="81" t="str">
        <f t="shared" si="53"/>
        <v>2022-Q1</v>
      </c>
      <c r="AC355" s="81" t="str">
        <f t="shared" si="54"/>
        <v>2022-Q1</v>
      </c>
      <c r="AD355" s="87">
        <f t="shared" si="55"/>
        <v>9.1999999999999993</v>
      </c>
      <c r="AF355" s="81" t="str">
        <f t="shared" si="56"/>
        <v>2022-Q1</v>
      </c>
      <c r="AG355" s="87">
        <f t="shared" si="57"/>
        <v>9.1999999999999993</v>
      </c>
      <c r="AH355" s="87">
        <f t="shared" si="58"/>
        <v>9.1999999999999993</v>
      </c>
      <c r="AI355" s="87">
        <f t="shared" si="59"/>
        <v>0</v>
      </c>
    </row>
    <row r="356" spans="1:35" ht="12" customHeight="1" x14ac:dyDescent="0.2">
      <c r="A356" s="73" t="s">
        <v>1887</v>
      </c>
      <c r="B356" s="74" t="s">
        <v>231</v>
      </c>
      <c r="C356" s="74" t="s">
        <v>2740</v>
      </c>
      <c r="D356" s="74" t="s">
        <v>635</v>
      </c>
      <c r="E356" s="74" t="s">
        <v>2518</v>
      </c>
      <c r="F356" s="74" t="s">
        <v>2</v>
      </c>
      <c r="G356" s="74" t="s">
        <v>2694</v>
      </c>
      <c r="H356" s="76">
        <v>44467</v>
      </c>
      <c r="I356" s="77">
        <v>10.802645999999999</v>
      </c>
      <c r="J356" s="75" t="s">
        <v>1</v>
      </c>
      <c r="K356" s="75" t="s">
        <v>1</v>
      </c>
      <c r="L356" s="75" t="s">
        <v>1</v>
      </c>
      <c r="M356" s="78">
        <v>274.64326299999999</v>
      </c>
      <c r="N356" s="76">
        <v>44587</v>
      </c>
      <c r="O356" s="77">
        <v>10.802645999999999</v>
      </c>
      <c r="P356" s="75" t="s">
        <v>1</v>
      </c>
      <c r="Q356" s="75" t="s">
        <v>1</v>
      </c>
      <c r="R356" s="75" t="s">
        <v>1</v>
      </c>
      <c r="S356" s="78">
        <v>274.64326299999999</v>
      </c>
      <c r="T356" s="79">
        <v>4</v>
      </c>
      <c r="V356" s="86">
        <v>44587</v>
      </c>
      <c r="X356" s="81" t="str">
        <f t="shared" si="50"/>
        <v>2021-Q3</v>
      </c>
      <c r="Y356" s="81" t="str">
        <f t="shared" si="51"/>
        <v/>
      </c>
      <c r="Z356" s="87" t="str">
        <f t="shared" si="52"/>
        <v/>
      </c>
      <c r="AB356" s="81" t="str">
        <f t="shared" si="53"/>
        <v>2022-Q1</v>
      </c>
      <c r="AC356" s="81" t="str">
        <f t="shared" si="54"/>
        <v/>
      </c>
      <c r="AD356" s="87" t="str">
        <f t="shared" si="55"/>
        <v/>
      </c>
      <c r="AF356" s="81" t="str">
        <f t="shared" si="56"/>
        <v/>
      </c>
      <c r="AG356" s="87" t="str">
        <f t="shared" si="57"/>
        <v/>
      </c>
      <c r="AH356" s="87" t="str">
        <f t="shared" si="58"/>
        <v/>
      </c>
      <c r="AI356" s="87" t="str">
        <f t="shared" si="59"/>
        <v/>
      </c>
    </row>
    <row r="357" spans="1:35" ht="12" customHeight="1" x14ac:dyDescent="0.2">
      <c r="A357" s="73" t="s">
        <v>1887</v>
      </c>
      <c r="B357" s="74" t="s">
        <v>39</v>
      </c>
      <c r="C357" s="74" t="s">
        <v>187</v>
      </c>
      <c r="D357" s="74" t="s">
        <v>2188</v>
      </c>
      <c r="E357" s="74" t="s">
        <v>2504</v>
      </c>
      <c r="F357" s="74" t="s">
        <v>2</v>
      </c>
      <c r="G357" s="74" t="s">
        <v>2678</v>
      </c>
      <c r="H357" s="76">
        <v>44043</v>
      </c>
      <c r="I357" s="77">
        <v>103.32</v>
      </c>
      <c r="J357" s="78">
        <v>6.31</v>
      </c>
      <c r="K357" s="78">
        <v>9.5</v>
      </c>
      <c r="L357" s="78">
        <v>48</v>
      </c>
      <c r="M357" s="78">
        <v>6488.5020000000004</v>
      </c>
      <c r="N357" s="76">
        <v>44581</v>
      </c>
      <c r="O357" s="77">
        <v>49.378999999999998</v>
      </c>
      <c r="P357" s="78">
        <v>6.08</v>
      </c>
      <c r="Q357" s="78">
        <v>9</v>
      </c>
      <c r="R357" s="78">
        <v>48</v>
      </c>
      <c r="S357" s="78">
        <v>6481.4790000000003</v>
      </c>
      <c r="T357" s="79">
        <v>17</v>
      </c>
      <c r="V357" s="86">
        <v>44581</v>
      </c>
      <c r="X357" s="81" t="str">
        <f t="shared" si="50"/>
        <v>2020-Q3</v>
      </c>
      <c r="Y357" s="81" t="str">
        <f t="shared" si="51"/>
        <v>2020-Q3</v>
      </c>
      <c r="Z357" s="87">
        <f t="shared" si="52"/>
        <v>9.5</v>
      </c>
      <c r="AB357" s="81" t="str">
        <f t="shared" si="53"/>
        <v>2022-Q1</v>
      </c>
      <c r="AC357" s="81" t="str">
        <f t="shared" si="54"/>
        <v>2022-Q1</v>
      </c>
      <c r="AD357" s="87">
        <f t="shared" si="55"/>
        <v>9</v>
      </c>
      <c r="AF357" s="81" t="str">
        <f t="shared" si="56"/>
        <v>2022-Q1</v>
      </c>
      <c r="AG357" s="87">
        <f t="shared" si="57"/>
        <v>9.5</v>
      </c>
      <c r="AH357" s="87">
        <f t="shared" si="58"/>
        <v>9</v>
      </c>
      <c r="AI357" s="87">
        <f t="shared" si="59"/>
        <v>0.5</v>
      </c>
    </row>
    <row r="358" spans="1:35" ht="12" customHeight="1" x14ac:dyDescent="0.2">
      <c r="A358" s="73" t="s">
        <v>1887</v>
      </c>
      <c r="B358" s="74" t="s">
        <v>86</v>
      </c>
      <c r="C358" s="74" t="s">
        <v>13</v>
      </c>
      <c r="D358" s="74" t="s">
        <v>12</v>
      </c>
      <c r="E358" s="74" t="s">
        <v>2466</v>
      </c>
      <c r="F358" s="74" t="s">
        <v>2</v>
      </c>
      <c r="G358" s="74" t="s">
        <v>2680</v>
      </c>
      <c r="H358" s="76">
        <v>44343</v>
      </c>
      <c r="I358" s="77">
        <v>19.031068999999999</v>
      </c>
      <c r="J358" s="78">
        <v>7.63</v>
      </c>
      <c r="K358" s="78">
        <v>10.199999999999999</v>
      </c>
      <c r="L358" s="78">
        <v>52.83</v>
      </c>
      <c r="M358" s="78">
        <v>994.605459</v>
      </c>
      <c r="N358" s="76">
        <v>44560</v>
      </c>
      <c r="O358" s="77">
        <v>8</v>
      </c>
      <c r="P358" s="75" t="s">
        <v>1</v>
      </c>
      <c r="Q358" s="75" t="s">
        <v>1</v>
      </c>
      <c r="R358" s="75" t="s">
        <v>1</v>
      </c>
      <c r="S358" s="75" t="s">
        <v>1</v>
      </c>
      <c r="T358" s="79">
        <v>7</v>
      </c>
      <c r="V358" s="86">
        <v>44560</v>
      </c>
      <c r="X358" s="81" t="str">
        <f t="shared" si="50"/>
        <v>2021-Q2</v>
      </c>
      <c r="Y358" s="81" t="str">
        <f t="shared" si="51"/>
        <v>2021-Q2</v>
      </c>
      <c r="Z358" s="87">
        <f t="shared" si="52"/>
        <v>10.199999999999999</v>
      </c>
      <c r="AB358" s="81" t="str">
        <f t="shared" si="53"/>
        <v>2021-Q4</v>
      </c>
      <c r="AC358" s="81" t="str">
        <f t="shared" si="54"/>
        <v/>
      </c>
      <c r="AD358" s="87" t="str">
        <f t="shared" si="55"/>
        <v/>
      </c>
      <c r="AF358" s="81" t="str">
        <f t="shared" si="56"/>
        <v/>
      </c>
      <c r="AG358" s="87" t="str">
        <f t="shared" si="57"/>
        <v/>
      </c>
      <c r="AH358" s="87" t="str">
        <f t="shared" si="58"/>
        <v/>
      </c>
      <c r="AI358" s="87" t="str">
        <f t="shared" si="59"/>
        <v/>
      </c>
    </row>
    <row r="359" spans="1:35" ht="12" customHeight="1" x14ac:dyDescent="0.2">
      <c r="A359" s="73" t="s">
        <v>1887</v>
      </c>
      <c r="B359" s="74" t="s">
        <v>6</v>
      </c>
      <c r="C359" s="74" t="s">
        <v>5</v>
      </c>
      <c r="D359" s="74" t="s">
        <v>4</v>
      </c>
      <c r="E359" s="74" t="s">
        <v>2519</v>
      </c>
      <c r="F359" s="74" t="s">
        <v>2</v>
      </c>
      <c r="G359" s="74" t="s">
        <v>2694</v>
      </c>
      <c r="H359" s="76">
        <v>44435</v>
      </c>
      <c r="I359" s="77">
        <v>19.571688999999999</v>
      </c>
      <c r="J359" s="75" t="s">
        <v>1</v>
      </c>
      <c r="K359" s="75" t="s">
        <v>1</v>
      </c>
      <c r="L359" s="75" t="s">
        <v>1</v>
      </c>
      <c r="M359" s="75" t="s">
        <v>1</v>
      </c>
      <c r="N359" s="76">
        <v>44559</v>
      </c>
      <c r="O359" s="77">
        <v>19.571688999999999</v>
      </c>
      <c r="P359" s="75" t="s">
        <v>1</v>
      </c>
      <c r="Q359" s="75" t="s">
        <v>1</v>
      </c>
      <c r="R359" s="75" t="s">
        <v>1</v>
      </c>
      <c r="S359" s="75" t="s">
        <v>1</v>
      </c>
      <c r="T359" s="79">
        <v>4</v>
      </c>
      <c r="V359" s="86">
        <v>44559</v>
      </c>
      <c r="X359" s="81" t="str">
        <f t="shared" si="50"/>
        <v>2021-Q3</v>
      </c>
      <c r="Y359" s="81" t="str">
        <f t="shared" si="51"/>
        <v/>
      </c>
      <c r="Z359" s="87" t="str">
        <f t="shared" si="52"/>
        <v/>
      </c>
      <c r="AB359" s="81" t="str">
        <f t="shared" si="53"/>
        <v>2021-Q4</v>
      </c>
      <c r="AC359" s="81" t="str">
        <f t="shared" si="54"/>
        <v/>
      </c>
      <c r="AD359" s="87" t="str">
        <f t="shared" si="55"/>
        <v/>
      </c>
      <c r="AF359" s="81" t="str">
        <f t="shared" si="56"/>
        <v/>
      </c>
      <c r="AG359" s="87" t="str">
        <f t="shared" si="57"/>
        <v/>
      </c>
      <c r="AH359" s="87" t="str">
        <f t="shared" si="58"/>
        <v/>
      </c>
      <c r="AI359" s="87" t="str">
        <f t="shared" si="59"/>
        <v/>
      </c>
    </row>
    <row r="360" spans="1:35" ht="12" customHeight="1" x14ac:dyDescent="0.2">
      <c r="A360" s="73" t="s">
        <v>1887</v>
      </c>
      <c r="B360" s="74" t="s">
        <v>181</v>
      </c>
      <c r="C360" s="74" t="s">
        <v>3015</v>
      </c>
      <c r="D360" s="74" t="s">
        <v>22</v>
      </c>
      <c r="E360" s="74" t="s">
        <v>2469</v>
      </c>
      <c r="F360" s="74" t="s">
        <v>2</v>
      </c>
      <c r="G360" s="74" t="s">
        <v>2680</v>
      </c>
      <c r="H360" s="76">
        <v>44316</v>
      </c>
      <c r="I360" s="77">
        <v>230.224493</v>
      </c>
      <c r="J360" s="78">
        <v>7.05</v>
      </c>
      <c r="K360" s="78">
        <v>10</v>
      </c>
      <c r="L360" s="78">
        <v>53.05</v>
      </c>
      <c r="M360" s="75" t="s">
        <v>1</v>
      </c>
      <c r="N360" s="76">
        <v>44558</v>
      </c>
      <c r="O360" s="77">
        <v>153.4</v>
      </c>
      <c r="P360" s="78">
        <v>6.74</v>
      </c>
      <c r="Q360" s="78">
        <v>9.4</v>
      </c>
      <c r="R360" s="75" t="s">
        <v>1</v>
      </c>
      <c r="S360" s="75" t="s">
        <v>1</v>
      </c>
      <c r="T360" s="79">
        <v>8</v>
      </c>
      <c r="V360" s="86">
        <v>44558</v>
      </c>
      <c r="X360" s="81" t="str">
        <f t="shared" si="50"/>
        <v>2021-Q2</v>
      </c>
      <c r="Y360" s="81" t="str">
        <f t="shared" si="51"/>
        <v>2021-Q2</v>
      </c>
      <c r="Z360" s="87">
        <f t="shared" si="52"/>
        <v>10</v>
      </c>
      <c r="AB360" s="81" t="str">
        <f t="shared" si="53"/>
        <v>2021-Q4</v>
      </c>
      <c r="AC360" s="81" t="str">
        <f t="shared" si="54"/>
        <v>2021-Q4</v>
      </c>
      <c r="AD360" s="87">
        <f t="shared" si="55"/>
        <v>9.4</v>
      </c>
      <c r="AF360" s="81" t="str">
        <f t="shared" si="56"/>
        <v>2021-Q4</v>
      </c>
      <c r="AG360" s="87">
        <f t="shared" si="57"/>
        <v>10</v>
      </c>
      <c r="AH360" s="87">
        <f t="shared" si="58"/>
        <v>9.4</v>
      </c>
      <c r="AI360" s="87">
        <f t="shared" si="59"/>
        <v>0.59999999999999964</v>
      </c>
    </row>
    <row r="361" spans="1:35" ht="12" customHeight="1" x14ac:dyDescent="0.2">
      <c r="A361" s="73" t="s">
        <v>1887</v>
      </c>
      <c r="B361" s="74" t="s">
        <v>67</v>
      </c>
      <c r="C361" s="74" t="s">
        <v>772</v>
      </c>
      <c r="D361" s="74" t="s">
        <v>2002</v>
      </c>
      <c r="E361" s="74" t="s">
        <v>2480</v>
      </c>
      <c r="F361" s="74" t="s">
        <v>2</v>
      </c>
      <c r="G361" s="74" t="s">
        <v>2678</v>
      </c>
      <c r="H361" s="76">
        <v>44454</v>
      </c>
      <c r="I361" s="77">
        <v>36.846769000000002</v>
      </c>
      <c r="J361" s="75" t="s">
        <v>1</v>
      </c>
      <c r="K361" s="75" t="s">
        <v>1</v>
      </c>
      <c r="L361" s="75" t="s">
        <v>1</v>
      </c>
      <c r="M361" s="75" t="s">
        <v>1</v>
      </c>
      <c r="N361" s="76">
        <v>44552</v>
      </c>
      <c r="O361" s="77">
        <v>36.846769000000002</v>
      </c>
      <c r="P361" s="75" t="s">
        <v>1</v>
      </c>
      <c r="Q361" s="75" t="s">
        <v>1</v>
      </c>
      <c r="R361" s="75" t="s">
        <v>1</v>
      </c>
      <c r="S361" s="75" t="s">
        <v>1</v>
      </c>
      <c r="T361" s="79">
        <v>3</v>
      </c>
      <c r="V361" s="86">
        <v>44552</v>
      </c>
      <c r="X361" s="81" t="str">
        <f t="shared" si="50"/>
        <v>2021-Q3</v>
      </c>
      <c r="Y361" s="81" t="str">
        <f t="shared" si="51"/>
        <v/>
      </c>
      <c r="Z361" s="87" t="str">
        <f t="shared" si="52"/>
        <v/>
      </c>
      <c r="AB361" s="81" t="str">
        <f t="shared" si="53"/>
        <v>2021-Q4</v>
      </c>
      <c r="AC361" s="81" t="str">
        <f t="shared" si="54"/>
        <v/>
      </c>
      <c r="AD361" s="87" t="str">
        <f t="shared" si="55"/>
        <v/>
      </c>
      <c r="AF361" s="81" t="str">
        <f t="shared" si="56"/>
        <v/>
      </c>
      <c r="AG361" s="87" t="str">
        <f t="shared" si="57"/>
        <v/>
      </c>
      <c r="AH361" s="87" t="str">
        <f t="shared" si="58"/>
        <v/>
      </c>
      <c r="AI361" s="87" t="str">
        <f t="shared" si="59"/>
        <v/>
      </c>
    </row>
    <row r="362" spans="1:35" ht="12" customHeight="1" x14ac:dyDescent="0.2">
      <c r="A362" s="73" t="s">
        <v>1887</v>
      </c>
      <c r="B362" s="74" t="s">
        <v>57</v>
      </c>
      <c r="C362" s="74" t="s">
        <v>217</v>
      </c>
      <c r="D362" s="74" t="s">
        <v>216</v>
      </c>
      <c r="E362" s="74" t="s">
        <v>2429</v>
      </c>
      <c r="F362" s="74" t="s">
        <v>2</v>
      </c>
      <c r="G362" s="74" t="s">
        <v>2680</v>
      </c>
      <c r="H362" s="76">
        <v>44256</v>
      </c>
      <c r="I362" s="77">
        <v>200.96</v>
      </c>
      <c r="J362" s="78">
        <v>5.95</v>
      </c>
      <c r="K362" s="78">
        <v>10.5</v>
      </c>
      <c r="L362" s="78">
        <v>42.8</v>
      </c>
      <c r="M362" s="78">
        <v>12858.245000000001</v>
      </c>
      <c r="N362" s="76">
        <v>44552</v>
      </c>
      <c r="O362" s="77">
        <v>27.117999999999999</v>
      </c>
      <c r="P362" s="78">
        <v>5.62</v>
      </c>
      <c r="Q362" s="78">
        <v>9.9</v>
      </c>
      <c r="R362" s="78">
        <v>41.84</v>
      </c>
      <c r="S362" s="78">
        <v>12428.13</v>
      </c>
      <c r="T362" s="79">
        <v>9</v>
      </c>
      <c r="V362" s="86">
        <v>44552</v>
      </c>
      <c r="X362" s="81" t="str">
        <f t="shared" si="50"/>
        <v>2021-Q1</v>
      </c>
      <c r="Y362" s="81" t="str">
        <f t="shared" si="51"/>
        <v>2021-Q1</v>
      </c>
      <c r="Z362" s="87">
        <f t="shared" si="52"/>
        <v>10.5</v>
      </c>
      <c r="AB362" s="81" t="str">
        <f t="shared" si="53"/>
        <v>2021-Q4</v>
      </c>
      <c r="AC362" s="81" t="str">
        <f t="shared" si="54"/>
        <v>2021-Q4</v>
      </c>
      <c r="AD362" s="87">
        <f t="shared" si="55"/>
        <v>9.9</v>
      </c>
      <c r="AF362" s="81" t="str">
        <f t="shared" si="56"/>
        <v>2021-Q4</v>
      </c>
      <c r="AG362" s="87">
        <f t="shared" si="57"/>
        <v>10.5</v>
      </c>
      <c r="AH362" s="87">
        <f t="shared" si="58"/>
        <v>9.9</v>
      </c>
      <c r="AI362" s="87">
        <f t="shared" si="59"/>
        <v>0.59999999999999964</v>
      </c>
    </row>
    <row r="363" spans="1:35" ht="12" customHeight="1" x14ac:dyDescent="0.2">
      <c r="A363" s="73" t="s">
        <v>1887</v>
      </c>
      <c r="B363" s="74" t="s">
        <v>204</v>
      </c>
      <c r="C363" s="74" t="s">
        <v>203</v>
      </c>
      <c r="D363" s="74" t="s">
        <v>83</v>
      </c>
      <c r="E363" s="74" t="s">
        <v>2423</v>
      </c>
      <c r="F363" s="74" t="s">
        <v>2</v>
      </c>
      <c r="G363" s="74" t="s">
        <v>2680</v>
      </c>
      <c r="H363" s="76">
        <v>44286</v>
      </c>
      <c r="I363" s="77">
        <v>299.46800000000002</v>
      </c>
      <c r="J363" s="78">
        <v>7</v>
      </c>
      <c r="K363" s="78">
        <v>9.9</v>
      </c>
      <c r="L363" s="78">
        <v>51.93</v>
      </c>
      <c r="M363" s="78">
        <v>10053.174000000001</v>
      </c>
      <c r="N363" s="76">
        <v>44552</v>
      </c>
      <c r="O363" s="77">
        <v>220</v>
      </c>
      <c r="P363" s="75" t="s">
        <v>1</v>
      </c>
      <c r="Q363" s="75" t="s">
        <v>1</v>
      </c>
      <c r="R363" s="75" t="s">
        <v>1</v>
      </c>
      <c r="S363" s="78">
        <v>10182.447</v>
      </c>
      <c r="T363" s="79">
        <v>8</v>
      </c>
      <c r="V363" s="86">
        <v>44552</v>
      </c>
      <c r="X363" s="81" t="str">
        <f t="shared" si="50"/>
        <v>2021-Q1</v>
      </c>
      <c r="Y363" s="81" t="str">
        <f t="shared" si="51"/>
        <v>2021-Q1</v>
      </c>
      <c r="Z363" s="87">
        <f t="shared" si="52"/>
        <v>9.9</v>
      </c>
      <c r="AB363" s="81" t="str">
        <f t="shared" si="53"/>
        <v>2021-Q4</v>
      </c>
      <c r="AC363" s="81" t="str">
        <f t="shared" si="54"/>
        <v/>
      </c>
      <c r="AD363" s="87" t="str">
        <f t="shared" si="55"/>
        <v/>
      </c>
      <c r="AF363" s="81" t="str">
        <f t="shared" si="56"/>
        <v/>
      </c>
      <c r="AG363" s="87" t="str">
        <f t="shared" si="57"/>
        <v/>
      </c>
      <c r="AH363" s="87" t="str">
        <f t="shared" si="58"/>
        <v/>
      </c>
      <c r="AI363" s="87" t="str">
        <f t="shared" si="59"/>
        <v/>
      </c>
    </row>
    <row r="364" spans="1:35" ht="12" customHeight="1" x14ac:dyDescent="0.2">
      <c r="A364" s="73" t="s">
        <v>1887</v>
      </c>
      <c r="B364" s="74" t="s">
        <v>31</v>
      </c>
      <c r="C364" s="74" t="s">
        <v>30</v>
      </c>
      <c r="D364" s="74" t="s">
        <v>2095</v>
      </c>
      <c r="E364" s="74" t="s">
        <v>2472</v>
      </c>
      <c r="F364" s="74" t="s">
        <v>2</v>
      </c>
      <c r="G364" s="74" t="s">
        <v>2678</v>
      </c>
      <c r="H364" s="76">
        <v>44302</v>
      </c>
      <c r="I364" s="77">
        <v>115</v>
      </c>
      <c r="J364" s="78">
        <v>7.84</v>
      </c>
      <c r="K364" s="78">
        <v>10.95</v>
      </c>
      <c r="L364" s="78">
        <v>53.35</v>
      </c>
      <c r="M364" s="78">
        <v>2276.4639999999999</v>
      </c>
      <c r="N364" s="76">
        <v>44546</v>
      </c>
      <c r="O364" s="77">
        <v>74.2</v>
      </c>
      <c r="P364" s="75" t="s">
        <v>1</v>
      </c>
      <c r="Q364" s="75" t="s">
        <v>1</v>
      </c>
      <c r="R364" s="75" t="s">
        <v>1</v>
      </c>
      <c r="S364" s="75" t="s">
        <v>1</v>
      </c>
      <c r="T364" s="79">
        <v>8</v>
      </c>
      <c r="V364" s="86">
        <v>44546</v>
      </c>
      <c r="X364" s="81" t="str">
        <f t="shared" si="50"/>
        <v>2021-Q2</v>
      </c>
      <c r="Y364" s="81" t="str">
        <f t="shared" si="51"/>
        <v>2021-Q2</v>
      </c>
      <c r="Z364" s="87">
        <f t="shared" si="52"/>
        <v>10.95</v>
      </c>
      <c r="AB364" s="81" t="str">
        <f t="shared" si="53"/>
        <v>2021-Q4</v>
      </c>
      <c r="AC364" s="81" t="str">
        <f t="shared" si="54"/>
        <v/>
      </c>
      <c r="AD364" s="87" t="str">
        <f t="shared" si="55"/>
        <v/>
      </c>
      <c r="AF364" s="81" t="str">
        <f t="shared" si="56"/>
        <v/>
      </c>
      <c r="AG364" s="87" t="str">
        <f t="shared" si="57"/>
        <v/>
      </c>
      <c r="AH364" s="87" t="str">
        <f t="shared" si="58"/>
        <v/>
      </c>
      <c r="AI364" s="87" t="str">
        <f t="shared" si="59"/>
        <v/>
      </c>
    </row>
    <row r="365" spans="1:35" ht="12" customHeight="1" x14ac:dyDescent="0.2">
      <c r="A365" s="73" t="s">
        <v>1887</v>
      </c>
      <c r="B365" s="74" t="s">
        <v>46</v>
      </c>
      <c r="C365" s="74" t="s">
        <v>1109</v>
      </c>
      <c r="D365" s="74" t="s">
        <v>38</v>
      </c>
      <c r="E365" s="74" t="s">
        <v>2467</v>
      </c>
      <c r="F365" s="74" t="s">
        <v>2</v>
      </c>
      <c r="G365" s="74" t="s">
        <v>2678</v>
      </c>
      <c r="H365" s="76">
        <v>44337</v>
      </c>
      <c r="I365" s="77">
        <v>19.504999999999999</v>
      </c>
      <c r="J365" s="78">
        <v>7.28</v>
      </c>
      <c r="K365" s="78">
        <v>10</v>
      </c>
      <c r="L365" s="78">
        <v>48.84</v>
      </c>
      <c r="M365" s="78">
        <v>285.23500000000001</v>
      </c>
      <c r="N365" s="76">
        <v>44545</v>
      </c>
      <c r="O365" s="77">
        <v>9.65</v>
      </c>
      <c r="P365" s="78">
        <v>7.08</v>
      </c>
      <c r="Q365" s="78">
        <v>9.6</v>
      </c>
      <c r="R365" s="78">
        <v>48.51</v>
      </c>
      <c r="S365" s="78">
        <v>262.82600000000002</v>
      </c>
      <c r="T365" s="79">
        <v>6</v>
      </c>
      <c r="V365" s="86">
        <v>44545</v>
      </c>
      <c r="X365" s="81" t="str">
        <f t="shared" si="50"/>
        <v>2021-Q2</v>
      </c>
      <c r="Y365" s="81" t="str">
        <f t="shared" si="51"/>
        <v>2021-Q2</v>
      </c>
      <c r="Z365" s="87">
        <f t="shared" si="52"/>
        <v>10</v>
      </c>
      <c r="AB365" s="81" t="str">
        <f t="shared" si="53"/>
        <v>2021-Q4</v>
      </c>
      <c r="AC365" s="81" t="str">
        <f t="shared" si="54"/>
        <v>2021-Q4</v>
      </c>
      <c r="AD365" s="87">
        <f t="shared" si="55"/>
        <v>9.6</v>
      </c>
      <c r="AF365" s="81" t="str">
        <f t="shared" si="56"/>
        <v>2021-Q4</v>
      </c>
      <c r="AG365" s="87">
        <f t="shared" si="57"/>
        <v>10</v>
      </c>
      <c r="AH365" s="87">
        <f t="shared" si="58"/>
        <v>9.6</v>
      </c>
      <c r="AI365" s="87">
        <f t="shared" si="59"/>
        <v>0.40000000000000036</v>
      </c>
    </row>
    <row r="366" spans="1:35" ht="12" customHeight="1" x14ac:dyDescent="0.2">
      <c r="A366" s="73" t="s">
        <v>1887</v>
      </c>
      <c r="B366" s="74" t="s">
        <v>81</v>
      </c>
      <c r="C366" s="74" t="s">
        <v>84</v>
      </c>
      <c r="D366" s="74" t="s">
        <v>83</v>
      </c>
      <c r="E366" s="74" t="s">
        <v>2473</v>
      </c>
      <c r="F366" s="74" t="s">
        <v>2</v>
      </c>
      <c r="G366" s="74" t="s">
        <v>2678</v>
      </c>
      <c r="H366" s="76">
        <v>44301</v>
      </c>
      <c r="I366" s="77">
        <v>44.023000000000003</v>
      </c>
      <c r="J366" s="78">
        <v>5.78</v>
      </c>
      <c r="K366" s="78">
        <v>7.36</v>
      </c>
      <c r="L366" s="78">
        <v>51</v>
      </c>
      <c r="M366" s="78">
        <v>3686.239</v>
      </c>
      <c r="N366" s="76">
        <v>44543</v>
      </c>
      <c r="O366" s="77">
        <v>42.843000000000004</v>
      </c>
      <c r="P366" s="78">
        <v>5.78</v>
      </c>
      <c r="Q366" s="78">
        <v>7.36</v>
      </c>
      <c r="R366" s="78">
        <v>51</v>
      </c>
      <c r="S366" s="78">
        <v>3676.453</v>
      </c>
      <c r="T366" s="79">
        <v>8</v>
      </c>
      <c r="V366" s="86">
        <v>44543</v>
      </c>
      <c r="X366" s="81" t="str">
        <f t="shared" si="50"/>
        <v>2021-Q2</v>
      </c>
      <c r="Y366" s="81" t="str">
        <f t="shared" si="51"/>
        <v>2021-Q2</v>
      </c>
      <c r="Z366" s="87">
        <f t="shared" si="52"/>
        <v>7.36</v>
      </c>
      <c r="AB366" s="81" t="str">
        <f t="shared" si="53"/>
        <v>2021-Q4</v>
      </c>
      <c r="AC366" s="81" t="str">
        <f t="shared" si="54"/>
        <v>2021-Q4</v>
      </c>
      <c r="AD366" s="87">
        <f t="shared" si="55"/>
        <v>7.36</v>
      </c>
      <c r="AF366" s="81" t="str">
        <f t="shared" si="56"/>
        <v>2021-Q4</v>
      </c>
      <c r="AG366" s="87">
        <f t="shared" si="57"/>
        <v>7.36</v>
      </c>
      <c r="AH366" s="87">
        <f t="shared" si="58"/>
        <v>7.36</v>
      </c>
      <c r="AI366" s="87">
        <f t="shared" si="59"/>
        <v>0</v>
      </c>
    </row>
    <row r="367" spans="1:35" ht="12" customHeight="1" x14ac:dyDescent="0.2">
      <c r="A367" s="73" t="s">
        <v>1887</v>
      </c>
      <c r="B367" s="74" t="s">
        <v>17</v>
      </c>
      <c r="C367" s="74" t="s">
        <v>16</v>
      </c>
      <c r="D367" s="74" t="s">
        <v>15</v>
      </c>
      <c r="E367" s="74" t="s">
        <v>2457</v>
      </c>
      <c r="F367" s="74" t="s">
        <v>2</v>
      </c>
      <c r="G367" s="74" t="s">
        <v>2694</v>
      </c>
      <c r="H367" s="76">
        <v>44355</v>
      </c>
      <c r="I367" s="77">
        <v>-10.832000000000001</v>
      </c>
      <c r="J367" s="78">
        <v>6.81</v>
      </c>
      <c r="K367" s="78">
        <v>9.1999999999999993</v>
      </c>
      <c r="L367" s="78">
        <v>51.82</v>
      </c>
      <c r="M367" s="78">
        <v>865.50900000000001</v>
      </c>
      <c r="N367" s="76">
        <v>44538</v>
      </c>
      <c r="O367" s="77">
        <v>-10.866</v>
      </c>
      <c r="P367" s="78">
        <v>6.81</v>
      </c>
      <c r="Q367" s="78">
        <v>9.1999999999999993</v>
      </c>
      <c r="R367" s="78">
        <v>51.82</v>
      </c>
      <c r="S367" s="78">
        <v>865.50900000000001</v>
      </c>
      <c r="T367" s="79">
        <v>6</v>
      </c>
      <c r="V367" s="86">
        <v>44538</v>
      </c>
      <c r="X367" s="81" t="str">
        <f t="shared" si="50"/>
        <v>2021-Q2</v>
      </c>
      <c r="Y367" s="81" t="str">
        <f t="shared" si="51"/>
        <v>2021-Q2</v>
      </c>
      <c r="Z367" s="87">
        <f t="shared" si="52"/>
        <v>9.1999999999999993</v>
      </c>
      <c r="AB367" s="81" t="str">
        <f t="shared" si="53"/>
        <v>2021-Q4</v>
      </c>
      <c r="AC367" s="81" t="str">
        <f t="shared" si="54"/>
        <v>2021-Q4</v>
      </c>
      <c r="AD367" s="87">
        <f t="shared" si="55"/>
        <v>9.1999999999999993</v>
      </c>
      <c r="AF367" s="81" t="str">
        <f t="shared" si="56"/>
        <v>2021-Q4</v>
      </c>
      <c r="AG367" s="87">
        <f t="shared" si="57"/>
        <v>9.1999999999999993</v>
      </c>
      <c r="AH367" s="87">
        <f t="shared" si="58"/>
        <v>9.1999999999999993</v>
      </c>
      <c r="AI367" s="87">
        <f t="shared" si="59"/>
        <v>0</v>
      </c>
    </row>
    <row r="368" spans="1:35" ht="12" customHeight="1" x14ac:dyDescent="0.2">
      <c r="A368" s="73" t="s">
        <v>1887</v>
      </c>
      <c r="B368" s="74" t="s">
        <v>111</v>
      </c>
      <c r="C368" s="74" t="s">
        <v>2263</v>
      </c>
      <c r="D368" s="74" t="s">
        <v>26</v>
      </c>
      <c r="E368" s="74" t="s">
        <v>2506</v>
      </c>
      <c r="F368" s="74" t="s">
        <v>2</v>
      </c>
      <c r="G368" s="74" t="s">
        <v>2680</v>
      </c>
      <c r="H368" s="76">
        <v>44384</v>
      </c>
      <c r="I368" s="77">
        <v>72.353610000000003</v>
      </c>
      <c r="J368" s="78">
        <v>5.18</v>
      </c>
      <c r="K368" s="75" t="s">
        <v>1</v>
      </c>
      <c r="L368" s="78">
        <v>37.6</v>
      </c>
      <c r="M368" s="78">
        <v>8742.4393120000004</v>
      </c>
      <c r="N368" s="76">
        <v>44537</v>
      </c>
      <c r="O368" s="77">
        <v>72.140839</v>
      </c>
      <c r="P368" s="78">
        <v>5.17</v>
      </c>
      <c r="Q368" s="78">
        <v>9.65</v>
      </c>
      <c r="R368" s="78">
        <v>37.75</v>
      </c>
      <c r="S368" s="78">
        <v>8742.4393120000004</v>
      </c>
      <c r="T368" s="79">
        <v>5</v>
      </c>
      <c r="V368" s="86">
        <v>44537</v>
      </c>
      <c r="X368" s="81" t="str">
        <f t="shared" si="50"/>
        <v>2021-Q3</v>
      </c>
      <c r="Y368" s="81" t="str">
        <f t="shared" si="51"/>
        <v/>
      </c>
      <c r="Z368" s="87" t="str">
        <f t="shared" si="52"/>
        <v/>
      </c>
      <c r="AB368" s="81" t="str">
        <f t="shared" si="53"/>
        <v>2021-Q4</v>
      </c>
      <c r="AC368" s="81" t="str">
        <f t="shared" si="54"/>
        <v>2021-Q4</v>
      </c>
      <c r="AD368" s="87">
        <f t="shared" si="55"/>
        <v>9.65</v>
      </c>
      <c r="AF368" s="81" t="str">
        <f t="shared" si="56"/>
        <v/>
      </c>
      <c r="AG368" s="87" t="str">
        <f t="shared" si="57"/>
        <v/>
      </c>
      <c r="AH368" s="87" t="str">
        <f t="shared" si="58"/>
        <v/>
      </c>
      <c r="AI368" s="87" t="str">
        <f t="shared" si="59"/>
        <v/>
      </c>
    </row>
    <row r="369" spans="1:35" ht="12" customHeight="1" x14ac:dyDescent="0.2">
      <c r="A369" s="73" t="s">
        <v>1887</v>
      </c>
      <c r="B369" s="74" t="s">
        <v>81</v>
      </c>
      <c r="C369" s="74" t="s">
        <v>80</v>
      </c>
      <c r="D369" s="74" t="s">
        <v>62</v>
      </c>
      <c r="E369" s="74" t="s">
        <v>2471</v>
      </c>
      <c r="F369" s="74" t="s">
        <v>2</v>
      </c>
      <c r="G369" s="74" t="s">
        <v>2678</v>
      </c>
      <c r="H369" s="76">
        <v>44302</v>
      </c>
      <c r="I369" s="77">
        <v>31.940999999999999</v>
      </c>
      <c r="J369" s="78">
        <v>5.72</v>
      </c>
      <c r="K369" s="78">
        <v>7.36</v>
      </c>
      <c r="L369" s="78">
        <v>48.7</v>
      </c>
      <c r="M369" s="78">
        <v>13035.495000000001</v>
      </c>
      <c r="N369" s="76">
        <v>44531</v>
      </c>
      <c r="O369" s="77">
        <v>31.939</v>
      </c>
      <c r="P369" s="78">
        <v>5.72</v>
      </c>
      <c r="Q369" s="78">
        <v>7.36</v>
      </c>
      <c r="R369" s="78">
        <v>48.7</v>
      </c>
      <c r="S369" s="78">
        <v>13035.493</v>
      </c>
      <c r="T369" s="79">
        <v>7</v>
      </c>
      <c r="V369" s="86">
        <v>44531</v>
      </c>
      <c r="X369" s="81" t="str">
        <f t="shared" si="50"/>
        <v>2021-Q2</v>
      </c>
      <c r="Y369" s="81" t="str">
        <f t="shared" si="51"/>
        <v>2021-Q2</v>
      </c>
      <c r="Z369" s="87">
        <f t="shared" si="52"/>
        <v>7.36</v>
      </c>
      <c r="AB369" s="81" t="str">
        <f t="shared" si="53"/>
        <v>2021-Q4</v>
      </c>
      <c r="AC369" s="81" t="str">
        <f t="shared" si="54"/>
        <v>2021-Q4</v>
      </c>
      <c r="AD369" s="87">
        <f t="shared" si="55"/>
        <v>7.36</v>
      </c>
      <c r="AF369" s="81" t="str">
        <f t="shared" si="56"/>
        <v>2021-Q4</v>
      </c>
      <c r="AG369" s="87">
        <f t="shared" si="57"/>
        <v>7.36</v>
      </c>
      <c r="AH369" s="87">
        <f t="shared" si="58"/>
        <v>7.36</v>
      </c>
      <c r="AI369" s="87">
        <f t="shared" si="59"/>
        <v>0</v>
      </c>
    </row>
    <row r="370" spans="1:35" ht="12" customHeight="1" x14ac:dyDescent="0.2">
      <c r="A370" s="73" t="s">
        <v>1887</v>
      </c>
      <c r="B370" s="74" t="s">
        <v>231</v>
      </c>
      <c r="C370" s="74" t="s">
        <v>2508</v>
      </c>
      <c r="D370" s="74" t="s">
        <v>1514</v>
      </c>
      <c r="E370" s="74" t="s">
        <v>2488</v>
      </c>
      <c r="F370" s="74" t="s">
        <v>2</v>
      </c>
      <c r="G370" s="74" t="s">
        <v>2694</v>
      </c>
      <c r="H370" s="76">
        <v>44410</v>
      </c>
      <c r="I370" s="77">
        <v>11.510358999999999</v>
      </c>
      <c r="J370" s="75" t="s">
        <v>1</v>
      </c>
      <c r="K370" s="75" t="s">
        <v>1</v>
      </c>
      <c r="L370" s="75" t="s">
        <v>1</v>
      </c>
      <c r="M370" s="78">
        <v>252.32607400000001</v>
      </c>
      <c r="N370" s="76">
        <v>44524</v>
      </c>
      <c r="O370" s="77">
        <v>11.510358999999999</v>
      </c>
      <c r="P370" s="75" t="s">
        <v>1</v>
      </c>
      <c r="Q370" s="75" t="s">
        <v>1</v>
      </c>
      <c r="R370" s="75" t="s">
        <v>1</v>
      </c>
      <c r="S370" s="78">
        <v>252.32607400000001</v>
      </c>
      <c r="T370" s="79">
        <v>3</v>
      </c>
      <c r="V370" s="86">
        <v>44524</v>
      </c>
      <c r="X370" s="81" t="str">
        <f t="shared" si="50"/>
        <v>2021-Q3</v>
      </c>
      <c r="Y370" s="81" t="str">
        <f t="shared" si="51"/>
        <v/>
      </c>
      <c r="Z370" s="87" t="str">
        <f t="shared" si="52"/>
        <v/>
      </c>
      <c r="AB370" s="81" t="str">
        <f t="shared" si="53"/>
        <v>2021-Q4</v>
      </c>
      <c r="AC370" s="81" t="str">
        <f t="shared" si="54"/>
        <v/>
      </c>
      <c r="AD370" s="87" t="str">
        <f t="shared" si="55"/>
        <v/>
      </c>
      <c r="AF370" s="81" t="str">
        <f t="shared" si="56"/>
        <v/>
      </c>
      <c r="AG370" s="87" t="str">
        <f t="shared" si="57"/>
        <v/>
      </c>
      <c r="AH370" s="87" t="str">
        <f t="shared" si="58"/>
        <v/>
      </c>
      <c r="AI370" s="87" t="str">
        <f t="shared" si="59"/>
        <v/>
      </c>
    </row>
    <row r="371" spans="1:35" ht="12" customHeight="1" x14ac:dyDescent="0.2">
      <c r="A371" s="73" t="s">
        <v>1887</v>
      </c>
      <c r="B371" s="74" t="s">
        <v>8</v>
      </c>
      <c r="C371" s="74" t="s">
        <v>2942</v>
      </c>
      <c r="D371" s="74" t="s">
        <v>128</v>
      </c>
      <c r="E371" s="74" t="s">
        <v>2503</v>
      </c>
      <c r="F371" s="74" t="s">
        <v>2</v>
      </c>
      <c r="G371" s="74" t="s">
        <v>2680</v>
      </c>
      <c r="H371" s="76">
        <v>44319</v>
      </c>
      <c r="I371" s="77">
        <v>23.055612</v>
      </c>
      <c r="J371" s="78">
        <v>7.1</v>
      </c>
      <c r="K371" s="78">
        <v>9.8000000000000007</v>
      </c>
      <c r="L371" s="78">
        <v>55</v>
      </c>
      <c r="M371" s="78">
        <v>1048.4395469999999</v>
      </c>
      <c r="N371" s="76">
        <v>44523</v>
      </c>
      <c r="O371" s="77">
        <v>35.023000000000003</v>
      </c>
      <c r="P371" s="78">
        <v>7.18</v>
      </c>
      <c r="Q371" s="78">
        <v>9.8000000000000007</v>
      </c>
      <c r="R371" s="78">
        <v>55</v>
      </c>
      <c r="S371" s="78">
        <v>1044.362357</v>
      </c>
      <c r="T371" s="79">
        <v>6</v>
      </c>
      <c r="V371" s="86">
        <v>44523</v>
      </c>
      <c r="X371" s="81" t="str">
        <f t="shared" si="50"/>
        <v>2021-Q2</v>
      </c>
      <c r="Y371" s="81" t="str">
        <f t="shared" si="51"/>
        <v>2021-Q2</v>
      </c>
      <c r="Z371" s="87">
        <f t="shared" si="52"/>
        <v>9.8000000000000007</v>
      </c>
      <c r="AB371" s="81" t="str">
        <f t="shared" si="53"/>
        <v>2021-Q4</v>
      </c>
      <c r="AC371" s="81" t="str">
        <f t="shared" si="54"/>
        <v>2021-Q4</v>
      </c>
      <c r="AD371" s="87">
        <f t="shared" si="55"/>
        <v>9.8000000000000007</v>
      </c>
      <c r="AF371" s="81" t="str">
        <f t="shared" si="56"/>
        <v>2021-Q4</v>
      </c>
      <c r="AG371" s="87">
        <f t="shared" si="57"/>
        <v>9.8000000000000007</v>
      </c>
      <c r="AH371" s="87">
        <f t="shared" si="58"/>
        <v>9.8000000000000007</v>
      </c>
      <c r="AI371" s="87">
        <f t="shared" si="59"/>
        <v>0</v>
      </c>
    </row>
    <row r="372" spans="1:35" ht="12" customHeight="1" x14ac:dyDescent="0.2">
      <c r="A372" s="73" t="s">
        <v>1887</v>
      </c>
      <c r="B372" s="74" t="s">
        <v>39</v>
      </c>
      <c r="C372" s="74" t="s">
        <v>1175</v>
      </c>
      <c r="D372" s="74" t="s">
        <v>1176</v>
      </c>
      <c r="E372" s="74" t="s">
        <v>2387</v>
      </c>
      <c r="F372" s="74" t="s">
        <v>2</v>
      </c>
      <c r="G372" s="74" t="s">
        <v>2678</v>
      </c>
      <c r="H372" s="76">
        <v>44070</v>
      </c>
      <c r="I372" s="77">
        <v>32.792000000000002</v>
      </c>
      <c r="J372" s="78">
        <v>6.61</v>
      </c>
      <c r="K372" s="78">
        <v>9.1</v>
      </c>
      <c r="L372" s="78">
        <v>50</v>
      </c>
      <c r="M372" s="78">
        <v>1277.9369999999999</v>
      </c>
      <c r="N372" s="76">
        <v>44518</v>
      </c>
      <c r="O372" s="77">
        <v>-3.0169999999999999</v>
      </c>
      <c r="P372" s="78">
        <v>6.48</v>
      </c>
      <c r="Q372" s="78">
        <v>9</v>
      </c>
      <c r="R372" s="78">
        <v>50</v>
      </c>
      <c r="S372" s="78">
        <v>1278.9349999999999</v>
      </c>
      <c r="T372" s="79">
        <v>14</v>
      </c>
      <c r="V372" s="86">
        <v>44518</v>
      </c>
      <c r="X372" s="81" t="str">
        <f t="shared" si="50"/>
        <v>2020-Q3</v>
      </c>
      <c r="Y372" s="81" t="str">
        <f t="shared" si="51"/>
        <v>2020-Q3</v>
      </c>
      <c r="Z372" s="87">
        <f t="shared" si="52"/>
        <v>9.1</v>
      </c>
      <c r="AB372" s="81" t="str">
        <f t="shared" si="53"/>
        <v>2021-Q4</v>
      </c>
      <c r="AC372" s="81" t="str">
        <f t="shared" si="54"/>
        <v>2021-Q4</v>
      </c>
      <c r="AD372" s="87">
        <f t="shared" si="55"/>
        <v>9</v>
      </c>
      <c r="AF372" s="81" t="str">
        <f t="shared" si="56"/>
        <v>2021-Q4</v>
      </c>
      <c r="AG372" s="87">
        <f t="shared" si="57"/>
        <v>9.1</v>
      </c>
      <c r="AH372" s="87">
        <f t="shared" si="58"/>
        <v>9</v>
      </c>
      <c r="AI372" s="87">
        <f t="shared" si="59"/>
        <v>9.9999999999999645E-2</v>
      </c>
    </row>
    <row r="373" spans="1:35" ht="12" customHeight="1" x14ac:dyDescent="0.2">
      <c r="A373" s="73" t="s">
        <v>1887</v>
      </c>
      <c r="B373" s="74" t="s">
        <v>31</v>
      </c>
      <c r="C373" s="74" t="s">
        <v>2538</v>
      </c>
      <c r="D373" s="74" t="s">
        <v>62</v>
      </c>
      <c r="E373" s="74" t="s">
        <v>2424</v>
      </c>
      <c r="F373" s="74" t="s">
        <v>2</v>
      </c>
      <c r="G373" s="74" t="s">
        <v>2678</v>
      </c>
      <c r="H373" s="76">
        <v>44286</v>
      </c>
      <c r="I373" s="77">
        <v>245.98500000000001</v>
      </c>
      <c r="J373" s="78">
        <v>7.68</v>
      </c>
      <c r="K373" s="78">
        <v>10.95</v>
      </c>
      <c r="L373" s="78">
        <v>53.41</v>
      </c>
      <c r="M373" s="78">
        <v>6385.9380000000001</v>
      </c>
      <c r="N373" s="76">
        <v>44518</v>
      </c>
      <c r="O373" s="77">
        <v>167.7</v>
      </c>
      <c r="P373" s="75" t="s">
        <v>1</v>
      </c>
      <c r="Q373" s="75" t="s">
        <v>1</v>
      </c>
      <c r="R373" s="75" t="s">
        <v>1</v>
      </c>
      <c r="S373" s="75" t="s">
        <v>1</v>
      </c>
      <c r="T373" s="79">
        <v>7</v>
      </c>
      <c r="V373" s="86">
        <v>44518</v>
      </c>
      <c r="X373" s="81" t="str">
        <f t="shared" si="50"/>
        <v>2021-Q1</v>
      </c>
      <c r="Y373" s="81" t="str">
        <f t="shared" si="51"/>
        <v>2021-Q1</v>
      </c>
      <c r="Z373" s="87">
        <f t="shared" si="52"/>
        <v>10.95</v>
      </c>
      <c r="AB373" s="81" t="str">
        <f t="shared" si="53"/>
        <v>2021-Q4</v>
      </c>
      <c r="AC373" s="81" t="str">
        <f t="shared" si="54"/>
        <v/>
      </c>
      <c r="AD373" s="87" t="str">
        <f t="shared" si="55"/>
        <v/>
      </c>
      <c r="AF373" s="81" t="str">
        <f t="shared" si="56"/>
        <v/>
      </c>
      <c r="AG373" s="87" t="str">
        <f t="shared" si="57"/>
        <v/>
      </c>
      <c r="AH373" s="87" t="str">
        <f t="shared" si="58"/>
        <v/>
      </c>
      <c r="AI373" s="87" t="str">
        <f t="shared" si="59"/>
        <v/>
      </c>
    </row>
    <row r="374" spans="1:35" ht="12" customHeight="1" x14ac:dyDescent="0.2">
      <c r="A374" s="73" t="s">
        <v>1887</v>
      </c>
      <c r="B374" s="74" t="s">
        <v>28</v>
      </c>
      <c r="C374" s="74" t="s">
        <v>149</v>
      </c>
      <c r="D374" s="74" t="s">
        <v>22</v>
      </c>
      <c r="E374" s="74" t="s">
        <v>2416</v>
      </c>
      <c r="F374" s="74" t="s">
        <v>2</v>
      </c>
      <c r="G374" s="74" t="s">
        <v>2680</v>
      </c>
      <c r="H374" s="76">
        <v>44117</v>
      </c>
      <c r="I374" s="77">
        <v>105.02623800000001</v>
      </c>
      <c r="J374" s="78">
        <v>7.22</v>
      </c>
      <c r="K374" s="78">
        <v>10.35</v>
      </c>
      <c r="L374" s="78">
        <v>49.37</v>
      </c>
      <c r="M374" s="78">
        <v>2025.542238</v>
      </c>
      <c r="N374" s="76">
        <v>44518</v>
      </c>
      <c r="O374" s="77">
        <v>55.425190999999998</v>
      </c>
      <c r="P374" s="78">
        <v>6.69</v>
      </c>
      <c r="Q374" s="78">
        <v>9.25</v>
      </c>
      <c r="R374" s="78">
        <v>49.37</v>
      </c>
      <c r="S374" s="78">
        <v>1794.994739</v>
      </c>
      <c r="T374" s="79">
        <v>13</v>
      </c>
      <c r="V374" s="86">
        <v>44518</v>
      </c>
      <c r="X374" s="81" t="str">
        <f t="shared" si="50"/>
        <v>2020-Q4</v>
      </c>
      <c r="Y374" s="81" t="str">
        <f t="shared" si="51"/>
        <v>2020-Q4</v>
      </c>
      <c r="Z374" s="87">
        <f t="shared" si="52"/>
        <v>10.35</v>
      </c>
      <c r="AB374" s="81" t="str">
        <f t="shared" si="53"/>
        <v>2021-Q4</v>
      </c>
      <c r="AC374" s="81" t="str">
        <f t="shared" si="54"/>
        <v>2021-Q4</v>
      </c>
      <c r="AD374" s="87">
        <f t="shared" si="55"/>
        <v>9.25</v>
      </c>
      <c r="AF374" s="81" t="str">
        <f t="shared" si="56"/>
        <v>2021-Q4</v>
      </c>
      <c r="AG374" s="87">
        <f t="shared" si="57"/>
        <v>10.35</v>
      </c>
      <c r="AH374" s="87">
        <f t="shared" si="58"/>
        <v>9.25</v>
      </c>
      <c r="AI374" s="87">
        <f t="shared" si="59"/>
        <v>1.0999999999999996</v>
      </c>
    </row>
    <row r="375" spans="1:35" ht="12" customHeight="1" x14ac:dyDescent="0.2">
      <c r="A375" s="73" t="s">
        <v>1887</v>
      </c>
      <c r="B375" s="74" t="s">
        <v>17</v>
      </c>
      <c r="C375" s="74" t="s">
        <v>16</v>
      </c>
      <c r="D375" s="74" t="s">
        <v>15</v>
      </c>
      <c r="E375" s="74" t="s">
        <v>2425</v>
      </c>
      <c r="F375" s="74" t="s">
        <v>2</v>
      </c>
      <c r="G375" s="74" t="s">
        <v>2680</v>
      </c>
      <c r="H375" s="76">
        <v>44286</v>
      </c>
      <c r="I375" s="77">
        <v>0</v>
      </c>
      <c r="J375" s="78">
        <v>7.65</v>
      </c>
      <c r="K375" s="78">
        <v>10.8</v>
      </c>
      <c r="L375" s="78">
        <v>51.92</v>
      </c>
      <c r="M375" s="78">
        <v>10068.243</v>
      </c>
      <c r="N375" s="76">
        <v>44518</v>
      </c>
      <c r="O375" s="77">
        <v>-50</v>
      </c>
      <c r="P375" s="78">
        <v>6.92</v>
      </c>
      <c r="Q375" s="78">
        <v>9.35</v>
      </c>
      <c r="R375" s="78">
        <v>51.92</v>
      </c>
      <c r="S375" s="75" t="s">
        <v>1</v>
      </c>
      <c r="T375" s="79">
        <v>7</v>
      </c>
      <c r="V375" s="86">
        <v>44518</v>
      </c>
      <c r="X375" s="81" t="str">
        <f t="shared" si="50"/>
        <v>2021-Q1</v>
      </c>
      <c r="Y375" s="81" t="str">
        <f t="shared" si="51"/>
        <v>2021-Q1</v>
      </c>
      <c r="Z375" s="87">
        <f t="shared" si="52"/>
        <v>10.8</v>
      </c>
      <c r="AB375" s="81" t="str">
        <f t="shared" si="53"/>
        <v>2021-Q4</v>
      </c>
      <c r="AC375" s="81" t="str">
        <f t="shared" si="54"/>
        <v>2021-Q4</v>
      </c>
      <c r="AD375" s="87">
        <f t="shared" si="55"/>
        <v>9.35</v>
      </c>
      <c r="AF375" s="81" t="str">
        <f t="shared" si="56"/>
        <v>2021-Q4</v>
      </c>
      <c r="AG375" s="87">
        <f t="shared" si="57"/>
        <v>10.8</v>
      </c>
      <c r="AH375" s="87">
        <f t="shared" si="58"/>
        <v>9.35</v>
      </c>
      <c r="AI375" s="87">
        <f t="shared" si="59"/>
        <v>1.4500000000000011</v>
      </c>
    </row>
    <row r="376" spans="1:35" ht="12" customHeight="1" x14ac:dyDescent="0.2">
      <c r="A376" s="73" t="s">
        <v>1887</v>
      </c>
      <c r="B376" s="74" t="s">
        <v>8</v>
      </c>
      <c r="C376" s="74" t="s">
        <v>2445</v>
      </c>
      <c r="D376" s="74" t="s">
        <v>10</v>
      </c>
      <c r="E376" s="74" t="s">
        <v>2495</v>
      </c>
      <c r="F376" s="74" t="s">
        <v>2</v>
      </c>
      <c r="G376" s="74" t="s">
        <v>2680</v>
      </c>
      <c r="H376" s="76">
        <v>44379</v>
      </c>
      <c r="I376" s="77">
        <v>52.431502000000002</v>
      </c>
      <c r="J376" s="78">
        <v>7.31</v>
      </c>
      <c r="K376" s="78">
        <v>10</v>
      </c>
      <c r="L376" s="78">
        <v>52.5</v>
      </c>
      <c r="M376" s="78">
        <v>1976.177359</v>
      </c>
      <c r="N376" s="76">
        <v>44518</v>
      </c>
      <c r="O376" s="77">
        <v>52.431502000000002</v>
      </c>
      <c r="P376" s="78">
        <v>7.31</v>
      </c>
      <c r="Q376" s="78">
        <v>10</v>
      </c>
      <c r="R376" s="78">
        <v>52.5</v>
      </c>
      <c r="S376" s="78">
        <v>1976.177359</v>
      </c>
      <c r="T376" s="79">
        <v>4</v>
      </c>
      <c r="V376" s="86">
        <v>44518</v>
      </c>
      <c r="X376" s="81" t="str">
        <f t="shared" si="50"/>
        <v>2021-Q3</v>
      </c>
      <c r="Y376" s="81" t="str">
        <f t="shared" si="51"/>
        <v>2021-Q3</v>
      </c>
      <c r="Z376" s="87">
        <f t="shared" si="52"/>
        <v>10</v>
      </c>
      <c r="AB376" s="81" t="str">
        <f t="shared" si="53"/>
        <v>2021-Q4</v>
      </c>
      <c r="AC376" s="81" t="str">
        <f t="shared" si="54"/>
        <v>2021-Q4</v>
      </c>
      <c r="AD376" s="87">
        <f t="shared" si="55"/>
        <v>10</v>
      </c>
      <c r="AF376" s="81" t="str">
        <f t="shared" si="56"/>
        <v>2021-Q4</v>
      </c>
      <c r="AG376" s="87">
        <f t="shared" si="57"/>
        <v>10</v>
      </c>
      <c r="AH376" s="87">
        <f t="shared" si="58"/>
        <v>10</v>
      </c>
      <c r="AI376" s="87">
        <f t="shared" si="59"/>
        <v>0</v>
      </c>
    </row>
    <row r="377" spans="1:35" ht="12" customHeight="1" x14ac:dyDescent="0.2">
      <c r="A377" s="73" t="s">
        <v>1887</v>
      </c>
      <c r="B377" s="74" t="s">
        <v>8</v>
      </c>
      <c r="C377" s="74" t="s">
        <v>3006</v>
      </c>
      <c r="D377" s="74" t="s">
        <v>122</v>
      </c>
      <c r="E377" s="74" t="s">
        <v>2468</v>
      </c>
      <c r="F377" s="74" t="s">
        <v>2</v>
      </c>
      <c r="G377" s="74" t="s">
        <v>2680</v>
      </c>
      <c r="H377" s="76">
        <v>44321</v>
      </c>
      <c r="I377" s="77">
        <v>70.325000000000003</v>
      </c>
      <c r="J377" s="78">
        <v>7.48</v>
      </c>
      <c r="K377" s="78">
        <v>10</v>
      </c>
      <c r="L377" s="78">
        <v>52.5</v>
      </c>
      <c r="M377" s="78">
        <v>4573.1899999999996</v>
      </c>
      <c r="N377" s="76">
        <v>44518</v>
      </c>
      <c r="O377" s="77">
        <v>70.325000000000003</v>
      </c>
      <c r="P377" s="78">
        <v>7.48</v>
      </c>
      <c r="Q377" s="78">
        <v>10</v>
      </c>
      <c r="R377" s="78">
        <v>52.5</v>
      </c>
      <c r="S377" s="78">
        <v>4573.1899999999996</v>
      </c>
      <c r="T377" s="79">
        <v>6</v>
      </c>
      <c r="V377" s="86">
        <v>44518</v>
      </c>
      <c r="X377" s="81" t="str">
        <f t="shared" si="50"/>
        <v>2021-Q2</v>
      </c>
      <c r="Y377" s="81" t="str">
        <f t="shared" si="51"/>
        <v>2021-Q2</v>
      </c>
      <c r="Z377" s="87">
        <f t="shared" si="52"/>
        <v>10</v>
      </c>
      <c r="AB377" s="81" t="str">
        <f t="shared" si="53"/>
        <v>2021-Q4</v>
      </c>
      <c r="AC377" s="81" t="str">
        <f t="shared" si="54"/>
        <v>2021-Q4</v>
      </c>
      <c r="AD377" s="87">
        <f t="shared" si="55"/>
        <v>10</v>
      </c>
      <c r="AF377" s="81" t="str">
        <f t="shared" si="56"/>
        <v>2021-Q4</v>
      </c>
      <c r="AG377" s="87">
        <f t="shared" si="57"/>
        <v>10</v>
      </c>
      <c r="AH377" s="87">
        <f t="shared" si="58"/>
        <v>10</v>
      </c>
      <c r="AI377" s="87">
        <f t="shared" si="59"/>
        <v>0</v>
      </c>
    </row>
    <row r="378" spans="1:35" ht="12" customHeight="1" x14ac:dyDescent="0.2">
      <c r="A378" s="73" t="s">
        <v>1887</v>
      </c>
      <c r="B378" s="74" t="s">
        <v>184</v>
      </c>
      <c r="C378" s="74" t="s">
        <v>1307</v>
      </c>
      <c r="D378" s="74" t="s">
        <v>22</v>
      </c>
      <c r="E378" s="74" t="s">
        <v>2363</v>
      </c>
      <c r="F378" s="74" t="s">
        <v>2</v>
      </c>
      <c r="G378" s="74" t="s">
        <v>2678</v>
      </c>
      <c r="H378" s="76">
        <v>43983</v>
      </c>
      <c r="I378" s="77">
        <v>402.08600000000001</v>
      </c>
      <c r="J378" s="78">
        <v>7.9</v>
      </c>
      <c r="K378" s="78">
        <v>10.15</v>
      </c>
      <c r="L378" s="78">
        <v>54.43</v>
      </c>
      <c r="M378" s="78">
        <v>3105.27</v>
      </c>
      <c r="N378" s="76">
        <v>44517</v>
      </c>
      <c r="O378" s="77">
        <v>294.72899999999998</v>
      </c>
      <c r="P378" s="78">
        <v>7.28</v>
      </c>
      <c r="Q378" s="78">
        <v>9.6999999999999993</v>
      </c>
      <c r="R378" s="78">
        <v>54.43</v>
      </c>
      <c r="S378" s="78">
        <v>3088.3890000000001</v>
      </c>
      <c r="T378" s="79">
        <v>17</v>
      </c>
      <c r="V378" s="86">
        <v>44517</v>
      </c>
      <c r="X378" s="81" t="str">
        <f t="shared" si="50"/>
        <v>2020-Q2</v>
      </c>
      <c r="Y378" s="81" t="str">
        <f t="shared" si="51"/>
        <v>2020-Q2</v>
      </c>
      <c r="Z378" s="87">
        <f t="shared" si="52"/>
        <v>10.15</v>
      </c>
      <c r="AB378" s="81" t="str">
        <f t="shared" si="53"/>
        <v>2021-Q4</v>
      </c>
      <c r="AC378" s="81" t="str">
        <f t="shared" si="54"/>
        <v>2021-Q4</v>
      </c>
      <c r="AD378" s="87">
        <f t="shared" si="55"/>
        <v>9.6999999999999993</v>
      </c>
      <c r="AF378" s="81" t="str">
        <f t="shared" si="56"/>
        <v>2021-Q4</v>
      </c>
      <c r="AG378" s="87">
        <f t="shared" si="57"/>
        <v>10.15</v>
      </c>
      <c r="AH378" s="87">
        <f t="shared" si="58"/>
        <v>9.6999999999999993</v>
      </c>
      <c r="AI378" s="87">
        <f t="shared" si="59"/>
        <v>0.45000000000000107</v>
      </c>
    </row>
    <row r="379" spans="1:35" ht="12" customHeight="1" x14ac:dyDescent="0.2">
      <c r="A379" s="73" t="s">
        <v>1887</v>
      </c>
      <c r="B379" s="74" t="s">
        <v>210</v>
      </c>
      <c r="C379" s="74" t="s">
        <v>927</v>
      </c>
      <c r="D379" s="74" t="s">
        <v>928</v>
      </c>
      <c r="E379" s="74" t="s">
        <v>2411</v>
      </c>
      <c r="F379" s="74" t="s">
        <v>2</v>
      </c>
      <c r="G379" s="74" t="s">
        <v>2680</v>
      </c>
      <c r="H379" s="76">
        <v>44137</v>
      </c>
      <c r="I379" s="77">
        <v>28.302945000000001</v>
      </c>
      <c r="J379" s="78">
        <v>7.55</v>
      </c>
      <c r="K379" s="78">
        <v>10.199999999999999</v>
      </c>
      <c r="L379" s="78">
        <v>52.5</v>
      </c>
      <c r="M379" s="78">
        <v>728.42445499999997</v>
      </c>
      <c r="N379" s="76">
        <v>44504</v>
      </c>
      <c r="O379" s="77">
        <v>17.911362</v>
      </c>
      <c r="P379" s="78">
        <v>7.18</v>
      </c>
      <c r="Q379" s="78">
        <v>9.48</v>
      </c>
      <c r="R379" s="78">
        <v>52.5</v>
      </c>
      <c r="S379" s="78">
        <v>722.94633499999998</v>
      </c>
      <c r="T379" s="79">
        <v>12</v>
      </c>
      <c r="V379" s="86">
        <v>44504</v>
      </c>
      <c r="X379" s="81" t="str">
        <f t="shared" si="50"/>
        <v>2020-Q4</v>
      </c>
      <c r="Y379" s="81" t="str">
        <f t="shared" si="51"/>
        <v>2020-Q4</v>
      </c>
      <c r="Z379" s="87">
        <f t="shared" si="52"/>
        <v>10.199999999999999</v>
      </c>
      <c r="AB379" s="81" t="str">
        <f t="shared" si="53"/>
        <v>2021-Q4</v>
      </c>
      <c r="AC379" s="81" t="str">
        <f t="shared" si="54"/>
        <v>2021-Q4</v>
      </c>
      <c r="AD379" s="87">
        <f t="shared" si="55"/>
        <v>9.48</v>
      </c>
      <c r="AF379" s="81" t="str">
        <f t="shared" si="56"/>
        <v>2021-Q4</v>
      </c>
      <c r="AG379" s="87">
        <f t="shared" si="57"/>
        <v>10.199999999999999</v>
      </c>
      <c r="AH379" s="87">
        <f t="shared" si="58"/>
        <v>9.48</v>
      </c>
      <c r="AI379" s="87">
        <f t="shared" si="59"/>
        <v>0.71999999999999886</v>
      </c>
    </row>
    <row r="380" spans="1:35" ht="12" customHeight="1" x14ac:dyDescent="0.2">
      <c r="A380" s="73" t="s">
        <v>1887</v>
      </c>
      <c r="B380" s="74" t="s">
        <v>109</v>
      </c>
      <c r="C380" s="74" t="s">
        <v>272</v>
      </c>
      <c r="D380" s="74" t="s">
        <v>271</v>
      </c>
      <c r="E380" s="74" t="s">
        <v>2338</v>
      </c>
      <c r="F380" s="74" t="s">
        <v>2</v>
      </c>
      <c r="G380" s="74" t="s">
        <v>2680</v>
      </c>
      <c r="H380" s="76">
        <v>43769</v>
      </c>
      <c r="I380" s="77">
        <v>40.225999999999999</v>
      </c>
      <c r="J380" s="78">
        <v>7.33</v>
      </c>
      <c r="K380" s="78">
        <v>10</v>
      </c>
      <c r="L380" s="78">
        <v>54.67</v>
      </c>
      <c r="M380" s="78">
        <v>8896.268</v>
      </c>
      <c r="N380" s="76">
        <v>44502</v>
      </c>
      <c r="O380" s="77">
        <v>-119.821</v>
      </c>
      <c r="P380" s="78">
        <v>6.72</v>
      </c>
      <c r="Q380" s="78">
        <v>8.9</v>
      </c>
      <c r="R380" s="78">
        <v>54.67</v>
      </c>
      <c r="S380" s="78">
        <v>8822.6029999999992</v>
      </c>
      <c r="T380" s="79">
        <v>24</v>
      </c>
      <c r="V380" s="86">
        <v>44502</v>
      </c>
      <c r="X380" s="81" t="str">
        <f t="shared" si="50"/>
        <v>2019-Q4</v>
      </c>
      <c r="Y380" s="81" t="str">
        <f t="shared" si="51"/>
        <v>2019-Q4</v>
      </c>
      <c r="Z380" s="87">
        <f t="shared" si="52"/>
        <v>10</v>
      </c>
      <c r="AB380" s="81" t="str">
        <f t="shared" si="53"/>
        <v>2021-Q4</v>
      </c>
      <c r="AC380" s="81" t="str">
        <f t="shared" si="54"/>
        <v>2021-Q4</v>
      </c>
      <c r="AD380" s="87">
        <f t="shared" si="55"/>
        <v>8.9</v>
      </c>
      <c r="AF380" s="81" t="str">
        <f t="shared" si="56"/>
        <v>2021-Q4</v>
      </c>
      <c r="AG380" s="87">
        <f t="shared" si="57"/>
        <v>10</v>
      </c>
      <c r="AH380" s="87">
        <f t="shared" si="58"/>
        <v>8.9</v>
      </c>
      <c r="AI380" s="87">
        <f t="shared" si="59"/>
        <v>1.0999999999999996</v>
      </c>
    </row>
    <row r="381" spans="1:35" ht="12" customHeight="1" x14ac:dyDescent="0.2">
      <c r="A381" s="73" t="s">
        <v>1887</v>
      </c>
      <c r="B381" s="74" t="s">
        <v>92</v>
      </c>
      <c r="C381" s="74" t="s">
        <v>91</v>
      </c>
      <c r="D381" s="74" t="s">
        <v>52</v>
      </c>
      <c r="E381" s="74" t="s">
        <v>2454</v>
      </c>
      <c r="F381" s="74" t="s">
        <v>2</v>
      </c>
      <c r="G381" s="74" t="s">
        <v>2694</v>
      </c>
      <c r="H381" s="76">
        <v>44362</v>
      </c>
      <c r="I381" s="77">
        <v>369.70699999999999</v>
      </c>
      <c r="J381" s="75" t="s">
        <v>1</v>
      </c>
      <c r="K381" s="75" t="s">
        <v>1</v>
      </c>
      <c r="L381" s="75" t="s">
        <v>1</v>
      </c>
      <c r="M381" s="75" t="s">
        <v>1</v>
      </c>
      <c r="N381" s="76">
        <v>44502</v>
      </c>
      <c r="O381" s="77">
        <v>302</v>
      </c>
      <c r="P381" s="75" t="s">
        <v>1</v>
      </c>
      <c r="Q381" s="75" t="s">
        <v>1</v>
      </c>
      <c r="R381" s="75" t="s">
        <v>1</v>
      </c>
      <c r="S381" s="75" t="s">
        <v>1</v>
      </c>
      <c r="T381" s="79">
        <v>4</v>
      </c>
      <c r="V381" s="86">
        <v>44502</v>
      </c>
      <c r="X381" s="81" t="str">
        <f t="shared" si="50"/>
        <v>2021-Q2</v>
      </c>
      <c r="Y381" s="81" t="str">
        <f t="shared" si="51"/>
        <v/>
      </c>
      <c r="Z381" s="87" t="str">
        <f t="shared" si="52"/>
        <v/>
      </c>
      <c r="AB381" s="81" t="str">
        <f t="shared" si="53"/>
        <v>2021-Q4</v>
      </c>
      <c r="AC381" s="81" t="str">
        <f t="shared" si="54"/>
        <v/>
      </c>
      <c r="AD381" s="87" t="str">
        <f t="shared" si="55"/>
        <v/>
      </c>
      <c r="AF381" s="81" t="str">
        <f t="shared" si="56"/>
        <v/>
      </c>
      <c r="AG381" s="87" t="str">
        <f t="shared" si="57"/>
        <v/>
      </c>
      <c r="AH381" s="87" t="str">
        <f t="shared" si="58"/>
        <v/>
      </c>
      <c r="AI381" s="87" t="str">
        <f t="shared" si="59"/>
        <v/>
      </c>
    </row>
    <row r="382" spans="1:35" ht="12" customHeight="1" x14ac:dyDescent="0.2">
      <c r="A382" s="73" t="s">
        <v>1887</v>
      </c>
      <c r="B382" s="74" t="s">
        <v>60</v>
      </c>
      <c r="C382" s="74" t="s">
        <v>2360</v>
      </c>
      <c r="D382" s="74" t="s">
        <v>2095</v>
      </c>
      <c r="E382" s="74" t="s">
        <v>2511</v>
      </c>
      <c r="F382" s="74" t="s">
        <v>2</v>
      </c>
      <c r="G382" s="74" t="s">
        <v>2678</v>
      </c>
      <c r="H382" s="76">
        <v>44215</v>
      </c>
      <c r="I382" s="77">
        <v>19.624998000000001</v>
      </c>
      <c r="J382" s="78">
        <v>6.76</v>
      </c>
      <c r="K382" s="78">
        <v>9.35</v>
      </c>
      <c r="L382" s="78">
        <v>49</v>
      </c>
      <c r="M382" s="78">
        <v>418.48011300000002</v>
      </c>
      <c r="N382" s="76">
        <v>44497</v>
      </c>
      <c r="O382" s="77">
        <v>15.423686999999999</v>
      </c>
      <c r="P382" s="78">
        <v>6.57</v>
      </c>
      <c r="Q382" s="78">
        <v>9.35</v>
      </c>
      <c r="R382" s="78">
        <v>49</v>
      </c>
      <c r="S382" s="78">
        <v>409.30361900000003</v>
      </c>
      <c r="T382" s="79">
        <v>9</v>
      </c>
      <c r="V382" s="86">
        <v>44497</v>
      </c>
      <c r="X382" s="81" t="str">
        <f t="shared" si="50"/>
        <v>2021-Q1</v>
      </c>
      <c r="Y382" s="81" t="str">
        <f t="shared" si="51"/>
        <v>2021-Q1</v>
      </c>
      <c r="Z382" s="87">
        <f t="shared" si="52"/>
        <v>9.35</v>
      </c>
      <c r="AB382" s="81" t="str">
        <f t="shared" si="53"/>
        <v>2021-Q4</v>
      </c>
      <c r="AC382" s="81" t="str">
        <f t="shared" si="54"/>
        <v>2021-Q4</v>
      </c>
      <c r="AD382" s="87">
        <f t="shared" si="55"/>
        <v>9.35</v>
      </c>
      <c r="AF382" s="81" t="str">
        <f t="shared" si="56"/>
        <v>2021-Q4</v>
      </c>
      <c r="AG382" s="87">
        <f t="shared" si="57"/>
        <v>9.35</v>
      </c>
      <c r="AH382" s="87">
        <f t="shared" si="58"/>
        <v>9.35</v>
      </c>
      <c r="AI382" s="87">
        <f t="shared" si="59"/>
        <v>0</v>
      </c>
    </row>
    <row r="383" spans="1:35" ht="12" customHeight="1" x14ac:dyDescent="0.2">
      <c r="A383" s="73" t="s">
        <v>1887</v>
      </c>
      <c r="B383" s="74" t="s">
        <v>31</v>
      </c>
      <c r="C383" s="74" t="s">
        <v>1417</v>
      </c>
      <c r="D383" s="74" t="s">
        <v>1418</v>
      </c>
      <c r="E383" s="74" t="s">
        <v>2431</v>
      </c>
      <c r="F383" s="74" t="s">
        <v>2</v>
      </c>
      <c r="G383" s="74" t="s">
        <v>2678</v>
      </c>
      <c r="H383" s="76">
        <v>44235</v>
      </c>
      <c r="I383" s="77">
        <v>8.7089999999999996</v>
      </c>
      <c r="J383" s="78">
        <v>7.57</v>
      </c>
      <c r="K383" s="78">
        <v>10.75</v>
      </c>
      <c r="L383" s="78">
        <v>51.2</v>
      </c>
      <c r="M383" s="78">
        <v>131.83099999999999</v>
      </c>
      <c r="N383" s="76">
        <v>44497</v>
      </c>
      <c r="O383" s="77">
        <v>6.15</v>
      </c>
      <c r="P383" s="75" t="s">
        <v>1</v>
      </c>
      <c r="Q383" s="75" t="s">
        <v>1</v>
      </c>
      <c r="R383" s="75" t="s">
        <v>1</v>
      </c>
      <c r="S383" s="75" t="s">
        <v>1</v>
      </c>
      <c r="T383" s="79">
        <v>8</v>
      </c>
      <c r="V383" s="86">
        <v>44497</v>
      </c>
      <c r="X383" s="81" t="str">
        <f t="shared" si="50"/>
        <v>2021-Q1</v>
      </c>
      <c r="Y383" s="81" t="str">
        <f t="shared" si="51"/>
        <v>2021-Q1</v>
      </c>
      <c r="Z383" s="87">
        <f t="shared" si="52"/>
        <v>10.75</v>
      </c>
      <c r="AB383" s="81" t="str">
        <f t="shared" si="53"/>
        <v>2021-Q4</v>
      </c>
      <c r="AC383" s="81" t="str">
        <f t="shared" si="54"/>
        <v/>
      </c>
      <c r="AD383" s="87" t="str">
        <f t="shared" si="55"/>
        <v/>
      </c>
      <c r="AF383" s="81" t="str">
        <f t="shared" si="56"/>
        <v/>
      </c>
      <c r="AG383" s="87" t="str">
        <f t="shared" si="57"/>
        <v/>
      </c>
      <c r="AH383" s="87" t="str">
        <f t="shared" si="58"/>
        <v/>
      </c>
      <c r="AI383" s="87" t="str">
        <f t="shared" si="59"/>
        <v/>
      </c>
    </row>
    <row r="384" spans="1:35" ht="12" customHeight="1" x14ac:dyDescent="0.2">
      <c r="A384" s="73" t="s">
        <v>1887</v>
      </c>
      <c r="B384" s="74" t="s">
        <v>95</v>
      </c>
      <c r="C384" s="74" t="s">
        <v>252</v>
      </c>
      <c r="D384" s="74" t="s">
        <v>151</v>
      </c>
      <c r="E384" s="74" t="s">
        <v>2443</v>
      </c>
      <c r="F384" s="74" t="s">
        <v>2</v>
      </c>
      <c r="G384" s="74" t="s">
        <v>2680</v>
      </c>
      <c r="H384" s="76">
        <v>44207</v>
      </c>
      <c r="I384" s="77">
        <v>1680.385</v>
      </c>
      <c r="J384" s="78">
        <v>6.93</v>
      </c>
      <c r="K384" s="78">
        <v>11.5</v>
      </c>
      <c r="L384" s="78">
        <v>48.03</v>
      </c>
      <c r="M384" s="78">
        <v>59502.724999999999</v>
      </c>
      <c r="N384" s="76">
        <v>44495</v>
      </c>
      <c r="O384" s="77">
        <v>1252</v>
      </c>
      <c r="P384" s="75" t="s">
        <v>1</v>
      </c>
      <c r="Q384" s="78">
        <v>10.6</v>
      </c>
      <c r="R384" s="75" t="s">
        <v>1</v>
      </c>
      <c r="S384" s="75" t="s">
        <v>1</v>
      </c>
      <c r="T384" s="79">
        <v>9</v>
      </c>
      <c r="V384" s="86">
        <v>44495</v>
      </c>
      <c r="X384" s="81" t="str">
        <f t="shared" si="50"/>
        <v>2021-Q1</v>
      </c>
      <c r="Y384" s="81" t="str">
        <f t="shared" si="51"/>
        <v>2021-Q1</v>
      </c>
      <c r="Z384" s="87">
        <f t="shared" si="52"/>
        <v>11.5</v>
      </c>
      <c r="AB384" s="81" t="str">
        <f t="shared" si="53"/>
        <v>2021-Q4</v>
      </c>
      <c r="AC384" s="81" t="str">
        <f t="shared" si="54"/>
        <v>2021-Q4</v>
      </c>
      <c r="AD384" s="87">
        <f t="shared" si="55"/>
        <v>10.6</v>
      </c>
      <c r="AF384" s="81" t="str">
        <f t="shared" si="56"/>
        <v>2021-Q4</v>
      </c>
      <c r="AG384" s="87">
        <f t="shared" si="57"/>
        <v>11.5</v>
      </c>
      <c r="AH384" s="87">
        <f t="shared" si="58"/>
        <v>10.6</v>
      </c>
      <c r="AI384" s="87">
        <f t="shared" si="59"/>
        <v>0.90000000000000036</v>
      </c>
    </row>
    <row r="385" spans="1:35" ht="12" customHeight="1" x14ac:dyDescent="0.2">
      <c r="A385" s="73" t="s">
        <v>1887</v>
      </c>
      <c r="B385" s="74" t="s">
        <v>17</v>
      </c>
      <c r="C385" s="74" t="s">
        <v>16</v>
      </c>
      <c r="D385" s="74" t="s">
        <v>15</v>
      </c>
      <c r="E385" s="74" t="s">
        <v>2430</v>
      </c>
      <c r="F385" s="74" t="s">
        <v>2</v>
      </c>
      <c r="G385" s="74" t="s">
        <v>2694</v>
      </c>
      <c r="H385" s="76">
        <v>44253</v>
      </c>
      <c r="I385" s="77">
        <v>216.08699999999999</v>
      </c>
      <c r="J385" s="78">
        <v>6.88</v>
      </c>
      <c r="K385" s="78">
        <v>9.1999999999999993</v>
      </c>
      <c r="L385" s="78">
        <v>52.07</v>
      </c>
      <c r="M385" s="75" t="s">
        <v>1</v>
      </c>
      <c r="N385" s="76">
        <v>44495</v>
      </c>
      <c r="O385" s="77">
        <v>216.14599999999999</v>
      </c>
      <c r="P385" s="78">
        <v>6.88</v>
      </c>
      <c r="Q385" s="78">
        <v>9.1999999999999993</v>
      </c>
      <c r="R385" s="78">
        <v>52.07</v>
      </c>
      <c r="S385" s="75" t="s">
        <v>1</v>
      </c>
      <c r="T385" s="79">
        <v>8</v>
      </c>
      <c r="V385" s="86">
        <v>44495</v>
      </c>
      <c r="X385" s="81" t="str">
        <f t="shared" si="50"/>
        <v>2021-Q1</v>
      </c>
      <c r="Y385" s="81" t="str">
        <f t="shared" si="51"/>
        <v>2021-Q1</v>
      </c>
      <c r="Z385" s="87">
        <f t="shared" si="52"/>
        <v>9.1999999999999993</v>
      </c>
      <c r="AB385" s="81" t="str">
        <f t="shared" si="53"/>
        <v>2021-Q4</v>
      </c>
      <c r="AC385" s="81" t="str">
        <f t="shared" si="54"/>
        <v>2021-Q4</v>
      </c>
      <c r="AD385" s="87">
        <f t="shared" si="55"/>
        <v>9.1999999999999993</v>
      </c>
      <c r="AF385" s="81" t="str">
        <f t="shared" si="56"/>
        <v>2021-Q4</v>
      </c>
      <c r="AG385" s="87">
        <f t="shared" si="57"/>
        <v>9.1999999999999993</v>
      </c>
      <c r="AH385" s="87">
        <f t="shared" si="58"/>
        <v>9.1999999999999993</v>
      </c>
      <c r="AI385" s="87">
        <f t="shared" si="59"/>
        <v>0</v>
      </c>
    </row>
    <row r="386" spans="1:35" ht="12" customHeight="1" x14ac:dyDescent="0.2">
      <c r="A386" s="73" t="s">
        <v>1887</v>
      </c>
      <c r="B386" s="74" t="s">
        <v>95</v>
      </c>
      <c r="C386" s="74" t="s">
        <v>3017</v>
      </c>
      <c r="D386" s="74" t="s">
        <v>841</v>
      </c>
      <c r="E386" s="74" t="s">
        <v>2433</v>
      </c>
      <c r="F386" s="74" t="s">
        <v>2</v>
      </c>
      <c r="G386" s="74" t="s">
        <v>2680</v>
      </c>
      <c r="H386" s="76">
        <v>44228</v>
      </c>
      <c r="I386" s="77">
        <v>422.87</v>
      </c>
      <c r="J386" s="78">
        <v>6.67</v>
      </c>
      <c r="K386" s="78">
        <v>10.75</v>
      </c>
      <c r="L386" s="78">
        <v>45.58</v>
      </c>
      <c r="M386" s="78">
        <v>7931.1769999999997</v>
      </c>
      <c r="N386" s="76">
        <v>44490</v>
      </c>
      <c r="O386" s="77">
        <v>302.36</v>
      </c>
      <c r="P386" s="78">
        <v>6.26</v>
      </c>
      <c r="Q386" s="78">
        <v>9.9499999999999993</v>
      </c>
      <c r="R386" s="78">
        <v>45.07</v>
      </c>
      <c r="S386" s="78">
        <v>7524.2860000000001</v>
      </c>
      <c r="T386" s="79">
        <v>8</v>
      </c>
      <c r="V386" s="86">
        <v>44490</v>
      </c>
      <c r="X386" s="81" t="str">
        <f t="shared" si="50"/>
        <v>2021-Q1</v>
      </c>
      <c r="Y386" s="81" t="str">
        <f t="shared" si="51"/>
        <v>2021-Q1</v>
      </c>
      <c r="Z386" s="87">
        <f t="shared" si="52"/>
        <v>10.75</v>
      </c>
      <c r="AB386" s="81" t="str">
        <f t="shared" si="53"/>
        <v>2021-Q4</v>
      </c>
      <c r="AC386" s="81" t="str">
        <f t="shared" si="54"/>
        <v>2021-Q4</v>
      </c>
      <c r="AD386" s="87">
        <f t="shared" si="55"/>
        <v>9.9499999999999993</v>
      </c>
      <c r="AF386" s="81" t="str">
        <f t="shared" si="56"/>
        <v>2021-Q4</v>
      </c>
      <c r="AG386" s="87">
        <f t="shared" si="57"/>
        <v>10.75</v>
      </c>
      <c r="AH386" s="87">
        <f t="shared" si="58"/>
        <v>9.9499999999999993</v>
      </c>
      <c r="AI386" s="87">
        <f t="shared" si="59"/>
        <v>0.80000000000000071</v>
      </c>
    </row>
    <row r="387" spans="1:35" ht="12" customHeight="1" x14ac:dyDescent="0.2">
      <c r="A387" s="73" t="s">
        <v>1887</v>
      </c>
      <c r="B387" s="74" t="s">
        <v>17</v>
      </c>
      <c r="C387" s="74" t="s">
        <v>23</v>
      </c>
      <c r="D387" s="74" t="s">
        <v>22</v>
      </c>
      <c r="E387" s="74" t="s">
        <v>2436</v>
      </c>
      <c r="F387" s="74" t="s">
        <v>2</v>
      </c>
      <c r="G387" s="74" t="s">
        <v>2694</v>
      </c>
      <c r="H387" s="76">
        <v>44224</v>
      </c>
      <c r="I387" s="77">
        <v>4.8889230000000001</v>
      </c>
      <c r="J387" s="78">
        <v>7.07</v>
      </c>
      <c r="K387" s="78">
        <v>9.1999999999999993</v>
      </c>
      <c r="L387" s="78">
        <v>50.31</v>
      </c>
      <c r="M387" s="78">
        <v>21.96</v>
      </c>
      <c r="N387" s="76">
        <v>44490</v>
      </c>
      <c r="O387" s="77">
        <v>4.834562</v>
      </c>
      <c r="P387" s="78">
        <v>7.07</v>
      </c>
      <c r="Q387" s="78">
        <v>9.1999999999999993</v>
      </c>
      <c r="R387" s="78">
        <v>50.32</v>
      </c>
      <c r="S387" s="78">
        <v>21.518000000000001</v>
      </c>
      <c r="T387" s="79">
        <v>8</v>
      </c>
      <c r="V387" s="86">
        <v>44490</v>
      </c>
      <c r="X387" s="81" t="str">
        <f t="shared" ref="X387:X450" si="60">YEAR(H387)&amp;"-Q"&amp;IF(MONTH(H387)&lt;4,1,IF(MONTH(H387)&lt;7,2,IF(MONTH(H387)&lt;10,3,4)))</f>
        <v>2021-Q1</v>
      </c>
      <c r="Y387" s="81" t="str">
        <f t="shared" ref="Y387:Y450" si="61">IF(ISNUMBER(K387),X387,"")</f>
        <v>2021-Q1</v>
      </c>
      <c r="Z387" s="87">
        <f t="shared" ref="Z387:Z450" si="62">IF(ISNUMBER(K387),K387,"")</f>
        <v>9.1999999999999993</v>
      </c>
      <c r="AB387" s="81" t="str">
        <f t="shared" ref="AB387:AB450" si="63">IF(A387="Settled",YEAR(N387)&amp;"-Q"&amp;IF(MONTH(N387)&lt;4,1,IF(MONTH(N387)&lt;7,2,IF(MONTH(N387)&lt;10,3,4))),"")</f>
        <v>2021-Q4</v>
      </c>
      <c r="AC387" s="81" t="str">
        <f t="shared" ref="AC387:AC450" si="64">IF(ISNUMBER(Q387),AB387,"")</f>
        <v>2021-Q4</v>
      </c>
      <c r="AD387" s="87">
        <f t="shared" ref="AD387:AD450" si="65">IF(ISNUMBER(Q387),Q387,"")</f>
        <v>9.1999999999999993</v>
      </c>
      <c r="AF387" s="81" t="str">
        <f t="shared" ref="AF387:AF450" si="66">IF(AND(LEN(Z387)&gt;0,LEN(AD387)&gt;0),AB387,"")</f>
        <v>2021-Q4</v>
      </c>
      <c r="AG387" s="87">
        <f t="shared" ref="AG387:AG450" si="67">IF(LEN(AF387)&gt;0,Z387,"")</f>
        <v>9.1999999999999993</v>
      </c>
      <c r="AH387" s="87">
        <f t="shared" ref="AH387:AH450" si="68">IF(LEN(AF387)&gt;0,AD387,"")</f>
        <v>9.1999999999999993</v>
      </c>
      <c r="AI387" s="87">
        <f t="shared" ref="AI387:AI450" si="69">IF(LEN(AF387)&gt;0,AG387-AH387,"")</f>
        <v>0</v>
      </c>
    </row>
    <row r="388" spans="1:35" ht="12" customHeight="1" x14ac:dyDescent="0.2">
      <c r="A388" s="73" t="s">
        <v>1887</v>
      </c>
      <c r="B388" s="74" t="s">
        <v>231</v>
      </c>
      <c r="C388" s="74" t="s">
        <v>2446</v>
      </c>
      <c r="D388" s="74" t="s">
        <v>631</v>
      </c>
      <c r="E388" s="74" t="s">
        <v>2498</v>
      </c>
      <c r="F388" s="74" t="s">
        <v>2</v>
      </c>
      <c r="G388" s="74" t="s">
        <v>2694</v>
      </c>
      <c r="H388" s="76">
        <v>44370</v>
      </c>
      <c r="I388" s="77">
        <v>8.67</v>
      </c>
      <c r="J388" s="75" t="s">
        <v>1</v>
      </c>
      <c r="K388" s="75" t="s">
        <v>1</v>
      </c>
      <c r="L388" s="75" t="s">
        <v>1</v>
      </c>
      <c r="M388" s="78">
        <v>159.51499999999999</v>
      </c>
      <c r="N388" s="76">
        <v>44482</v>
      </c>
      <c r="O388" s="77">
        <v>8.67</v>
      </c>
      <c r="P388" s="75" t="s">
        <v>1</v>
      </c>
      <c r="Q388" s="75" t="s">
        <v>1</v>
      </c>
      <c r="R388" s="75" t="s">
        <v>1</v>
      </c>
      <c r="S388" s="78">
        <v>159.51499999999999</v>
      </c>
      <c r="T388" s="79">
        <v>3</v>
      </c>
      <c r="V388" s="86">
        <v>44482</v>
      </c>
      <c r="X388" s="81" t="str">
        <f t="shared" si="60"/>
        <v>2021-Q2</v>
      </c>
      <c r="Y388" s="81" t="str">
        <f t="shared" si="61"/>
        <v/>
      </c>
      <c r="Z388" s="87" t="str">
        <f t="shared" si="62"/>
        <v/>
      </c>
      <c r="AB388" s="81" t="str">
        <f t="shared" si="63"/>
        <v>2021-Q4</v>
      </c>
      <c r="AC388" s="81" t="str">
        <f t="shared" si="64"/>
        <v/>
      </c>
      <c r="AD388" s="87" t="str">
        <f t="shared" si="65"/>
        <v/>
      </c>
      <c r="AF388" s="81" t="str">
        <f t="shared" si="66"/>
        <v/>
      </c>
      <c r="AG388" s="87" t="str">
        <f t="shared" si="67"/>
        <v/>
      </c>
      <c r="AH388" s="87" t="str">
        <f t="shared" si="68"/>
        <v/>
      </c>
      <c r="AI388" s="87" t="str">
        <f t="shared" si="69"/>
        <v/>
      </c>
    </row>
    <row r="389" spans="1:35" ht="12" customHeight="1" x14ac:dyDescent="0.2">
      <c r="A389" s="73" t="s">
        <v>1887</v>
      </c>
      <c r="B389" s="74" t="s">
        <v>231</v>
      </c>
      <c r="C389" s="74" t="s">
        <v>3014</v>
      </c>
      <c r="D389" s="74" t="s">
        <v>167</v>
      </c>
      <c r="E389" s="74" t="s">
        <v>2470</v>
      </c>
      <c r="F389" s="74" t="s">
        <v>2</v>
      </c>
      <c r="G389" s="74" t="s">
        <v>2694</v>
      </c>
      <c r="H389" s="76">
        <v>44314</v>
      </c>
      <c r="I389" s="77">
        <v>-2.796014</v>
      </c>
      <c r="J389" s="75" t="s">
        <v>1</v>
      </c>
      <c r="K389" s="75" t="s">
        <v>1</v>
      </c>
      <c r="L389" s="75" t="s">
        <v>1</v>
      </c>
      <c r="M389" s="75" t="s">
        <v>1</v>
      </c>
      <c r="N389" s="76">
        <v>44482</v>
      </c>
      <c r="O389" s="77">
        <v>-2.796014</v>
      </c>
      <c r="P389" s="75" t="s">
        <v>1</v>
      </c>
      <c r="Q389" s="75" t="s">
        <v>1</v>
      </c>
      <c r="R389" s="75" t="s">
        <v>1</v>
      </c>
      <c r="S389" s="75" t="s">
        <v>1</v>
      </c>
      <c r="T389" s="79">
        <v>5</v>
      </c>
      <c r="V389" s="86">
        <v>44482</v>
      </c>
      <c r="X389" s="81" t="str">
        <f t="shared" si="60"/>
        <v>2021-Q2</v>
      </c>
      <c r="Y389" s="81" t="str">
        <f t="shared" si="61"/>
        <v/>
      </c>
      <c r="Z389" s="87" t="str">
        <f t="shared" si="62"/>
        <v/>
      </c>
      <c r="AB389" s="81" t="str">
        <f t="shared" si="63"/>
        <v>2021-Q4</v>
      </c>
      <c r="AC389" s="81" t="str">
        <f t="shared" si="64"/>
        <v/>
      </c>
      <c r="AD389" s="87" t="str">
        <f t="shared" si="65"/>
        <v/>
      </c>
      <c r="AF389" s="81" t="str">
        <f t="shared" si="66"/>
        <v/>
      </c>
      <c r="AG389" s="87" t="str">
        <f t="shared" si="67"/>
        <v/>
      </c>
      <c r="AH389" s="87" t="str">
        <f t="shared" si="68"/>
        <v/>
      </c>
      <c r="AI389" s="87" t="str">
        <f t="shared" si="69"/>
        <v/>
      </c>
    </row>
    <row r="390" spans="1:35" ht="12" customHeight="1" x14ac:dyDescent="0.2">
      <c r="A390" s="73" t="s">
        <v>1887</v>
      </c>
      <c r="B390" s="74" t="s">
        <v>14</v>
      </c>
      <c r="C390" s="74" t="s">
        <v>136</v>
      </c>
      <c r="D390" s="74" t="s">
        <v>135</v>
      </c>
      <c r="E390" s="74" t="s">
        <v>2412</v>
      </c>
      <c r="F390" s="74" t="s">
        <v>2</v>
      </c>
      <c r="G390" s="74" t="s">
        <v>2680</v>
      </c>
      <c r="H390" s="76">
        <v>44134</v>
      </c>
      <c r="I390" s="77">
        <v>28.545999999999999</v>
      </c>
      <c r="J390" s="78">
        <v>7.43</v>
      </c>
      <c r="K390" s="78">
        <v>9.9</v>
      </c>
      <c r="L390" s="78">
        <v>50</v>
      </c>
      <c r="M390" s="78">
        <v>1860.606</v>
      </c>
      <c r="N390" s="76">
        <v>44466</v>
      </c>
      <c r="O390" s="77">
        <v>13.577999999999999</v>
      </c>
      <c r="P390" s="78">
        <v>7.12</v>
      </c>
      <c r="Q390" s="78">
        <v>9.4</v>
      </c>
      <c r="R390" s="78">
        <v>48.5</v>
      </c>
      <c r="S390" s="78">
        <v>1854.12</v>
      </c>
      <c r="T390" s="79">
        <v>11</v>
      </c>
      <c r="V390" s="86">
        <v>44466</v>
      </c>
      <c r="X390" s="81" t="str">
        <f t="shared" si="60"/>
        <v>2020-Q4</v>
      </c>
      <c r="Y390" s="81" t="str">
        <f t="shared" si="61"/>
        <v>2020-Q4</v>
      </c>
      <c r="Z390" s="87">
        <f t="shared" si="62"/>
        <v>9.9</v>
      </c>
      <c r="AB390" s="81" t="str">
        <f t="shared" si="63"/>
        <v>2021-Q3</v>
      </c>
      <c r="AC390" s="81" t="str">
        <f t="shared" si="64"/>
        <v>2021-Q3</v>
      </c>
      <c r="AD390" s="87">
        <f t="shared" si="65"/>
        <v>9.4</v>
      </c>
      <c r="AF390" s="81" t="str">
        <f t="shared" si="66"/>
        <v>2021-Q3</v>
      </c>
      <c r="AG390" s="87">
        <f t="shared" si="67"/>
        <v>9.9</v>
      </c>
      <c r="AH390" s="87">
        <f t="shared" si="68"/>
        <v>9.4</v>
      </c>
      <c r="AI390" s="87">
        <f t="shared" si="69"/>
        <v>0.5</v>
      </c>
    </row>
    <row r="391" spans="1:35" ht="12" customHeight="1" x14ac:dyDescent="0.2">
      <c r="A391" s="73" t="s">
        <v>1887</v>
      </c>
      <c r="B391" s="74" t="s">
        <v>67</v>
      </c>
      <c r="C391" s="74" t="s">
        <v>762</v>
      </c>
      <c r="D391" s="74" t="s">
        <v>2188</v>
      </c>
      <c r="E391" s="74" t="s">
        <v>2455</v>
      </c>
      <c r="F391" s="74" t="s">
        <v>2</v>
      </c>
      <c r="G391" s="74" t="s">
        <v>2678</v>
      </c>
      <c r="H391" s="76">
        <v>44362</v>
      </c>
      <c r="I391" s="77">
        <v>51.464514999999999</v>
      </c>
      <c r="J391" s="75" t="s">
        <v>1</v>
      </c>
      <c r="K391" s="75" t="s">
        <v>1</v>
      </c>
      <c r="L391" s="75" t="s">
        <v>1</v>
      </c>
      <c r="M391" s="75" t="s">
        <v>1</v>
      </c>
      <c r="N391" s="76">
        <v>44447</v>
      </c>
      <c r="O391" s="77">
        <v>51.464514999999999</v>
      </c>
      <c r="P391" s="75" t="s">
        <v>1</v>
      </c>
      <c r="Q391" s="75" t="s">
        <v>1</v>
      </c>
      <c r="R391" s="75" t="s">
        <v>1</v>
      </c>
      <c r="S391" s="75" t="s">
        <v>1</v>
      </c>
      <c r="T391" s="79">
        <v>2</v>
      </c>
      <c r="V391" s="86">
        <v>44447</v>
      </c>
      <c r="X391" s="81" t="str">
        <f t="shared" si="60"/>
        <v>2021-Q2</v>
      </c>
      <c r="Y391" s="81" t="str">
        <f t="shared" si="61"/>
        <v/>
      </c>
      <c r="Z391" s="87" t="str">
        <f t="shared" si="62"/>
        <v/>
      </c>
      <c r="AB391" s="81" t="str">
        <f t="shared" si="63"/>
        <v>2021-Q3</v>
      </c>
      <c r="AC391" s="81" t="str">
        <f t="shared" si="64"/>
        <v/>
      </c>
      <c r="AD391" s="87" t="str">
        <f t="shared" si="65"/>
        <v/>
      </c>
      <c r="AF391" s="81" t="str">
        <f t="shared" si="66"/>
        <v/>
      </c>
      <c r="AG391" s="87" t="str">
        <f t="shared" si="67"/>
        <v/>
      </c>
      <c r="AH391" s="87" t="str">
        <f t="shared" si="68"/>
        <v/>
      </c>
      <c r="AI391" s="87" t="str">
        <f t="shared" si="69"/>
        <v/>
      </c>
    </row>
    <row r="392" spans="1:35" ht="12" customHeight="1" x14ac:dyDescent="0.2">
      <c r="A392" s="73" t="s">
        <v>1887</v>
      </c>
      <c r="B392" s="74" t="s">
        <v>17</v>
      </c>
      <c r="C392" s="74" t="s">
        <v>16</v>
      </c>
      <c r="D392" s="74" t="s">
        <v>15</v>
      </c>
      <c r="E392" s="74" t="s">
        <v>2404</v>
      </c>
      <c r="F392" s="74" t="s">
        <v>2</v>
      </c>
      <c r="G392" s="74" t="s">
        <v>2694</v>
      </c>
      <c r="H392" s="76">
        <v>44167</v>
      </c>
      <c r="I392" s="77">
        <v>18.434411999999998</v>
      </c>
      <c r="J392" s="78">
        <v>6.88</v>
      </c>
      <c r="K392" s="78">
        <v>9.1999999999999993</v>
      </c>
      <c r="L392" s="78">
        <v>52.07</v>
      </c>
      <c r="M392" s="78">
        <v>88.406177999999997</v>
      </c>
      <c r="N392" s="76">
        <v>44446</v>
      </c>
      <c r="O392" s="77">
        <v>14.151958</v>
      </c>
      <c r="P392" s="75" t="s">
        <v>1</v>
      </c>
      <c r="Q392" s="75" t="s">
        <v>1</v>
      </c>
      <c r="R392" s="75" t="s">
        <v>1</v>
      </c>
      <c r="S392" s="75" t="s">
        <v>1</v>
      </c>
      <c r="T392" s="79">
        <v>9</v>
      </c>
      <c r="V392" s="86">
        <v>44446</v>
      </c>
      <c r="X392" s="81" t="str">
        <f t="shared" si="60"/>
        <v>2020-Q4</v>
      </c>
      <c r="Y392" s="81" t="str">
        <f t="shared" si="61"/>
        <v>2020-Q4</v>
      </c>
      <c r="Z392" s="87">
        <f t="shared" si="62"/>
        <v>9.1999999999999993</v>
      </c>
      <c r="AB392" s="81" t="str">
        <f t="shared" si="63"/>
        <v>2021-Q3</v>
      </c>
      <c r="AC392" s="81" t="str">
        <f t="shared" si="64"/>
        <v/>
      </c>
      <c r="AD392" s="87" t="str">
        <f t="shared" si="65"/>
        <v/>
      </c>
      <c r="AF392" s="81" t="str">
        <f t="shared" si="66"/>
        <v/>
      </c>
      <c r="AG392" s="87" t="str">
        <f t="shared" si="67"/>
        <v/>
      </c>
      <c r="AH392" s="87" t="str">
        <f t="shared" si="68"/>
        <v/>
      </c>
      <c r="AI392" s="87" t="str">
        <f t="shared" si="69"/>
        <v/>
      </c>
    </row>
    <row r="393" spans="1:35" ht="12" customHeight="1" x14ac:dyDescent="0.2">
      <c r="A393" s="73" t="s">
        <v>1887</v>
      </c>
      <c r="B393" s="74" t="s">
        <v>17</v>
      </c>
      <c r="C393" s="74" t="s">
        <v>16</v>
      </c>
      <c r="D393" s="74" t="s">
        <v>15</v>
      </c>
      <c r="E393" s="74" t="s">
        <v>2437</v>
      </c>
      <c r="F393" s="74" t="s">
        <v>2</v>
      </c>
      <c r="G393" s="74" t="s">
        <v>2694</v>
      </c>
      <c r="H393" s="76">
        <v>44215</v>
      </c>
      <c r="I393" s="77">
        <v>-17.47</v>
      </c>
      <c r="J393" s="78">
        <v>6.88</v>
      </c>
      <c r="K393" s="78">
        <v>9.1999999999999993</v>
      </c>
      <c r="L393" s="78">
        <v>52.07</v>
      </c>
      <c r="M393" s="78">
        <v>131.53</v>
      </c>
      <c r="N393" s="76">
        <v>44442</v>
      </c>
      <c r="O393" s="77">
        <v>-16.582000000000001</v>
      </c>
      <c r="P393" s="78">
        <v>6.88</v>
      </c>
      <c r="Q393" s="78">
        <v>9.1999999999999993</v>
      </c>
      <c r="R393" s="78">
        <v>52.07</v>
      </c>
      <c r="S393" s="78">
        <v>132.89699999999999</v>
      </c>
      <c r="T393" s="79">
        <v>7</v>
      </c>
      <c r="V393" s="86">
        <v>44442</v>
      </c>
      <c r="X393" s="81" t="str">
        <f t="shared" si="60"/>
        <v>2021-Q1</v>
      </c>
      <c r="Y393" s="81" t="str">
        <f t="shared" si="61"/>
        <v>2021-Q1</v>
      </c>
      <c r="Z393" s="87">
        <f t="shared" si="62"/>
        <v>9.1999999999999993</v>
      </c>
      <c r="AB393" s="81" t="str">
        <f t="shared" si="63"/>
        <v>2021-Q3</v>
      </c>
      <c r="AC393" s="81" t="str">
        <f t="shared" si="64"/>
        <v>2021-Q3</v>
      </c>
      <c r="AD393" s="87">
        <f t="shared" si="65"/>
        <v>9.1999999999999993</v>
      </c>
      <c r="AF393" s="81" t="str">
        <f t="shared" si="66"/>
        <v>2021-Q3</v>
      </c>
      <c r="AG393" s="87">
        <f t="shared" si="67"/>
        <v>9.1999999999999993</v>
      </c>
      <c r="AH393" s="87">
        <f t="shared" si="68"/>
        <v>9.1999999999999993</v>
      </c>
      <c r="AI393" s="87">
        <f t="shared" si="69"/>
        <v>0</v>
      </c>
    </row>
    <row r="394" spans="1:35" ht="12" customHeight="1" x14ac:dyDescent="0.2">
      <c r="A394" s="73" t="s">
        <v>1887</v>
      </c>
      <c r="B394" s="74" t="s">
        <v>6</v>
      </c>
      <c r="C394" s="74" t="s">
        <v>23</v>
      </c>
      <c r="D394" s="74" t="s">
        <v>22</v>
      </c>
      <c r="E394" s="74" t="s">
        <v>2482</v>
      </c>
      <c r="F394" s="74" t="s">
        <v>2</v>
      </c>
      <c r="G394" s="74" t="s">
        <v>2694</v>
      </c>
      <c r="H394" s="76">
        <v>44302</v>
      </c>
      <c r="I394" s="77">
        <v>73</v>
      </c>
      <c r="J394" s="75" t="s">
        <v>1</v>
      </c>
      <c r="K394" s="75" t="s">
        <v>1</v>
      </c>
      <c r="L394" s="75" t="s">
        <v>1</v>
      </c>
      <c r="M394" s="75" t="s">
        <v>1</v>
      </c>
      <c r="N394" s="76">
        <v>44441</v>
      </c>
      <c r="O394" s="77">
        <v>6</v>
      </c>
      <c r="P394" s="75" t="s">
        <v>1</v>
      </c>
      <c r="Q394" s="75" t="s">
        <v>1</v>
      </c>
      <c r="R394" s="75" t="s">
        <v>1</v>
      </c>
      <c r="S394" s="75" t="s">
        <v>1</v>
      </c>
      <c r="T394" s="79">
        <v>4</v>
      </c>
      <c r="V394" s="86">
        <v>44441</v>
      </c>
      <c r="X394" s="81" t="str">
        <f t="shared" si="60"/>
        <v>2021-Q2</v>
      </c>
      <c r="Y394" s="81" t="str">
        <f t="shared" si="61"/>
        <v/>
      </c>
      <c r="Z394" s="87" t="str">
        <f t="shared" si="62"/>
        <v/>
      </c>
      <c r="AB394" s="81" t="str">
        <f t="shared" si="63"/>
        <v>2021-Q3</v>
      </c>
      <c r="AC394" s="81" t="str">
        <f t="shared" si="64"/>
        <v/>
      </c>
      <c r="AD394" s="87" t="str">
        <f t="shared" si="65"/>
        <v/>
      </c>
      <c r="AF394" s="81" t="str">
        <f t="shared" si="66"/>
        <v/>
      </c>
      <c r="AG394" s="87" t="str">
        <f t="shared" si="67"/>
        <v/>
      </c>
      <c r="AH394" s="87" t="str">
        <f t="shared" si="68"/>
        <v/>
      </c>
      <c r="AI394" s="87" t="str">
        <f t="shared" si="69"/>
        <v/>
      </c>
    </row>
    <row r="395" spans="1:35" ht="12" customHeight="1" x14ac:dyDescent="0.2">
      <c r="A395" s="73" t="s">
        <v>1887</v>
      </c>
      <c r="B395" s="74" t="s">
        <v>86</v>
      </c>
      <c r="C395" s="74" t="s">
        <v>136</v>
      </c>
      <c r="D395" s="74" t="s">
        <v>135</v>
      </c>
      <c r="E395" s="74" t="s">
        <v>2434</v>
      </c>
      <c r="F395" s="74" t="s">
        <v>2</v>
      </c>
      <c r="G395" s="74" t="s">
        <v>2680</v>
      </c>
      <c r="H395" s="76">
        <v>44225</v>
      </c>
      <c r="I395" s="77">
        <v>33.505000000000003</v>
      </c>
      <c r="J395" s="78">
        <v>7.3</v>
      </c>
      <c r="K395" s="78">
        <v>9.9</v>
      </c>
      <c r="L395" s="78">
        <v>50</v>
      </c>
      <c r="M395" s="78">
        <v>901.07899999999995</v>
      </c>
      <c r="N395" s="76">
        <v>44440</v>
      </c>
      <c r="O395" s="77">
        <v>18.600000000000001</v>
      </c>
      <c r="P395" s="78">
        <v>7.05</v>
      </c>
      <c r="Q395" s="78">
        <v>9.4</v>
      </c>
      <c r="R395" s="78">
        <v>50</v>
      </c>
      <c r="S395" s="78">
        <v>869.80600000000004</v>
      </c>
      <c r="T395" s="79">
        <v>7</v>
      </c>
      <c r="V395" s="86">
        <v>44440</v>
      </c>
      <c r="X395" s="81" t="str">
        <f t="shared" si="60"/>
        <v>2021-Q1</v>
      </c>
      <c r="Y395" s="81" t="str">
        <f t="shared" si="61"/>
        <v>2021-Q1</v>
      </c>
      <c r="Z395" s="87">
        <f t="shared" si="62"/>
        <v>9.9</v>
      </c>
      <c r="AB395" s="81" t="str">
        <f t="shared" si="63"/>
        <v>2021-Q3</v>
      </c>
      <c r="AC395" s="81" t="str">
        <f t="shared" si="64"/>
        <v>2021-Q3</v>
      </c>
      <c r="AD395" s="87">
        <f t="shared" si="65"/>
        <v>9.4</v>
      </c>
      <c r="AF395" s="81" t="str">
        <f t="shared" si="66"/>
        <v>2021-Q3</v>
      </c>
      <c r="AG395" s="87">
        <f t="shared" si="67"/>
        <v>9.9</v>
      </c>
      <c r="AH395" s="87">
        <f t="shared" si="68"/>
        <v>9.4</v>
      </c>
      <c r="AI395" s="87">
        <f t="shared" si="69"/>
        <v>0.5</v>
      </c>
    </row>
    <row r="396" spans="1:35" ht="12" customHeight="1" x14ac:dyDescent="0.2">
      <c r="A396" s="73" t="s">
        <v>1887</v>
      </c>
      <c r="B396" s="74" t="s">
        <v>1653</v>
      </c>
      <c r="C396" s="74" t="s">
        <v>2127</v>
      </c>
      <c r="D396" s="74" t="s">
        <v>2095</v>
      </c>
      <c r="E396" s="74" t="s">
        <v>2463</v>
      </c>
      <c r="F396" s="74" t="s">
        <v>2</v>
      </c>
      <c r="G396" s="74" t="s">
        <v>2680</v>
      </c>
      <c r="H396" s="76">
        <v>44348</v>
      </c>
      <c r="I396" s="77">
        <v>28.887</v>
      </c>
      <c r="J396" s="78">
        <v>6.67</v>
      </c>
      <c r="K396" s="78">
        <v>8.57</v>
      </c>
      <c r="L396" s="78">
        <v>50.42</v>
      </c>
      <c r="M396" s="78">
        <v>1663.6690000000001</v>
      </c>
      <c r="N396" s="76">
        <v>44439</v>
      </c>
      <c r="O396" s="77">
        <v>28.887</v>
      </c>
      <c r="P396" s="78">
        <v>6.67</v>
      </c>
      <c r="Q396" s="78">
        <v>8.57</v>
      </c>
      <c r="R396" s="78">
        <v>50.42</v>
      </c>
      <c r="S396" s="78">
        <v>1663.6690000000001</v>
      </c>
      <c r="T396" s="79">
        <v>3</v>
      </c>
      <c r="V396" s="86">
        <v>44439</v>
      </c>
      <c r="X396" s="81" t="str">
        <f t="shared" si="60"/>
        <v>2021-Q2</v>
      </c>
      <c r="Y396" s="81" t="str">
        <f t="shared" si="61"/>
        <v>2021-Q2</v>
      </c>
      <c r="Z396" s="87">
        <f t="shared" si="62"/>
        <v>8.57</v>
      </c>
      <c r="AB396" s="81" t="str">
        <f t="shared" si="63"/>
        <v>2021-Q3</v>
      </c>
      <c r="AC396" s="81" t="str">
        <f t="shared" si="64"/>
        <v>2021-Q3</v>
      </c>
      <c r="AD396" s="87">
        <f t="shared" si="65"/>
        <v>8.57</v>
      </c>
      <c r="AF396" s="81" t="str">
        <f t="shared" si="66"/>
        <v>2021-Q3</v>
      </c>
      <c r="AG396" s="87">
        <f t="shared" si="67"/>
        <v>8.57</v>
      </c>
      <c r="AH396" s="87">
        <f t="shared" si="68"/>
        <v>8.57</v>
      </c>
      <c r="AI396" s="87">
        <f t="shared" si="69"/>
        <v>0</v>
      </c>
    </row>
    <row r="397" spans="1:35" ht="12" customHeight="1" x14ac:dyDescent="0.2">
      <c r="A397" s="73" t="s">
        <v>1887</v>
      </c>
      <c r="B397" s="74" t="s">
        <v>17</v>
      </c>
      <c r="C397" s="74" t="s">
        <v>23</v>
      </c>
      <c r="D397" s="74" t="s">
        <v>22</v>
      </c>
      <c r="E397" s="74" t="s">
        <v>2397</v>
      </c>
      <c r="F397" s="74" t="s">
        <v>2</v>
      </c>
      <c r="G397" s="74" t="s">
        <v>2694</v>
      </c>
      <c r="H397" s="76">
        <v>44188</v>
      </c>
      <c r="I397" s="77">
        <v>31.614000000000001</v>
      </c>
      <c r="J397" s="78">
        <v>7.07</v>
      </c>
      <c r="K397" s="75" t="s">
        <v>1</v>
      </c>
      <c r="L397" s="78">
        <v>50.31</v>
      </c>
      <c r="M397" s="78">
        <v>55.686</v>
      </c>
      <c r="N397" s="76">
        <v>44431</v>
      </c>
      <c r="O397" s="77">
        <v>27.437000000000001</v>
      </c>
      <c r="P397" s="78">
        <v>7.07</v>
      </c>
      <c r="Q397" s="75" t="s">
        <v>1</v>
      </c>
      <c r="R397" s="78">
        <v>50.32</v>
      </c>
      <c r="S397" s="78">
        <v>55.686</v>
      </c>
      <c r="T397" s="79">
        <v>8</v>
      </c>
      <c r="V397" s="86">
        <v>44431</v>
      </c>
      <c r="X397" s="81" t="str">
        <f t="shared" si="60"/>
        <v>2020-Q4</v>
      </c>
      <c r="Y397" s="81" t="str">
        <f t="shared" si="61"/>
        <v/>
      </c>
      <c r="Z397" s="87" t="str">
        <f t="shared" si="62"/>
        <v/>
      </c>
      <c r="AB397" s="81" t="str">
        <f t="shared" si="63"/>
        <v>2021-Q3</v>
      </c>
      <c r="AC397" s="81" t="str">
        <f t="shared" si="64"/>
        <v/>
      </c>
      <c r="AD397" s="87" t="str">
        <f t="shared" si="65"/>
        <v/>
      </c>
      <c r="AF397" s="81" t="str">
        <f t="shared" si="66"/>
        <v/>
      </c>
      <c r="AG397" s="87" t="str">
        <f t="shared" si="67"/>
        <v/>
      </c>
      <c r="AH397" s="87" t="str">
        <f t="shared" si="68"/>
        <v/>
      </c>
      <c r="AI397" s="87" t="str">
        <f t="shared" si="69"/>
        <v/>
      </c>
    </row>
    <row r="398" spans="1:35" ht="12" customHeight="1" x14ac:dyDescent="0.2">
      <c r="A398" s="73" t="s">
        <v>1887</v>
      </c>
      <c r="B398" s="74" t="s">
        <v>104</v>
      </c>
      <c r="C398" s="74" t="s">
        <v>103</v>
      </c>
      <c r="D398" s="74" t="s">
        <v>102</v>
      </c>
      <c r="E398" s="74" t="s">
        <v>2422</v>
      </c>
      <c r="F398" s="74" t="s">
        <v>2</v>
      </c>
      <c r="G398" s="74" t="s">
        <v>2680</v>
      </c>
      <c r="H398" s="76">
        <v>43707</v>
      </c>
      <c r="I398" s="77">
        <v>1219.566</v>
      </c>
      <c r="J398" s="78">
        <v>7.68</v>
      </c>
      <c r="K398" s="75" t="s">
        <v>1</v>
      </c>
      <c r="L398" s="75" t="s">
        <v>1</v>
      </c>
      <c r="M398" s="78">
        <v>28823.74</v>
      </c>
      <c r="N398" s="76">
        <v>44427</v>
      </c>
      <c r="O398" s="77">
        <v>489.30200000000002</v>
      </c>
      <c r="P398" s="78">
        <v>7.68</v>
      </c>
      <c r="Q398" s="75" t="s">
        <v>1</v>
      </c>
      <c r="R398" s="75" t="s">
        <v>1</v>
      </c>
      <c r="S398" s="78">
        <v>28139.011999999999</v>
      </c>
      <c r="T398" s="79">
        <v>24</v>
      </c>
      <c r="V398" s="86">
        <v>44427</v>
      </c>
      <c r="X398" s="81" t="str">
        <f t="shared" si="60"/>
        <v>2019-Q3</v>
      </c>
      <c r="Y398" s="81" t="str">
        <f t="shared" si="61"/>
        <v/>
      </c>
      <c r="Z398" s="87" t="str">
        <f t="shared" si="62"/>
        <v/>
      </c>
      <c r="AB398" s="81" t="str">
        <f t="shared" si="63"/>
        <v>2021-Q3</v>
      </c>
      <c r="AC398" s="81" t="str">
        <f t="shared" si="64"/>
        <v/>
      </c>
      <c r="AD398" s="87" t="str">
        <f t="shared" si="65"/>
        <v/>
      </c>
      <c r="AF398" s="81" t="str">
        <f t="shared" si="66"/>
        <v/>
      </c>
      <c r="AG398" s="87" t="str">
        <f t="shared" si="67"/>
        <v/>
      </c>
      <c r="AH398" s="87" t="str">
        <f t="shared" si="68"/>
        <v/>
      </c>
      <c r="AI398" s="87" t="str">
        <f t="shared" si="69"/>
        <v/>
      </c>
    </row>
    <row r="399" spans="1:35" ht="12" customHeight="1" x14ac:dyDescent="0.2">
      <c r="A399" s="73" t="s">
        <v>1887</v>
      </c>
      <c r="B399" s="74" t="s">
        <v>51</v>
      </c>
      <c r="C399" s="74" t="s">
        <v>2445</v>
      </c>
      <c r="D399" s="74" t="s">
        <v>10</v>
      </c>
      <c r="E399" s="74" t="s">
        <v>2409</v>
      </c>
      <c r="F399" s="74" t="s">
        <v>2</v>
      </c>
      <c r="G399" s="74" t="s">
        <v>2680</v>
      </c>
      <c r="H399" s="76">
        <v>44141</v>
      </c>
      <c r="I399" s="77">
        <v>38.080280000000002</v>
      </c>
      <c r="J399" s="78">
        <v>7.34</v>
      </c>
      <c r="K399" s="78">
        <v>10.199999999999999</v>
      </c>
      <c r="L399" s="78">
        <v>52.5</v>
      </c>
      <c r="M399" s="78">
        <v>672.23576600000001</v>
      </c>
      <c r="N399" s="76">
        <v>44426</v>
      </c>
      <c r="O399" s="77">
        <v>27.173999999999999</v>
      </c>
      <c r="P399" s="78">
        <v>6.97</v>
      </c>
      <c r="Q399" s="78">
        <v>9.5</v>
      </c>
      <c r="R399" s="78">
        <v>52.5</v>
      </c>
      <c r="S399" s="78">
        <v>664.26900000000001</v>
      </c>
      <c r="T399" s="79">
        <v>9</v>
      </c>
      <c r="V399" s="86">
        <v>44426</v>
      </c>
      <c r="X399" s="81" t="str">
        <f t="shared" si="60"/>
        <v>2020-Q4</v>
      </c>
      <c r="Y399" s="81" t="str">
        <f t="shared" si="61"/>
        <v>2020-Q4</v>
      </c>
      <c r="Z399" s="87">
        <f t="shared" si="62"/>
        <v>10.199999999999999</v>
      </c>
      <c r="AB399" s="81" t="str">
        <f t="shared" si="63"/>
        <v>2021-Q3</v>
      </c>
      <c r="AC399" s="81" t="str">
        <f t="shared" si="64"/>
        <v>2021-Q3</v>
      </c>
      <c r="AD399" s="87">
        <f t="shared" si="65"/>
        <v>9.5</v>
      </c>
      <c r="AF399" s="81" t="str">
        <f t="shared" si="66"/>
        <v>2021-Q3</v>
      </c>
      <c r="AG399" s="87">
        <f t="shared" si="67"/>
        <v>10.199999999999999</v>
      </c>
      <c r="AH399" s="87">
        <f t="shared" si="68"/>
        <v>9.5</v>
      </c>
      <c r="AI399" s="87">
        <f t="shared" si="69"/>
        <v>0.69999999999999929</v>
      </c>
    </row>
    <row r="400" spans="1:35" ht="12" customHeight="1" x14ac:dyDescent="0.2">
      <c r="A400" s="73" t="s">
        <v>1887</v>
      </c>
      <c r="B400" s="74" t="s">
        <v>8</v>
      </c>
      <c r="C400" s="74" t="s">
        <v>3016</v>
      </c>
      <c r="D400" s="74" t="s">
        <v>124</v>
      </c>
      <c r="E400" s="74" t="s">
        <v>2427</v>
      </c>
      <c r="F400" s="74" t="s">
        <v>2</v>
      </c>
      <c r="G400" s="74" t="s">
        <v>2680</v>
      </c>
      <c r="H400" s="76">
        <v>44285</v>
      </c>
      <c r="I400" s="77">
        <v>0</v>
      </c>
      <c r="J400" s="75" t="s">
        <v>1</v>
      </c>
      <c r="K400" s="75" t="s">
        <v>1</v>
      </c>
      <c r="L400" s="75" t="s">
        <v>1</v>
      </c>
      <c r="M400" s="75" t="s">
        <v>1</v>
      </c>
      <c r="N400" s="76">
        <v>44419</v>
      </c>
      <c r="O400" s="77">
        <v>0</v>
      </c>
      <c r="P400" s="75" t="s">
        <v>1</v>
      </c>
      <c r="Q400" s="75" t="s">
        <v>1</v>
      </c>
      <c r="R400" s="75" t="s">
        <v>1</v>
      </c>
      <c r="S400" s="75" t="s">
        <v>1</v>
      </c>
      <c r="T400" s="79">
        <v>4</v>
      </c>
      <c r="V400" s="86">
        <v>44419</v>
      </c>
      <c r="X400" s="81" t="str">
        <f t="shared" si="60"/>
        <v>2021-Q1</v>
      </c>
      <c r="Y400" s="81" t="str">
        <f t="shared" si="61"/>
        <v/>
      </c>
      <c r="Z400" s="87" t="str">
        <f t="shared" si="62"/>
        <v/>
      </c>
      <c r="AB400" s="81" t="str">
        <f t="shared" si="63"/>
        <v>2021-Q3</v>
      </c>
      <c r="AC400" s="81" t="str">
        <f t="shared" si="64"/>
        <v/>
      </c>
      <c r="AD400" s="87" t="str">
        <f t="shared" si="65"/>
        <v/>
      </c>
      <c r="AF400" s="81" t="str">
        <f t="shared" si="66"/>
        <v/>
      </c>
      <c r="AG400" s="87" t="str">
        <f t="shared" si="67"/>
        <v/>
      </c>
      <c r="AH400" s="87" t="str">
        <f t="shared" si="68"/>
        <v/>
      </c>
      <c r="AI400" s="87" t="str">
        <f t="shared" si="69"/>
        <v/>
      </c>
    </row>
    <row r="401" spans="1:35" ht="12" customHeight="1" x14ac:dyDescent="0.2">
      <c r="A401" s="73" t="s">
        <v>1887</v>
      </c>
      <c r="B401" s="74" t="s">
        <v>8</v>
      </c>
      <c r="C401" s="74" t="s">
        <v>125</v>
      </c>
      <c r="D401" s="74" t="s">
        <v>124</v>
      </c>
      <c r="E401" s="74" t="s">
        <v>2426</v>
      </c>
      <c r="F401" s="74" t="s">
        <v>2</v>
      </c>
      <c r="G401" s="74" t="s">
        <v>2680</v>
      </c>
      <c r="H401" s="76">
        <v>44285</v>
      </c>
      <c r="I401" s="77">
        <v>0</v>
      </c>
      <c r="J401" s="75" t="s">
        <v>1</v>
      </c>
      <c r="K401" s="75" t="s">
        <v>1</v>
      </c>
      <c r="L401" s="75" t="s">
        <v>1</v>
      </c>
      <c r="M401" s="75" t="s">
        <v>1</v>
      </c>
      <c r="N401" s="76">
        <v>44419</v>
      </c>
      <c r="O401" s="77">
        <v>0</v>
      </c>
      <c r="P401" s="75" t="s">
        <v>1</v>
      </c>
      <c r="Q401" s="75" t="s">
        <v>1</v>
      </c>
      <c r="R401" s="75" t="s">
        <v>1</v>
      </c>
      <c r="S401" s="75" t="s">
        <v>1</v>
      </c>
      <c r="T401" s="79">
        <v>4</v>
      </c>
      <c r="V401" s="86">
        <v>44419</v>
      </c>
      <c r="X401" s="81" t="str">
        <f t="shared" si="60"/>
        <v>2021-Q1</v>
      </c>
      <c r="Y401" s="81" t="str">
        <f t="shared" si="61"/>
        <v/>
      </c>
      <c r="Z401" s="87" t="str">
        <f t="shared" si="62"/>
        <v/>
      </c>
      <c r="AB401" s="81" t="str">
        <f t="shared" si="63"/>
        <v>2021-Q3</v>
      </c>
      <c r="AC401" s="81" t="str">
        <f t="shared" si="64"/>
        <v/>
      </c>
      <c r="AD401" s="87" t="str">
        <f t="shared" si="65"/>
        <v/>
      </c>
      <c r="AF401" s="81" t="str">
        <f t="shared" si="66"/>
        <v/>
      </c>
      <c r="AG401" s="87" t="str">
        <f t="shared" si="67"/>
        <v/>
      </c>
      <c r="AH401" s="87" t="str">
        <f t="shared" si="68"/>
        <v/>
      </c>
      <c r="AI401" s="87" t="str">
        <f t="shared" si="69"/>
        <v/>
      </c>
    </row>
    <row r="402" spans="1:35" ht="12" customHeight="1" x14ac:dyDescent="0.2">
      <c r="A402" s="73" t="s">
        <v>1887</v>
      </c>
      <c r="B402" s="74" t="s">
        <v>98</v>
      </c>
      <c r="C402" s="74" t="s">
        <v>97</v>
      </c>
      <c r="D402" s="74" t="s">
        <v>62</v>
      </c>
      <c r="E402" s="74" t="s">
        <v>2349</v>
      </c>
      <c r="F402" s="74" t="s">
        <v>2</v>
      </c>
      <c r="G402" s="74" t="s">
        <v>2678</v>
      </c>
      <c r="H402" s="76">
        <v>43896</v>
      </c>
      <c r="I402" s="77">
        <v>26.300198000000002</v>
      </c>
      <c r="J402" s="78">
        <v>7.15</v>
      </c>
      <c r="K402" s="78">
        <v>10.3</v>
      </c>
      <c r="L402" s="78">
        <v>50.37</v>
      </c>
      <c r="M402" s="78">
        <v>910.23057900000003</v>
      </c>
      <c r="N402" s="76">
        <v>44413</v>
      </c>
      <c r="O402" s="77">
        <v>16.729583000000002</v>
      </c>
      <c r="P402" s="78">
        <v>6.8</v>
      </c>
      <c r="Q402" s="78">
        <v>9.6</v>
      </c>
      <c r="R402" s="75" t="s">
        <v>1</v>
      </c>
      <c r="S402" s="78">
        <v>899.985319</v>
      </c>
      <c r="T402" s="79">
        <v>17</v>
      </c>
      <c r="V402" s="86">
        <v>44413</v>
      </c>
      <c r="X402" s="81" t="str">
        <f t="shared" si="60"/>
        <v>2020-Q1</v>
      </c>
      <c r="Y402" s="81" t="str">
        <f t="shared" si="61"/>
        <v>2020-Q1</v>
      </c>
      <c r="Z402" s="87">
        <f t="shared" si="62"/>
        <v>10.3</v>
      </c>
      <c r="AB402" s="81" t="str">
        <f t="shared" si="63"/>
        <v>2021-Q3</v>
      </c>
      <c r="AC402" s="81" t="str">
        <f t="shared" si="64"/>
        <v>2021-Q3</v>
      </c>
      <c r="AD402" s="87">
        <f t="shared" si="65"/>
        <v>9.6</v>
      </c>
      <c r="AF402" s="81" t="str">
        <f t="shared" si="66"/>
        <v>2021-Q3</v>
      </c>
      <c r="AG402" s="87">
        <f t="shared" si="67"/>
        <v>10.3</v>
      </c>
      <c r="AH402" s="87">
        <f t="shared" si="68"/>
        <v>9.6</v>
      </c>
      <c r="AI402" s="87">
        <f t="shared" si="69"/>
        <v>0.70000000000000107</v>
      </c>
    </row>
    <row r="403" spans="1:35" ht="12" customHeight="1" x14ac:dyDescent="0.2">
      <c r="A403" s="73" t="s">
        <v>1887</v>
      </c>
      <c r="B403" s="74" t="s">
        <v>17</v>
      </c>
      <c r="C403" s="74" t="s">
        <v>16</v>
      </c>
      <c r="D403" s="74" t="s">
        <v>15</v>
      </c>
      <c r="E403" s="74" t="s">
        <v>2476</v>
      </c>
      <c r="F403" s="74" t="s">
        <v>2</v>
      </c>
      <c r="G403" s="74" t="s">
        <v>2694</v>
      </c>
      <c r="H403" s="76">
        <v>44144</v>
      </c>
      <c r="I403" s="77">
        <v>168.26</v>
      </c>
      <c r="J403" s="78">
        <v>6.88</v>
      </c>
      <c r="K403" s="78">
        <v>9.1999999999999993</v>
      </c>
      <c r="L403" s="78">
        <v>52.07</v>
      </c>
      <c r="M403" s="78">
        <v>53.283999999999999</v>
      </c>
      <c r="N403" s="76">
        <v>44412</v>
      </c>
      <c r="O403" s="77">
        <v>167.76</v>
      </c>
      <c r="P403" s="78">
        <v>6.88</v>
      </c>
      <c r="Q403" s="78">
        <v>9.1999999999999993</v>
      </c>
      <c r="R403" s="78">
        <v>52.07</v>
      </c>
      <c r="S403" s="78">
        <v>58.030999999999999</v>
      </c>
      <c r="T403" s="79">
        <v>8</v>
      </c>
      <c r="V403" s="86">
        <v>44412</v>
      </c>
      <c r="X403" s="81" t="str">
        <f t="shared" si="60"/>
        <v>2020-Q4</v>
      </c>
      <c r="Y403" s="81" t="str">
        <f t="shared" si="61"/>
        <v>2020-Q4</v>
      </c>
      <c r="Z403" s="87">
        <f t="shared" si="62"/>
        <v>9.1999999999999993</v>
      </c>
      <c r="AB403" s="81" t="str">
        <f t="shared" si="63"/>
        <v>2021-Q3</v>
      </c>
      <c r="AC403" s="81" t="str">
        <f t="shared" si="64"/>
        <v>2021-Q3</v>
      </c>
      <c r="AD403" s="87">
        <f t="shared" si="65"/>
        <v>9.1999999999999993</v>
      </c>
      <c r="AF403" s="81" t="str">
        <f t="shared" si="66"/>
        <v>2021-Q3</v>
      </c>
      <c r="AG403" s="87">
        <f t="shared" si="67"/>
        <v>9.1999999999999993</v>
      </c>
      <c r="AH403" s="87">
        <f t="shared" si="68"/>
        <v>9.1999999999999993</v>
      </c>
      <c r="AI403" s="87">
        <f t="shared" si="69"/>
        <v>0</v>
      </c>
    </row>
    <row r="404" spans="1:35" ht="12" customHeight="1" x14ac:dyDescent="0.2">
      <c r="A404" s="73" t="s">
        <v>1887</v>
      </c>
      <c r="B404" s="74" t="s">
        <v>17</v>
      </c>
      <c r="C404" s="74" t="s">
        <v>23</v>
      </c>
      <c r="D404" s="74" t="s">
        <v>22</v>
      </c>
      <c r="E404" s="74" t="s">
        <v>2475</v>
      </c>
      <c r="F404" s="74" t="s">
        <v>2</v>
      </c>
      <c r="G404" s="74" t="s">
        <v>2694</v>
      </c>
      <c r="H404" s="76">
        <v>44165</v>
      </c>
      <c r="I404" s="77">
        <v>6.8908310000000004</v>
      </c>
      <c r="J404" s="75" t="s">
        <v>1</v>
      </c>
      <c r="K404" s="78">
        <v>9.42</v>
      </c>
      <c r="L404" s="75" t="s">
        <v>1</v>
      </c>
      <c r="M404" s="78">
        <v>16.779104</v>
      </c>
      <c r="N404" s="76">
        <v>44406</v>
      </c>
      <c r="O404" s="77">
        <v>5.9429889999999999</v>
      </c>
      <c r="P404" s="75" t="s">
        <v>1</v>
      </c>
      <c r="Q404" s="78">
        <v>9.1999999999999993</v>
      </c>
      <c r="R404" s="75" t="s">
        <v>1</v>
      </c>
      <c r="S404" s="78">
        <v>16.779104</v>
      </c>
      <c r="T404" s="79">
        <v>8</v>
      </c>
      <c r="V404" s="86">
        <v>44406</v>
      </c>
      <c r="X404" s="81" t="str">
        <f t="shared" si="60"/>
        <v>2020-Q4</v>
      </c>
      <c r="Y404" s="81" t="str">
        <f t="shared" si="61"/>
        <v>2020-Q4</v>
      </c>
      <c r="Z404" s="87">
        <f t="shared" si="62"/>
        <v>9.42</v>
      </c>
      <c r="AB404" s="81" t="str">
        <f t="shared" si="63"/>
        <v>2021-Q3</v>
      </c>
      <c r="AC404" s="81" t="str">
        <f t="shared" si="64"/>
        <v>2021-Q3</v>
      </c>
      <c r="AD404" s="87">
        <f t="shared" si="65"/>
        <v>9.1999999999999993</v>
      </c>
      <c r="AF404" s="81" t="str">
        <f t="shared" si="66"/>
        <v>2021-Q3</v>
      </c>
      <c r="AG404" s="87">
        <f t="shared" si="67"/>
        <v>9.42</v>
      </c>
      <c r="AH404" s="87">
        <f t="shared" si="68"/>
        <v>9.1999999999999993</v>
      </c>
      <c r="AI404" s="87">
        <f t="shared" si="69"/>
        <v>0.22000000000000064</v>
      </c>
    </row>
    <row r="405" spans="1:35" ht="12" customHeight="1" x14ac:dyDescent="0.2">
      <c r="A405" s="73" t="s">
        <v>1887</v>
      </c>
      <c r="B405" s="74" t="s">
        <v>231</v>
      </c>
      <c r="C405" s="74" t="s">
        <v>2740</v>
      </c>
      <c r="D405" s="74" t="s">
        <v>635</v>
      </c>
      <c r="E405" s="74" t="s">
        <v>2491</v>
      </c>
      <c r="F405" s="74" t="s">
        <v>2</v>
      </c>
      <c r="G405" s="74" t="s">
        <v>2694</v>
      </c>
      <c r="H405" s="76">
        <v>44284</v>
      </c>
      <c r="I405" s="77">
        <v>10.562768999999999</v>
      </c>
      <c r="J405" s="75" t="s">
        <v>1</v>
      </c>
      <c r="K405" s="75" t="s">
        <v>1</v>
      </c>
      <c r="L405" s="75" t="s">
        <v>1</v>
      </c>
      <c r="M405" s="78">
        <v>233.37335999999999</v>
      </c>
      <c r="N405" s="76">
        <v>44405</v>
      </c>
      <c r="O405" s="77">
        <v>10.562768999999999</v>
      </c>
      <c r="P405" s="75" t="s">
        <v>1</v>
      </c>
      <c r="Q405" s="75" t="s">
        <v>1</v>
      </c>
      <c r="R405" s="75" t="s">
        <v>1</v>
      </c>
      <c r="S405" s="78">
        <v>233.37335999999999</v>
      </c>
      <c r="T405" s="79">
        <v>4</v>
      </c>
      <c r="V405" s="86">
        <v>44405</v>
      </c>
      <c r="X405" s="81" t="str">
        <f t="shared" si="60"/>
        <v>2021-Q1</v>
      </c>
      <c r="Y405" s="81" t="str">
        <f t="shared" si="61"/>
        <v/>
      </c>
      <c r="Z405" s="87" t="str">
        <f t="shared" si="62"/>
        <v/>
      </c>
      <c r="AB405" s="81" t="str">
        <f t="shared" si="63"/>
        <v>2021-Q3</v>
      </c>
      <c r="AC405" s="81" t="str">
        <f t="shared" si="64"/>
        <v/>
      </c>
      <c r="AD405" s="87" t="str">
        <f t="shared" si="65"/>
        <v/>
      </c>
      <c r="AF405" s="81" t="str">
        <f t="shared" si="66"/>
        <v/>
      </c>
      <c r="AG405" s="87" t="str">
        <f t="shared" si="67"/>
        <v/>
      </c>
      <c r="AH405" s="87" t="str">
        <f t="shared" si="68"/>
        <v/>
      </c>
      <c r="AI405" s="87" t="str">
        <f t="shared" si="69"/>
        <v/>
      </c>
    </row>
    <row r="406" spans="1:35" ht="12" customHeight="1" x14ac:dyDescent="0.2">
      <c r="A406" s="73" t="s">
        <v>1887</v>
      </c>
      <c r="B406" s="74" t="s">
        <v>163</v>
      </c>
      <c r="C406" s="74" t="s">
        <v>2330</v>
      </c>
      <c r="D406" s="74" t="s">
        <v>15</v>
      </c>
      <c r="E406" s="74" t="s">
        <v>2388</v>
      </c>
      <c r="F406" s="74" t="s">
        <v>2</v>
      </c>
      <c r="G406" s="74" t="s">
        <v>2680</v>
      </c>
      <c r="H406" s="76">
        <v>44057</v>
      </c>
      <c r="I406" s="77">
        <v>178.23400000000001</v>
      </c>
      <c r="J406" s="78">
        <v>8.48</v>
      </c>
      <c r="K406" s="78">
        <v>10.25</v>
      </c>
      <c r="L406" s="78">
        <v>53.35</v>
      </c>
      <c r="M406" s="78">
        <v>5748.6509999999998</v>
      </c>
      <c r="N406" s="76">
        <v>44398</v>
      </c>
      <c r="O406" s="77">
        <v>61.6</v>
      </c>
      <c r="P406" s="78">
        <v>7.59</v>
      </c>
      <c r="Q406" s="78">
        <v>9.5</v>
      </c>
      <c r="R406" s="78">
        <v>51.62</v>
      </c>
      <c r="S406" s="78">
        <v>5753.665</v>
      </c>
      <c r="T406" s="79">
        <v>11</v>
      </c>
      <c r="V406" s="86">
        <v>44398</v>
      </c>
      <c r="X406" s="81" t="str">
        <f t="shared" si="60"/>
        <v>2020-Q3</v>
      </c>
      <c r="Y406" s="81" t="str">
        <f t="shared" si="61"/>
        <v>2020-Q3</v>
      </c>
      <c r="Z406" s="87">
        <f t="shared" si="62"/>
        <v>10.25</v>
      </c>
      <c r="AB406" s="81" t="str">
        <f t="shared" si="63"/>
        <v>2021-Q3</v>
      </c>
      <c r="AC406" s="81" t="str">
        <f t="shared" si="64"/>
        <v>2021-Q3</v>
      </c>
      <c r="AD406" s="87">
        <f t="shared" si="65"/>
        <v>9.5</v>
      </c>
      <c r="AF406" s="81" t="str">
        <f t="shared" si="66"/>
        <v>2021-Q3</v>
      </c>
      <c r="AG406" s="87">
        <f t="shared" si="67"/>
        <v>10.25</v>
      </c>
      <c r="AH406" s="87">
        <f t="shared" si="68"/>
        <v>9.5</v>
      </c>
      <c r="AI406" s="87">
        <f t="shared" si="69"/>
        <v>0.75</v>
      </c>
    </row>
    <row r="407" spans="1:35" ht="12" customHeight="1" x14ac:dyDescent="0.2">
      <c r="A407" s="73" t="s">
        <v>1887</v>
      </c>
      <c r="B407" s="74" t="s">
        <v>28</v>
      </c>
      <c r="C407" s="74" t="s">
        <v>2399</v>
      </c>
      <c r="D407" s="74" t="s">
        <v>263</v>
      </c>
      <c r="E407" s="74" t="s">
        <v>2400</v>
      </c>
      <c r="F407" s="74" t="s">
        <v>2</v>
      </c>
      <c r="G407" s="74" t="s">
        <v>2767</v>
      </c>
      <c r="H407" s="76">
        <v>44183</v>
      </c>
      <c r="I407" s="77">
        <v>5.8663080000000001</v>
      </c>
      <c r="J407" s="78">
        <v>6.49</v>
      </c>
      <c r="K407" s="78">
        <v>10.35</v>
      </c>
      <c r="L407" s="78">
        <v>45</v>
      </c>
      <c r="M407" s="78">
        <v>271.637699</v>
      </c>
      <c r="N407" s="76">
        <v>44392</v>
      </c>
      <c r="O407" s="77">
        <v>2.5922079999999998</v>
      </c>
      <c r="P407" s="78">
        <v>5.75</v>
      </c>
      <c r="Q407" s="78">
        <v>9.3800000000000008</v>
      </c>
      <c r="R407" s="78">
        <v>40</v>
      </c>
      <c r="S407" s="78">
        <v>272.25827399999997</v>
      </c>
      <c r="T407" s="79">
        <v>6</v>
      </c>
      <c r="V407" s="86">
        <v>44392</v>
      </c>
      <c r="X407" s="81" t="str">
        <f t="shared" si="60"/>
        <v>2020-Q4</v>
      </c>
      <c r="Y407" s="81" t="str">
        <f t="shared" si="61"/>
        <v>2020-Q4</v>
      </c>
      <c r="Z407" s="87">
        <f t="shared" si="62"/>
        <v>10.35</v>
      </c>
      <c r="AB407" s="81" t="str">
        <f t="shared" si="63"/>
        <v>2021-Q3</v>
      </c>
      <c r="AC407" s="81" t="str">
        <f t="shared" si="64"/>
        <v>2021-Q3</v>
      </c>
      <c r="AD407" s="87">
        <f t="shared" si="65"/>
        <v>9.3800000000000008</v>
      </c>
      <c r="AF407" s="81" t="str">
        <f t="shared" si="66"/>
        <v>2021-Q3</v>
      </c>
      <c r="AG407" s="87">
        <f t="shared" si="67"/>
        <v>10.35</v>
      </c>
      <c r="AH407" s="87">
        <f t="shared" si="68"/>
        <v>9.3800000000000008</v>
      </c>
      <c r="AI407" s="87">
        <f t="shared" si="69"/>
        <v>0.96999999999999886</v>
      </c>
    </row>
    <row r="408" spans="1:35" ht="12" customHeight="1" x14ac:dyDescent="0.2">
      <c r="A408" s="73" t="s">
        <v>1887</v>
      </c>
      <c r="B408" s="74" t="s">
        <v>46</v>
      </c>
      <c r="C408" s="74" t="s">
        <v>189</v>
      </c>
      <c r="D408" s="74" t="s">
        <v>62</v>
      </c>
      <c r="E408" s="74" t="s">
        <v>2403</v>
      </c>
      <c r="F408" s="74" t="s">
        <v>2</v>
      </c>
      <c r="G408" s="74" t="s">
        <v>2678</v>
      </c>
      <c r="H408" s="76">
        <v>44174</v>
      </c>
      <c r="I408" s="77">
        <v>66.840644999999995</v>
      </c>
      <c r="J408" s="78">
        <v>7.34</v>
      </c>
      <c r="K408" s="78">
        <v>10.3</v>
      </c>
      <c r="L408" s="78">
        <v>50.18</v>
      </c>
      <c r="M408" s="78">
        <v>1822.1932220000001</v>
      </c>
      <c r="N408" s="76">
        <v>44391</v>
      </c>
      <c r="O408" s="77">
        <v>41</v>
      </c>
      <c r="P408" s="78">
        <v>6.99</v>
      </c>
      <c r="Q408" s="78">
        <v>9.6</v>
      </c>
      <c r="R408" s="78">
        <v>50.21</v>
      </c>
      <c r="S408" s="78">
        <v>1770.6142199999999</v>
      </c>
      <c r="T408" s="79">
        <v>7</v>
      </c>
      <c r="V408" s="86">
        <v>44391</v>
      </c>
      <c r="X408" s="81" t="str">
        <f t="shared" si="60"/>
        <v>2020-Q4</v>
      </c>
      <c r="Y408" s="81" t="str">
        <f t="shared" si="61"/>
        <v>2020-Q4</v>
      </c>
      <c r="Z408" s="87">
        <f t="shared" si="62"/>
        <v>10.3</v>
      </c>
      <c r="AB408" s="81" t="str">
        <f t="shared" si="63"/>
        <v>2021-Q3</v>
      </c>
      <c r="AC408" s="81" t="str">
        <f t="shared" si="64"/>
        <v>2021-Q3</v>
      </c>
      <c r="AD408" s="87">
        <f t="shared" si="65"/>
        <v>9.6</v>
      </c>
      <c r="AF408" s="81" t="str">
        <f t="shared" si="66"/>
        <v>2021-Q3</v>
      </c>
      <c r="AG408" s="87">
        <f t="shared" si="67"/>
        <v>10.3</v>
      </c>
      <c r="AH408" s="87">
        <f t="shared" si="68"/>
        <v>9.6</v>
      </c>
      <c r="AI408" s="87">
        <f t="shared" si="69"/>
        <v>0.70000000000000107</v>
      </c>
    </row>
    <row r="409" spans="1:35" ht="12" customHeight="1" x14ac:dyDescent="0.2">
      <c r="A409" s="73" t="s">
        <v>1887</v>
      </c>
      <c r="B409" s="74" t="s">
        <v>17</v>
      </c>
      <c r="C409" s="74" t="s">
        <v>16</v>
      </c>
      <c r="D409" s="74" t="s">
        <v>15</v>
      </c>
      <c r="E409" s="74" t="s">
        <v>2417</v>
      </c>
      <c r="F409" s="74" t="s">
        <v>2</v>
      </c>
      <c r="G409" s="74" t="s">
        <v>2694</v>
      </c>
      <c r="H409" s="76">
        <v>44109</v>
      </c>
      <c r="I409" s="77">
        <v>14.428000000000001</v>
      </c>
      <c r="J409" s="78">
        <v>7.4</v>
      </c>
      <c r="K409" s="78">
        <v>10.199999999999999</v>
      </c>
      <c r="L409" s="78">
        <v>52.07</v>
      </c>
      <c r="M409" s="78">
        <v>697.94399999999996</v>
      </c>
      <c r="N409" s="76">
        <v>44378</v>
      </c>
      <c r="O409" s="77">
        <v>14.428000000000001</v>
      </c>
      <c r="P409" s="78">
        <v>7.4</v>
      </c>
      <c r="Q409" s="78">
        <v>10.199999999999999</v>
      </c>
      <c r="R409" s="78">
        <v>52.07</v>
      </c>
      <c r="S409" s="78">
        <v>697.94399999999996</v>
      </c>
      <c r="T409" s="79">
        <v>8</v>
      </c>
      <c r="V409" s="86">
        <v>44378</v>
      </c>
      <c r="X409" s="81" t="str">
        <f t="shared" si="60"/>
        <v>2020-Q4</v>
      </c>
      <c r="Y409" s="81" t="str">
        <f t="shared" si="61"/>
        <v>2020-Q4</v>
      </c>
      <c r="Z409" s="87">
        <f t="shared" si="62"/>
        <v>10.199999999999999</v>
      </c>
      <c r="AB409" s="81" t="str">
        <f t="shared" si="63"/>
        <v>2021-Q3</v>
      </c>
      <c r="AC409" s="81" t="str">
        <f t="shared" si="64"/>
        <v>2021-Q3</v>
      </c>
      <c r="AD409" s="87">
        <f t="shared" si="65"/>
        <v>10.199999999999999</v>
      </c>
      <c r="AF409" s="81" t="str">
        <f t="shared" si="66"/>
        <v>2021-Q3</v>
      </c>
      <c r="AG409" s="87">
        <f t="shared" si="67"/>
        <v>10.199999999999999</v>
      </c>
      <c r="AH409" s="87">
        <f t="shared" si="68"/>
        <v>10.199999999999999</v>
      </c>
      <c r="AI409" s="87">
        <f t="shared" si="69"/>
        <v>0</v>
      </c>
    </row>
    <row r="410" spans="1:35" ht="12" customHeight="1" x14ac:dyDescent="0.2">
      <c r="A410" s="73" t="s">
        <v>1887</v>
      </c>
      <c r="B410" s="74" t="s">
        <v>17</v>
      </c>
      <c r="C410" s="74" t="s">
        <v>16</v>
      </c>
      <c r="D410" s="74" t="s">
        <v>15</v>
      </c>
      <c r="E410" s="74" t="s">
        <v>2418</v>
      </c>
      <c r="F410" s="74" t="s">
        <v>2</v>
      </c>
      <c r="G410" s="74" t="s">
        <v>2694</v>
      </c>
      <c r="H410" s="76">
        <v>44109</v>
      </c>
      <c r="I410" s="77">
        <v>-2.2463E-2</v>
      </c>
      <c r="J410" s="78">
        <v>6.88</v>
      </c>
      <c r="K410" s="78">
        <v>9.1999999999999993</v>
      </c>
      <c r="L410" s="78">
        <v>52.07</v>
      </c>
      <c r="M410" s="78">
        <v>58.420999999999999</v>
      </c>
      <c r="N410" s="76">
        <v>44378</v>
      </c>
      <c r="O410" s="77">
        <v>-0.13200000000000001</v>
      </c>
      <c r="P410" s="78">
        <v>6.88</v>
      </c>
      <c r="Q410" s="78">
        <v>9.1999999999999993</v>
      </c>
      <c r="R410" s="78">
        <v>52.07</v>
      </c>
      <c r="S410" s="78">
        <v>58.298000000000002</v>
      </c>
      <c r="T410" s="79">
        <v>8</v>
      </c>
      <c r="V410" s="86">
        <v>44378</v>
      </c>
      <c r="X410" s="81" t="str">
        <f t="shared" si="60"/>
        <v>2020-Q4</v>
      </c>
      <c r="Y410" s="81" t="str">
        <f t="shared" si="61"/>
        <v>2020-Q4</v>
      </c>
      <c r="Z410" s="87">
        <f t="shared" si="62"/>
        <v>9.1999999999999993</v>
      </c>
      <c r="AB410" s="81" t="str">
        <f t="shared" si="63"/>
        <v>2021-Q3</v>
      </c>
      <c r="AC410" s="81" t="str">
        <f t="shared" si="64"/>
        <v>2021-Q3</v>
      </c>
      <c r="AD410" s="87">
        <f t="shared" si="65"/>
        <v>9.1999999999999993</v>
      </c>
      <c r="AF410" s="81" t="str">
        <f t="shared" si="66"/>
        <v>2021-Q3</v>
      </c>
      <c r="AG410" s="87">
        <f t="shared" si="67"/>
        <v>9.1999999999999993</v>
      </c>
      <c r="AH410" s="87">
        <f t="shared" si="68"/>
        <v>9.1999999999999993</v>
      </c>
      <c r="AI410" s="87">
        <f t="shared" si="69"/>
        <v>0</v>
      </c>
    </row>
    <row r="411" spans="1:35" ht="12" customHeight="1" x14ac:dyDescent="0.2">
      <c r="A411" s="73" t="s">
        <v>1887</v>
      </c>
      <c r="B411" s="74" t="s">
        <v>76</v>
      </c>
      <c r="C411" s="74" t="s">
        <v>20</v>
      </c>
      <c r="D411" s="74" t="s">
        <v>19</v>
      </c>
      <c r="E411" s="74" t="s">
        <v>2406</v>
      </c>
      <c r="F411" s="74" t="s">
        <v>2</v>
      </c>
      <c r="G411" s="74" t="s">
        <v>2680</v>
      </c>
      <c r="H411" s="76">
        <v>44160</v>
      </c>
      <c r="I411" s="77">
        <v>170.324502</v>
      </c>
      <c r="J411" s="78">
        <v>7.21</v>
      </c>
      <c r="K411" s="78">
        <v>10</v>
      </c>
      <c r="L411" s="78">
        <v>53.14</v>
      </c>
      <c r="M411" s="78">
        <v>5233.2872340000004</v>
      </c>
      <c r="N411" s="76">
        <v>44377</v>
      </c>
      <c r="O411" s="77">
        <v>106.32</v>
      </c>
      <c r="P411" s="75" t="s">
        <v>1</v>
      </c>
      <c r="Q411" s="78">
        <v>9.43</v>
      </c>
      <c r="R411" s="75" t="s">
        <v>1</v>
      </c>
      <c r="S411" s="75" t="s">
        <v>1</v>
      </c>
      <c r="T411" s="79">
        <v>7</v>
      </c>
      <c r="V411" s="86">
        <v>44377</v>
      </c>
      <c r="X411" s="81" t="str">
        <f t="shared" si="60"/>
        <v>2020-Q4</v>
      </c>
      <c r="Y411" s="81" t="str">
        <f t="shared" si="61"/>
        <v>2020-Q4</v>
      </c>
      <c r="Z411" s="87">
        <f t="shared" si="62"/>
        <v>10</v>
      </c>
      <c r="AB411" s="81" t="str">
        <f t="shared" si="63"/>
        <v>2021-Q2</v>
      </c>
      <c r="AC411" s="81" t="str">
        <f t="shared" si="64"/>
        <v>2021-Q2</v>
      </c>
      <c r="AD411" s="87">
        <f t="shared" si="65"/>
        <v>9.43</v>
      </c>
      <c r="AF411" s="81" t="str">
        <f t="shared" si="66"/>
        <v>2021-Q2</v>
      </c>
      <c r="AG411" s="87">
        <f t="shared" si="67"/>
        <v>10</v>
      </c>
      <c r="AH411" s="87">
        <f t="shared" si="68"/>
        <v>9.43</v>
      </c>
      <c r="AI411" s="87">
        <f t="shared" si="69"/>
        <v>0.57000000000000028</v>
      </c>
    </row>
    <row r="412" spans="1:35" ht="12" customHeight="1" x14ac:dyDescent="0.2">
      <c r="A412" s="73" t="s">
        <v>1887</v>
      </c>
      <c r="B412" s="74" t="s">
        <v>76</v>
      </c>
      <c r="C412" s="74" t="s">
        <v>226</v>
      </c>
      <c r="D412" s="74" t="s">
        <v>19</v>
      </c>
      <c r="E412" s="74" t="s">
        <v>2407</v>
      </c>
      <c r="F412" s="74" t="s">
        <v>2</v>
      </c>
      <c r="G412" s="74" t="s">
        <v>2680</v>
      </c>
      <c r="H412" s="76">
        <v>44160</v>
      </c>
      <c r="I412" s="77">
        <v>128.512416</v>
      </c>
      <c r="J412" s="78">
        <v>7.17</v>
      </c>
      <c r="K412" s="78">
        <v>10</v>
      </c>
      <c r="L412" s="78">
        <v>53.13</v>
      </c>
      <c r="M412" s="78">
        <v>3449.5739079999998</v>
      </c>
      <c r="N412" s="76">
        <v>44377</v>
      </c>
      <c r="O412" s="77">
        <v>72.72</v>
      </c>
      <c r="P412" s="75" t="s">
        <v>1</v>
      </c>
      <c r="Q412" s="78">
        <v>9.43</v>
      </c>
      <c r="R412" s="75" t="s">
        <v>1</v>
      </c>
      <c r="S412" s="75" t="s">
        <v>1</v>
      </c>
      <c r="T412" s="79">
        <v>7</v>
      </c>
      <c r="V412" s="86">
        <v>44377</v>
      </c>
      <c r="X412" s="81" t="str">
        <f t="shared" si="60"/>
        <v>2020-Q4</v>
      </c>
      <c r="Y412" s="81" t="str">
        <f t="shared" si="61"/>
        <v>2020-Q4</v>
      </c>
      <c r="Z412" s="87">
        <f t="shared" si="62"/>
        <v>10</v>
      </c>
      <c r="AB412" s="81" t="str">
        <f t="shared" si="63"/>
        <v>2021-Q2</v>
      </c>
      <c r="AC412" s="81" t="str">
        <f t="shared" si="64"/>
        <v>2021-Q2</v>
      </c>
      <c r="AD412" s="87">
        <f t="shared" si="65"/>
        <v>9.43</v>
      </c>
      <c r="AF412" s="81" t="str">
        <f t="shared" si="66"/>
        <v>2021-Q2</v>
      </c>
      <c r="AG412" s="87">
        <f t="shared" si="67"/>
        <v>10</v>
      </c>
      <c r="AH412" s="87">
        <f t="shared" si="68"/>
        <v>9.43</v>
      </c>
      <c r="AI412" s="87">
        <f t="shared" si="69"/>
        <v>0.57000000000000028</v>
      </c>
    </row>
    <row r="413" spans="1:35" ht="12" customHeight="1" x14ac:dyDescent="0.2">
      <c r="A413" s="73" t="s">
        <v>1887</v>
      </c>
      <c r="B413" s="74" t="s">
        <v>210</v>
      </c>
      <c r="C413" s="74" t="s">
        <v>2445</v>
      </c>
      <c r="D413" s="74" t="s">
        <v>10</v>
      </c>
      <c r="E413" s="74" t="s">
        <v>2410</v>
      </c>
      <c r="F413" s="74" t="s">
        <v>2</v>
      </c>
      <c r="G413" s="74" t="s">
        <v>2680</v>
      </c>
      <c r="H413" s="76">
        <v>44137</v>
      </c>
      <c r="I413" s="77">
        <v>362.55112700000001</v>
      </c>
      <c r="J413" s="75" t="s">
        <v>1</v>
      </c>
      <c r="K413" s="78">
        <v>10.199999999999999</v>
      </c>
      <c r="L413" s="78">
        <v>52.5</v>
      </c>
      <c r="M413" s="78">
        <v>9950.5759999999991</v>
      </c>
      <c r="N413" s="76">
        <v>44377</v>
      </c>
      <c r="O413" s="75" t="s">
        <v>1</v>
      </c>
      <c r="P413" s="75" t="s">
        <v>1</v>
      </c>
      <c r="Q413" s="75" t="s">
        <v>1</v>
      </c>
      <c r="R413" s="75" t="s">
        <v>1</v>
      </c>
      <c r="S413" s="75" t="s">
        <v>1</v>
      </c>
      <c r="T413" s="79">
        <v>8</v>
      </c>
      <c r="V413" s="86">
        <v>44377</v>
      </c>
      <c r="X413" s="81" t="str">
        <f t="shared" si="60"/>
        <v>2020-Q4</v>
      </c>
      <c r="Y413" s="81" t="str">
        <f t="shared" si="61"/>
        <v>2020-Q4</v>
      </c>
      <c r="Z413" s="87">
        <f t="shared" si="62"/>
        <v>10.199999999999999</v>
      </c>
      <c r="AB413" s="81" t="str">
        <f t="shared" si="63"/>
        <v>2021-Q2</v>
      </c>
      <c r="AC413" s="81" t="str">
        <f t="shared" si="64"/>
        <v/>
      </c>
      <c r="AD413" s="87" t="str">
        <f t="shared" si="65"/>
        <v/>
      </c>
      <c r="AF413" s="81" t="str">
        <f t="shared" si="66"/>
        <v/>
      </c>
      <c r="AG413" s="87" t="str">
        <f t="shared" si="67"/>
        <v/>
      </c>
      <c r="AH413" s="87" t="str">
        <f t="shared" si="68"/>
        <v/>
      </c>
      <c r="AI413" s="87" t="str">
        <f t="shared" si="69"/>
        <v/>
      </c>
    </row>
    <row r="414" spans="1:35" ht="12" customHeight="1" x14ac:dyDescent="0.2">
      <c r="A414" s="73" t="s">
        <v>1887</v>
      </c>
      <c r="B414" s="74" t="s">
        <v>6</v>
      </c>
      <c r="C414" s="74" t="s">
        <v>23</v>
      </c>
      <c r="D414" s="74" t="s">
        <v>22</v>
      </c>
      <c r="E414" s="74" t="s">
        <v>2541</v>
      </c>
      <c r="F414" s="74" t="s">
        <v>2</v>
      </c>
      <c r="G414" s="74" t="s">
        <v>2694</v>
      </c>
      <c r="H414" s="76">
        <v>44179</v>
      </c>
      <c r="I414" s="77">
        <v>49.808518999999997</v>
      </c>
      <c r="J414" s="78">
        <v>7.28</v>
      </c>
      <c r="K414" s="78">
        <v>9.75</v>
      </c>
      <c r="L414" s="75" t="s">
        <v>1</v>
      </c>
      <c r="M414" s="78">
        <v>332.32651099999998</v>
      </c>
      <c r="N414" s="76">
        <v>44377</v>
      </c>
      <c r="O414" s="77">
        <v>44.160255999999997</v>
      </c>
      <c r="P414" s="75" t="s">
        <v>1</v>
      </c>
      <c r="Q414" s="78">
        <v>9.25</v>
      </c>
      <c r="R414" s="75" t="s">
        <v>1</v>
      </c>
      <c r="S414" s="75" t="s">
        <v>1</v>
      </c>
      <c r="T414" s="79">
        <v>6</v>
      </c>
      <c r="V414" s="86">
        <v>44377</v>
      </c>
      <c r="X414" s="81" t="str">
        <f t="shared" si="60"/>
        <v>2020-Q4</v>
      </c>
      <c r="Y414" s="81" t="str">
        <f t="shared" si="61"/>
        <v>2020-Q4</v>
      </c>
      <c r="Z414" s="87">
        <f t="shared" si="62"/>
        <v>9.75</v>
      </c>
      <c r="AB414" s="81" t="str">
        <f t="shared" si="63"/>
        <v>2021-Q2</v>
      </c>
      <c r="AC414" s="81" t="str">
        <f t="shared" si="64"/>
        <v>2021-Q2</v>
      </c>
      <c r="AD414" s="87">
        <f t="shared" si="65"/>
        <v>9.25</v>
      </c>
      <c r="AF414" s="81" t="str">
        <f t="shared" si="66"/>
        <v>2021-Q2</v>
      </c>
      <c r="AG414" s="87">
        <f t="shared" si="67"/>
        <v>9.75</v>
      </c>
      <c r="AH414" s="87">
        <f t="shared" si="68"/>
        <v>9.25</v>
      </c>
      <c r="AI414" s="87">
        <f t="shared" si="69"/>
        <v>0.5</v>
      </c>
    </row>
    <row r="415" spans="1:35" ht="12" customHeight="1" x14ac:dyDescent="0.2">
      <c r="A415" s="73" t="s">
        <v>1887</v>
      </c>
      <c r="B415" s="74" t="s">
        <v>63</v>
      </c>
      <c r="C415" s="74" t="s">
        <v>100</v>
      </c>
      <c r="D415" s="74" t="s">
        <v>62</v>
      </c>
      <c r="E415" s="74" t="s">
        <v>2413</v>
      </c>
      <c r="F415" s="74" t="s">
        <v>2</v>
      </c>
      <c r="G415" s="74" t="s">
        <v>2678</v>
      </c>
      <c r="H415" s="76">
        <v>44130</v>
      </c>
      <c r="I415" s="77">
        <v>104.059</v>
      </c>
      <c r="J415" s="78">
        <v>7.54</v>
      </c>
      <c r="K415" s="78">
        <v>10.199999999999999</v>
      </c>
      <c r="L415" s="78">
        <v>50.5</v>
      </c>
      <c r="M415" s="78">
        <v>2585.6030000000001</v>
      </c>
      <c r="N415" s="76">
        <v>44375</v>
      </c>
      <c r="O415" s="77">
        <v>52.244253999999998</v>
      </c>
      <c r="P415" s="78">
        <v>7.21</v>
      </c>
      <c r="Q415" s="78">
        <v>9.5500000000000007</v>
      </c>
      <c r="R415" s="78">
        <v>50.5</v>
      </c>
      <c r="S415" s="78">
        <v>2265.511</v>
      </c>
      <c r="T415" s="79">
        <v>8</v>
      </c>
      <c r="V415" s="86">
        <v>44375</v>
      </c>
      <c r="X415" s="81" t="str">
        <f t="shared" si="60"/>
        <v>2020-Q4</v>
      </c>
      <c r="Y415" s="81" t="str">
        <f t="shared" si="61"/>
        <v>2020-Q4</v>
      </c>
      <c r="Z415" s="87">
        <f t="shared" si="62"/>
        <v>10.199999999999999</v>
      </c>
      <c r="AB415" s="81" t="str">
        <f t="shared" si="63"/>
        <v>2021-Q2</v>
      </c>
      <c r="AC415" s="81" t="str">
        <f t="shared" si="64"/>
        <v>2021-Q2</v>
      </c>
      <c r="AD415" s="87">
        <f t="shared" si="65"/>
        <v>9.5500000000000007</v>
      </c>
      <c r="AF415" s="81" t="str">
        <f t="shared" si="66"/>
        <v>2021-Q2</v>
      </c>
      <c r="AG415" s="87">
        <f t="shared" si="67"/>
        <v>10.199999999999999</v>
      </c>
      <c r="AH415" s="87">
        <f t="shared" si="68"/>
        <v>9.5500000000000007</v>
      </c>
      <c r="AI415" s="87">
        <f t="shared" si="69"/>
        <v>0.64999999999999858</v>
      </c>
    </row>
    <row r="416" spans="1:35" ht="12" customHeight="1" x14ac:dyDescent="0.2">
      <c r="A416" s="73" t="s">
        <v>1887</v>
      </c>
      <c r="B416" s="74" t="s">
        <v>44</v>
      </c>
      <c r="C416" s="74" t="s">
        <v>155</v>
      </c>
      <c r="D416" s="74" t="s">
        <v>2095</v>
      </c>
      <c r="E416" s="74" t="s">
        <v>2370</v>
      </c>
      <c r="F416" s="74" t="s">
        <v>2</v>
      </c>
      <c r="G416" s="74" t="s">
        <v>2680</v>
      </c>
      <c r="H416" s="76">
        <v>43980</v>
      </c>
      <c r="I416" s="77">
        <v>5.1392379999999998</v>
      </c>
      <c r="J416" s="78">
        <v>7.91</v>
      </c>
      <c r="K416" s="78">
        <v>10.3</v>
      </c>
      <c r="L416" s="78">
        <v>51</v>
      </c>
      <c r="M416" s="78">
        <v>467.63902000000002</v>
      </c>
      <c r="N416" s="76">
        <v>44370</v>
      </c>
      <c r="O416" s="77">
        <v>-4.294537</v>
      </c>
      <c r="P416" s="78">
        <v>7.18</v>
      </c>
      <c r="Q416" s="78">
        <v>9</v>
      </c>
      <c r="R416" s="78">
        <v>49.21</v>
      </c>
      <c r="S416" s="78">
        <v>463.19581599999998</v>
      </c>
      <c r="T416" s="79">
        <v>13</v>
      </c>
      <c r="V416" s="86">
        <v>44370</v>
      </c>
      <c r="X416" s="81" t="str">
        <f t="shared" si="60"/>
        <v>2020-Q2</v>
      </c>
      <c r="Y416" s="81" t="str">
        <f t="shared" si="61"/>
        <v>2020-Q2</v>
      </c>
      <c r="Z416" s="87">
        <f t="shared" si="62"/>
        <v>10.3</v>
      </c>
      <c r="AB416" s="81" t="str">
        <f t="shared" si="63"/>
        <v>2021-Q2</v>
      </c>
      <c r="AC416" s="81" t="str">
        <f t="shared" si="64"/>
        <v>2021-Q2</v>
      </c>
      <c r="AD416" s="87">
        <f t="shared" si="65"/>
        <v>9</v>
      </c>
      <c r="AF416" s="81" t="str">
        <f t="shared" si="66"/>
        <v>2021-Q2</v>
      </c>
      <c r="AG416" s="87">
        <f t="shared" si="67"/>
        <v>10.3</v>
      </c>
      <c r="AH416" s="87">
        <f t="shared" si="68"/>
        <v>9</v>
      </c>
      <c r="AI416" s="87">
        <f t="shared" si="69"/>
        <v>1.3000000000000007</v>
      </c>
    </row>
    <row r="417" spans="1:35" ht="12" customHeight="1" x14ac:dyDescent="0.2">
      <c r="A417" s="73" t="s">
        <v>1887</v>
      </c>
      <c r="B417" s="74" t="s">
        <v>70</v>
      </c>
      <c r="C417" s="74" t="s">
        <v>704</v>
      </c>
      <c r="D417" s="74" t="s">
        <v>2095</v>
      </c>
      <c r="E417" s="74" t="s">
        <v>2286</v>
      </c>
      <c r="F417" s="74" t="s">
        <v>2</v>
      </c>
      <c r="G417" s="74" t="s">
        <v>2680</v>
      </c>
      <c r="H417" s="76">
        <v>43644</v>
      </c>
      <c r="I417" s="77">
        <v>109.64400000000001</v>
      </c>
      <c r="J417" s="78">
        <v>8.18</v>
      </c>
      <c r="K417" s="78">
        <v>11</v>
      </c>
      <c r="L417" s="78">
        <v>53</v>
      </c>
      <c r="M417" s="78">
        <v>3486.96</v>
      </c>
      <c r="N417" s="76">
        <v>44369</v>
      </c>
      <c r="O417" s="77">
        <v>49</v>
      </c>
      <c r="P417" s="75" t="s">
        <v>1</v>
      </c>
      <c r="Q417" s="75" t="s">
        <v>1</v>
      </c>
      <c r="R417" s="75" t="s">
        <v>1</v>
      </c>
      <c r="S417" s="75" t="s">
        <v>1</v>
      </c>
      <c r="T417" s="79">
        <v>24</v>
      </c>
      <c r="V417" s="86">
        <v>44369</v>
      </c>
      <c r="X417" s="81" t="str">
        <f t="shared" si="60"/>
        <v>2019-Q2</v>
      </c>
      <c r="Y417" s="81" t="str">
        <f t="shared" si="61"/>
        <v>2019-Q2</v>
      </c>
      <c r="Z417" s="87">
        <f t="shared" si="62"/>
        <v>11</v>
      </c>
      <c r="AB417" s="81" t="str">
        <f t="shared" si="63"/>
        <v>2021-Q2</v>
      </c>
      <c r="AC417" s="81" t="str">
        <f t="shared" si="64"/>
        <v/>
      </c>
      <c r="AD417" s="87" t="str">
        <f t="shared" si="65"/>
        <v/>
      </c>
      <c r="AF417" s="81" t="str">
        <f t="shared" si="66"/>
        <v/>
      </c>
      <c r="AG417" s="87" t="str">
        <f t="shared" si="67"/>
        <v/>
      </c>
      <c r="AH417" s="87" t="str">
        <f t="shared" si="68"/>
        <v/>
      </c>
      <c r="AI417" s="87" t="str">
        <f t="shared" si="69"/>
        <v/>
      </c>
    </row>
    <row r="418" spans="1:35" ht="12" customHeight="1" x14ac:dyDescent="0.2">
      <c r="A418" s="73" t="s">
        <v>1887</v>
      </c>
      <c r="B418" s="74" t="s">
        <v>17</v>
      </c>
      <c r="C418" s="74" t="s">
        <v>16</v>
      </c>
      <c r="D418" s="74" t="s">
        <v>15</v>
      </c>
      <c r="E418" s="74" t="s">
        <v>2408</v>
      </c>
      <c r="F418" s="74" t="s">
        <v>2</v>
      </c>
      <c r="G418" s="74" t="s">
        <v>2694</v>
      </c>
      <c r="H418" s="76">
        <v>44154</v>
      </c>
      <c r="I418" s="77">
        <v>1.179</v>
      </c>
      <c r="J418" s="78">
        <v>6.88</v>
      </c>
      <c r="K418" s="78">
        <v>9.1999999999999993</v>
      </c>
      <c r="L418" s="78">
        <v>52.07</v>
      </c>
      <c r="M418" s="78">
        <v>4.1459999999999999</v>
      </c>
      <c r="N418" s="76">
        <v>44356</v>
      </c>
      <c r="O418" s="77">
        <v>1.179</v>
      </c>
      <c r="P418" s="78">
        <v>6.88</v>
      </c>
      <c r="Q418" s="78">
        <v>9.1999999999999993</v>
      </c>
      <c r="R418" s="78">
        <v>52.07</v>
      </c>
      <c r="S418" s="78">
        <v>4.1459999999999999</v>
      </c>
      <c r="T418" s="79">
        <v>6</v>
      </c>
      <c r="V418" s="86">
        <v>44356</v>
      </c>
      <c r="X418" s="81" t="str">
        <f t="shared" si="60"/>
        <v>2020-Q4</v>
      </c>
      <c r="Y418" s="81" t="str">
        <f t="shared" si="61"/>
        <v>2020-Q4</v>
      </c>
      <c r="Z418" s="87">
        <f t="shared" si="62"/>
        <v>9.1999999999999993</v>
      </c>
      <c r="AB418" s="81" t="str">
        <f t="shared" si="63"/>
        <v>2021-Q2</v>
      </c>
      <c r="AC418" s="81" t="str">
        <f t="shared" si="64"/>
        <v>2021-Q2</v>
      </c>
      <c r="AD418" s="87">
        <f t="shared" si="65"/>
        <v>9.1999999999999993</v>
      </c>
      <c r="AF418" s="81" t="str">
        <f t="shared" si="66"/>
        <v>2021-Q2</v>
      </c>
      <c r="AG418" s="87">
        <f t="shared" si="67"/>
        <v>9.1999999999999993</v>
      </c>
      <c r="AH418" s="87">
        <f t="shared" si="68"/>
        <v>9.1999999999999993</v>
      </c>
      <c r="AI418" s="87">
        <f t="shared" si="69"/>
        <v>0</v>
      </c>
    </row>
    <row r="419" spans="1:35" ht="12" customHeight="1" x14ac:dyDescent="0.2">
      <c r="A419" s="73" t="s">
        <v>1887</v>
      </c>
      <c r="B419" s="74" t="s">
        <v>101</v>
      </c>
      <c r="C419" s="74" t="s">
        <v>100</v>
      </c>
      <c r="D419" s="74" t="s">
        <v>62</v>
      </c>
      <c r="E419" s="74" t="s">
        <v>2296</v>
      </c>
      <c r="F419" s="74" t="s">
        <v>2</v>
      </c>
      <c r="G419" s="74" t="s">
        <v>2678</v>
      </c>
      <c r="H419" s="76">
        <v>43615</v>
      </c>
      <c r="I419" s="77">
        <v>135.86699999999999</v>
      </c>
      <c r="J419" s="78">
        <v>7.39</v>
      </c>
      <c r="K419" s="78">
        <v>9.6999999999999993</v>
      </c>
      <c r="L419" s="78">
        <v>50.68</v>
      </c>
      <c r="M419" s="78">
        <v>2597.6860000000001</v>
      </c>
      <c r="N419" s="76">
        <v>44351</v>
      </c>
      <c r="O419" s="77">
        <v>108.6</v>
      </c>
      <c r="P419" s="78">
        <v>7.17</v>
      </c>
      <c r="Q419" s="78">
        <v>9.2799999999999994</v>
      </c>
      <c r="R419" s="78">
        <v>50.68</v>
      </c>
      <c r="S419" s="78">
        <v>2472.3000000000002</v>
      </c>
      <c r="T419" s="79">
        <v>24</v>
      </c>
      <c r="V419" s="86">
        <v>44351</v>
      </c>
      <c r="X419" s="81" t="str">
        <f t="shared" si="60"/>
        <v>2019-Q2</v>
      </c>
      <c r="Y419" s="81" t="str">
        <f t="shared" si="61"/>
        <v>2019-Q2</v>
      </c>
      <c r="Z419" s="87">
        <f t="shared" si="62"/>
        <v>9.6999999999999993</v>
      </c>
      <c r="AB419" s="81" t="str">
        <f t="shared" si="63"/>
        <v>2021-Q2</v>
      </c>
      <c r="AC419" s="81" t="str">
        <f t="shared" si="64"/>
        <v>2021-Q2</v>
      </c>
      <c r="AD419" s="87">
        <f t="shared" si="65"/>
        <v>9.2799999999999994</v>
      </c>
      <c r="AF419" s="81" t="str">
        <f t="shared" si="66"/>
        <v>2021-Q2</v>
      </c>
      <c r="AG419" s="87">
        <f t="shared" si="67"/>
        <v>9.6999999999999993</v>
      </c>
      <c r="AH419" s="87">
        <f t="shared" si="68"/>
        <v>9.2799999999999994</v>
      </c>
      <c r="AI419" s="87">
        <f t="shared" si="69"/>
        <v>0.41999999999999993</v>
      </c>
    </row>
    <row r="420" spans="1:35" ht="12" customHeight="1" x14ac:dyDescent="0.2">
      <c r="A420" s="73" t="s">
        <v>1887</v>
      </c>
      <c r="B420" s="74" t="s">
        <v>231</v>
      </c>
      <c r="C420" s="74" t="s">
        <v>2508</v>
      </c>
      <c r="D420" s="74" t="s">
        <v>1514</v>
      </c>
      <c r="E420" s="74" t="s">
        <v>2502</v>
      </c>
      <c r="F420" s="74" t="s">
        <v>2</v>
      </c>
      <c r="G420" s="74" t="s">
        <v>2694</v>
      </c>
      <c r="H420" s="76">
        <v>44228</v>
      </c>
      <c r="I420" s="77">
        <v>10.114159000000001</v>
      </c>
      <c r="J420" s="75" t="s">
        <v>1</v>
      </c>
      <c r="K420" s="75" t="s">
        <v>1</v>
      </c>
      <c r="L420" s="75" t="s">
        <v>1</v>
      </c>
      <c r="M420" s="78">
        <v>216.91154599999999</v>
      </c>
      <c r="N420" s="76">
        <v>44342</v>
      </c>
      <c r="O420" s="77">
        <v>10.114159000000001</v>
      </c>
      <c r="P420" s="75" t="s">
        <v>1</v>
      </c>
      <c r="Q420" s="75" t="s">
        <v>1</v>
      </c>
      <c r="R420" s="75" t="s">
        <v>1</v>
      </c>
      <c r="S420" s="78">
        <v>216.91154599999999</v>
      </c>
      <c r="T420" s="79">
        <v>3</v>
      </c>
      <c r="V420" s="86">
        <v>44342</v>
      </c>
      <c r="X420" s="81" t="str">
        <f t="shared" si="60"/>
        <v>2021-Q1</v>
      </c>
      <c r="Y420" s="81" t="str">
        <f t="shared" si="61"/>
        <v/>
      </c>
      <c r="Z420" s="87" t="str">
        <f t="shared" si="62"/>
        <v/>
      </c>
      <c r="AB420" s="81" t="str">
        <f t="shared" si="63"/>
        <v>2021-Q2</v>
      </c>
      <c r="AC420" s="81" t="str">
        <f t="shared" si="64"/>
        <v/>
      </c>
      <c r="AD420" s="87" t="str">
        <f t="shared" si="65"/>
        <v/>
      </c>
      <c r="AF420" s="81" t="str">
        <f t="shared" si="66"/>
        <v/>
      </c>
      <c r="AG420" s="87" t="str">
        <f t="shared" si="67"/>
        <v/>
      </c>
      <c r="AH420" s="87" t="str">
        <f t="shared" si="68"/>
        <v/>
      </c>
      <c r="AI420" s="87" t="str">
        <f t="shared" si="69"/>
        <v/>
      </c>
    </row>
    <row r="421" spans="1:35" ht="12" customHeight="1" x14ac:dyDescent="0.2">
      <c r="A421" s="73" t="s">
        <v>1887</v>
      </c>
      <c r="B421" s="74" t="s">
        <v>116</v>
      </c>
      <c r="C421" s="74" t="s">
        <v>13</v>
      </c>
      <c r="D421" s="74" t="s">
        <v>12</v>
      </c>
      <c r="E421" s="74" t="s">
        <v>2350</v>
      </c>
      <c r="F421" s="74" t="s">
        <v>2</v>
      </c>
      <c r="G421" s="74" t="s">
        <v>2680</v>
      </c>
      <c r="H421" s="76">
        <v>43894</v>
      </c>
      <c r="I421" s="77">
        <v>9.1229589999999998</v>
      </c>
      <c r="J421" s="78">
        <v>7.47</v>
      </c>
      <c r="K421" s="78">
        <v>9.8000000000000007</v>
      </c>
      <c r="L421" s="78">
        <v>53.52</v>
      </c>
      <c r="M421" s="78">
        <v>2373.4181789999998</v>
      </c>
      <c r="N421" s="76">
        <v>44334</v>
      </c>
      <c r="O421" s="77">
        <v>6.9826030000000001</v>
      </c>
      <c r="P421" s="78">
        <v>7.19</v>
      </c>
      <c r="Q421" s="78">
        <v>9.5</v>
      </c>
      <c r="R421" s="78">
        <v>51</v>
      </c>
      <c r="S421" s="78">
        <v>2397.8084840000001</v>
      </c>
      <c r="T421" s="79">
        <v>14</v>
      </c>
      <c r="V421" s="86">
        <v>44334</v>
      </c>
      <c r="X421" s="81" t="str">
        <f t="shared" si="60"/>
        <v>2020-Q1</v>
      </c>
      <c r="Y421" s="81" t="str">
        <f t="shared" si="61"/>
        <v>2020-Q1</v>
      </c>
      <c r="Z421" s="87">
        <f t="shared" si="62"/>
        <v>9.8000000000000007</v>
      </c>
      <c r="AB421" s="81" t="str">
        <f t="shared" si="63"/>
        <v>2021-Q2</v>
      </c>
      <c r="AC421" s="81" t="str">
        <f t="shared" si="64"/>
        <v>2021-Q2</v>
      </c>
      <c r="AD421" s="87">
        <f t="shared" si="65"/>
        <v>9.5</v>
      </c>
      <c r="AF421" s="81" t="str">
        <f t="shared" si="66"/>
        <v>2021-Q2</v>
      </c>
      <c r="AG421" s="87">
        <f t="shared" si="67"/>
        <v>9.8000000000000007</v>
      </c>
      <c r="AH421" s="87">
        <f t="shared" si="68"/>
        <v>9.5</v>
      </c>
      <c r="AI421" s="87">
        <f t="shared" si="69"/>
        <v>0.30000000000000071</v>
      </c>
    </row>
    <row r="422" spans="1:35" ht="12" customHeight="1" x14ac:dyDescent="0.2">
      <c r="A422" s="73" t="s">
        <v>1887</v>
      </c>
      <c r="B422" s="74" t="s">
        <v>95</v>
      </c>
      <c r="C422" s="74" t="s">
        <v>2035</v>
      </c>
      <c r="D422" s="74" t="s">
        <v>167</v>
      </c>
      <c r="E422" s="74" t="s">
        <v>2438</v>
      </c>
      <c r="F422" s="74" t="s">
        <v>2</v>
      </c>
      <c r="G422" s="74" t="s">
        <v>2680</v>
      </c>
      <c r="H422" s="76">
        <v>44210</v>
      </c>
      <c r="I422" s="77">
        <v>195.37799999999999</v>
      </c>
      <c r="J422" s="78">
        <v>6.14</v>
      </c>
      <c r="K422" s="78">
        <v>9.85</v>
      </c>
      <c r="L422" s="78">
        <v>44.84</v>
      </c>
      <c r="M422" s="75" t="s">
        <v>1</v>
      </c>
      <c r="N422" s="76">
        <v>44320</v>
      </c>
      <c r="O422" s="77">
        <v>195.37799999999999</v>
      </c>
      <c r="P422" s="78">
        <v>6.14</v>
      </c>
      <c r="Q422" s="78">
        <v>9.85</v>
      </c>
      <c r="R422" s="78">
        <v>44.84</v>
      </c>
      <c r="S422" s="75" t="s">
        <v>1</v>
      </c>
      <c r="T422" s="79">
        <v>3</v>
      </c>
      <c r="V422" s="86">
        <v>44320</v>
      </c>
      <c r="X422" s="81" t="str">
        <f t="shared" si="60"/>
        <v>2021-Q1</v>
      </c>
      <c r="Y422" s="81" t="str">
        <f t="shared" si="61"/>
        <v>2021-Q1</v>
      </c>
      <c r="Z422" s="87">
        <f t="shared" si="62"/>
        <v>9.85</v>
      </c>
      <c r="AB422" s="81" t="str">
        <f t="shared" si="63"/>
        <v>2021-Q2</v>
      </c>
      <c r="AC422" s="81" t="str">
        <f t="shared" si="64"/>
        <v>2021-Q2</v>
      </c>
      <c r="AD422" s="87">
        <f t="shared" si="65"/>
        <v>9.85</v>
      </c>
      <c r="AF422" s="81" t="str">
        <f t="shared" si="66"/>
        <v>2021-Q2</v>
      </c>
      <c r="AG422" s="87">
        <f t="shared" si="67"/>
        <v>9.85</v>
      </c>
      <c r="AH422" s="87">
        <f t="shared" si="68"/>
        <v>9.85</v>
      </c>
      <c r="AI422" s="87">
        <f t="shared" si="69"/>
        <v>0</v>
      </c>
    </row>
    <row r="423" spans="1:35" ht="12" customHeight="1" x14ac:dyDescent="0.2">
      <c r="A423" s="73" t="s">
        <v>1887</v>
      </c>
      <c r="B423" s="74" t="s">
        <v>17</v>
      </c>
      <c r="C423" s="74" t="s">
        <v>16</v>
      </c>
      <c r="D423" s="74" t="s">
        <v>15</v>
      </c>
      <c r="E423" s="74" t="s">
        <v>2773</v>
      </c>
      <c r="F423" s="74" t="s">
        <v>2</v>
      </c>
      <c r="G423" s="74" t="s">
        <v>2694</v>
      </c>
      <c r="H423" s="76">
        <v>44134</v>
      </c>
      <c r="I423" s="77">
        <v>10.75</v>
      </c>
      <c r="J423" s="78">
        <v>6.88</v>
      </c>
      <c r="K423" s="78">
        <v>9.1999999999999993</v>
      </c>
      <c r="L423" s="78">
        <v>52.07</v>
      </c>
      <c r="M423" s="78">
        <v>94.916499999999999</v>
      </c>
      <c r="N423" s="76">
        <v>44316</v>
      </c>
      <c r="O423" s="77">
        <v>10.366</v>
      </c>
      <c r="P423" s="78">
        <v>6.88</v>
      </c>
      <c r="Q423" s="78">
        <v>9.1999999999999993</v>
      </c>
      <c r="R423" s="78">
        <v>52.07</v>
      </c>
      <c r="S423" s="78">
        <v>98.566999999999993</v>
      </c>
      <c r="T423" s="79">
        <v>6</v>
      </c>
      <c r="V423" s="86">
        <v>44316</v>
      </c>
      <c r="X423" s="81" t="str">
        <f t="shared" si="60"/>
        <v>2020-Q4</v>
      </c>
      <c r="Y423" s="81" t="str">
        <f t="shared" si="61"/>
        <v>2020-Q4</v>
      </c>
      <c r="Z423" s="87">
        <f t="shared" si="62"/>
        <v>9.1999999999999993</v>
      </c>
      <c r="AB423" s="81" t="str">
        <f t="shared" si="63"/>
        <v>2021-Q2</v>
      </c>
      <c r="AC423" s="81" t="str">
        <f t="shared" si="64"/>
        <v>2021-Q2</v>
      </c>
      <c r="AD423" s="87">
        <f t="shared" si="65"/>
        <v>9.1999999999999993</v>
      </c>
      <c r="AF423" s="81" t="str">
        <f t="shared" si="66"/>
        <v>2021-Q2</v>
      </c>
      <c r="AG423" s="87">
        <f t="shared" si="67"/>
        <v>9.1999999999999993</v>
      </c>
      <c r="AH423" s="87">
        <f t="shared" si="68"/>
        <v>9.1999999999999993</v>
      </c>
      <c r="AI423" s="87">
        <f t="shared" si="69"/>
        <v>0</v>
      </c>
    </row>
    <row r="424" spans="1:35" ht="12" customHeight="1" x14ac:dyDescent="0.2">
      <c r="A424" s="73" t="s">
        <v>1887</v>
      </c>
      <c r="B424" s="74" t="s">
        <v>193</v>
      </c>
      <c r="C424" s="74" t="s">
        <v>2034</v>
      </c>
      <c r="D424" s="74" t="s">
        <v>167</v>
      </c>
      <c r="E424" s="74" t="s">
        <v>2341</v>
      </c>
      <c r="F424" s="74" t="s">
        <v>2</v>
      </c>
      <c r="G424" s="74" t="s">
        <v>2680</v>
      </c>
      <c r="H424" s="76">
        <v>43768</v>
      </c>
      <c r="I424" s="77">
        <v>343.68700000000001</v>
      </c>
      <c r="J424" s="78">
        <v>6.92</v>
      </c>
      <c r="K424" s="78">
        <v>9.6</v>
      </c>
      <c r="L424" s="78">
        <v>52</v>
      </c>
      <c r="M424" s="78">
        <v>10683.928</v>
      </c>
      <c r="N424" s="76">
        <v>44302</v>
      </c>
      <c r="O424" s="77">
        <v>308.197</v>
      </c>
      <c r="P424" s="78">
        <v>6.92</v>
      </c>
      <c r="Q424" s="78">
        <v>9.6</v>
      </c>
      <c r="R424" s="78">
        <v>52</v>
      </c>
      <c r="S424" s="78">
        <v>10720.982</v>
      </c>
      <c r="T424" s="79">
        <v>17</v>
      </c>
      <c r="V424" s="86">
        <v>44302</v>
      </c>
      <c r="X424" s="81" t="str">
        <f t="shared" si="60"/>
        <v>2019-Q4</v>
      </c>
      <c r="Y424" s="81" t="str">
        <f t="shared" si="61"/>
        <v>2019-Q4</v>
      </c>
      <c r="Z424" s="87">
        <f t="shared" si="62"/>
        <v>9.6</v>
      </c>
      <c r="AB424" s="81" t="str">
        <f t="shared" si="63"/>
        <v>2021-Q2</v>
      </c>
      <c r="AC424" s="81" t="str">
        <f t="shared" si="64"/>
        <v>2021-Q2</v>
      </c>
      <c r="AD424" s="87">
        <f t="shared" si="65"/>
        <v>9.6</v>
      </c>
      <c r="AF424" s="81" t="str">
        <f t="shared" si="66"/>
        <v>2021-Q2</v>
      </c>
      <c r="AG424" s="87">
        <f t="shared" si="67"/>
        <v>9.6</v>
      </c>
      <c r="AH424" s="87">
        <f t="shared" si="68"/>
        <v>9.6</v>
      </c>
      <c r="AI424" s="87">
        <f t="shared" si="69"/>
        <v>0</v>
      </c>
    </row>
    <row r="425" spans="1:35" ht="12" customHeight="1" x14ac:dyDescent="0.2">
      <c r="A425" s="73" t="s">
        <v>1887</v>
      </c>
      <c r="B425" s="74" t="s">
        <v>193</v>
      </c>
      <c r="C425" s="74" t="s">
        <v>168</v>
      </c>
      <c r="D425" s="74" t="s">
        <v>167</v>
      </c>
      <c r="E425" s="74" t="s">
        <v>2270</v>
      </c>
      <c r="F425" s="74" t="s">
        <v>2</v>
      </c>
      <c r="G425" s="74" t="s">
        <v>2680</v>
      </c>
      <c r="H425" s="76">
        <v>43738</v>
      </c>
      <c r="I425" s="77">
        <v>357.24599999999998</v>
      </c>
      <c r="J425" s="78">
        <v>7.04</v>
      </c>
      <c r="K425" s="78">
        <v>9.6</v>
      </c>
      <c r="L425" s="78">
        <v>52</v>
      </c>
      <c r="M425" s="78">
        <v>17017.576000000001</v>
      </c>
      <c r="N425" s="76">
        <v>44286</v>
      </c>
      <c r="O425" s="77">
        <v>328.327</v>
      </c>
      <c r="P425" s="78">
        <v>7.04</v>
      </c>
      <c r="Q425" s="78">
        <v>9.6</v>
      </c>
      <c r="R425" s="78">
        <v>52</v>
      </c>
      <c r="S425" s="78">
        <v>17042.988000000001</v>
      </c>
      <c r="T425" s="79">
        <v>18</v>
      </c>
      <c r="V425" s="86">
        <v>44286</v>
      </c>
      <c r="X425" s="81" t="str">
        <f t="shared" si="60"/>
        <v>2019-Q3</v>
      </c>
      <c r="Y425" s="81" t="str">
        <f t="shared" si="61"/>
        <v>2019-Q3</v>
      </c>
      <c r="Z425" s="87">
        <f t="shared" si="62"/>
        <v>9.6</v>
      </c>
      <c r="AB425" s="81" t="str">
        <f t="shared" si="63"/>
        <v>2021-Q1</v>
      </c>
      <c r="AC425" s="81" t="str">
        <f t="shared" si="64"/>
        <v>2021-Q1</v>
      </c>
      <c r="AD425" s="87">
        <f t="shared" si="65"/>
        <v>9.6</v>
      </c>
      <c r="AF425" s="81" t="str">
        <f t="shared" si="66"/>
        <v>2021-Q1</v>
      </c>
      <c r="AG425" s="87">
        <f t="shared" si="67"/>
        <v>9.6</v>
      </c>
      <c r="AH425" s="87">
        <f t="shared" si="68"/>
        <v>9.6</v>
      </c>
      <c r="AI425" s="87">
        <f t="shared" si="69"/>
        <v>0</v>
      </c>
    </row>
    <row r="426" spans="1:35" ht="12" customHeight="1" x14ac:dyDescent="0.2">
      <c r="A426" s="73" t="s">
        <v>1887</v>
      </c>
      <c r="B426" s="74" t="s">
        <v>17</v>
      </c>
      <c r="C426" s="74" t="s">
        <v>16</v>
      </c>
      <c r="D426" s="74" t="s">
        <v>15</v>
      </c>
      <c r="E426" s="74" t="s">
        <v>2391</v>
      </c>
      <c r="F426" s="74" t="s">
        <v>2</v>
      </c>
      <c r="G426" s="74" t="s">
        <v>2694</v>
      </c>
      <c r="H426" s="76">
        <v>44013</v>
      </c>
      <c r="I426" s="77">
        <v>9.7620000000000005</v>
      </c>
      <c r="J426" s="78">
        <v>6.87</v>
      </c>
      <c r="K426" s="78">
        <v>9.1999999999999993</v>
      </c>
      <c r="L426" s="78">
        <v>51.99</v>
      </c>
      <c r="M426" s="78">
        <v>291.09199999999998</v>
      </c>
      <c r="N426" s="76">
        <v>44286</v>
      </c>
      <c r="O426" s="77">
        <v>9.5510000000000002</v>
      </c>
      <c r="P426" s="78">
        <v>6.88</v>
      </c>
      <c r="Q426" s="78">
        <v>9.1999999999999993</v>
      </c>
      <c r="R426" s="78">
        <v>52.07</v>
      </c>
      <c r="S426" s="78">
        <v>288.33199999999999</v>
      </c>
      <c r="T426" s="79">
        <v>9</v>
      </c>
      <c r="V426" s="86">
        <v>44286</v>
      </c>
      <c r="X426" s="81" t="str">
        <f t="shared" si="60"/>
        <v>2020-Q3</v>
      </c>
      <c r="Y426" s="81" t="str">
        <f t="shared" si="61"/>
        <v>2020-Q3</v>
      </c>
      <c r="Z426" s="87">
        <f t="shared" si="62"/>
        <v>9.1999999999999993</v>
      </c>
      <c r="AB426" s="81" t="str">
        <f t="shared" si="63"/>
        <v>2021-Q1</v>
      </c>
      <c r="AC426" s="81" t="str">
        <f t="shared" si="64"/>
        <v>2021-Q1</v>
      </c>
      <c r="AD426" s="87">
        <f t="shared" si="65"/>
        <v>9.1999999999999993</v>
      </c>
      <c r="AF426" s="81" t="str">
        <f t="shared" si="66"/>
        <v>2021-Q1</v>
      </c>
      <c r="AG426" s="87">
        <f t="shared" si="67"/>
        <v>9.1999999999999993</v>
      </c>
      <c r="AH426" s="87">
        <f t="shared" si="68"/>
        <v>9.1999999999999993</v>
      </c>
      <c r="AI426" s="87">
        <f t="shared" si="69"/>
        <v>0</v>
      </c>
    </row>
    <row r="427" spans="1:35" ht="12" customHeight="1" x14ac:dyDescent="0.2">
      <c r="A427" s="73" t="s">
        <v>1887</v>
      </c>
      <c r="B427" s="74" t="s">
        <v>17</v>
      </c>
      <c r="C427" s="74" t="s">
        <v>16</v>
      </c>
      <c r="D427" s="74" t="s">
        <v>15</v>
      </c>
      <c r="E427" s="74" t="s">
        <v>2392</v>
      </c>
      <c r="F427" s="74" t="s">
        <v>2</v>
      </c>
      <c r="G427" s="74" t="s">
        <v>2694</v>
      </c>
      <c r="H427" s="76">
        <v>44013</v>
      </c>
      <c r="I427" s="77">
        <v>4.4219999999999997</v>
      </c>
      <c r="J427" s="78">
        <v>6.87</v>
      </c>
      <c r="K427" s="78">
        <v>9.1999999999999993</v>
      </c>
      <c r="L427" s="78">
        <v>51.99</v>
      </c>
      <c r="M427" s="78">
        <v>108.524</v>
      </c>
      <c r="N427" s="76">
        <v>44286</v>
      </c>
      <c r="O427" s="77">
        <v>2.9049999999999998</v>
      </c>
      <c r="P427" s="78">
        <v>6.88</v>
      </c>
      <c r="Q427" s="78">
        <v>9.1999999999999993</v>
      </c>
      <c r="R427" s="78">
        <v>52.07</v>
      </c>
      <c r="S427" s="78">
        <v>106.669</v>
      </c>
      <c r="T427" s="79">
        <v>9</v>
      </c>
      <c r="V427" s="86">
        <v>44286</v>
      </c>
      <c r="X427" s="81" t="str">
        <f t="shared" si="60"/>
        <v>2020-Q3</v>
      </c>
      <c r="Y427" s="81" t="str">
        <f t="shared" si="61"/>
        <v>2020-Q3</v>
      </c>
      <c r="Z427" s="87">
        <f t="shared" si="62"/>
        <v>9.1999999999999993</v>
      </c>
      <c r="AB427" s="81" t="str">
        <f t="shared" si="63"/>
        <v>2021-Q1</v>
      </c>
      <c r="AC427" s="81" t="str">
        <f t="shared" si="64"/>
        <v>2021-Q1</v>
      </c>
      <c r="AD427" s="87">
        <f t="shared" si="65"/>
        <v>9.1999999999999993</v>
      </c>
      <c r="AF427" s="81" t="str">
        <f t="shared" si="66"/>
        <v>2021-Q1</v>
      </c>
      <c r="AG427" s="87">
        <f t="shared" si="67"/>
        <v>9.1999999999999993</v>
      </c>
      <c r="AH427" s="87">
        <f t="shared" si="68"/>
        <v>9.1999999999999993</v>
      </c>
      <c r="AI427" s="87">
        <f t="shared" si="69"/>
        <v>0</v>
      </c>
    </row>
    <row r="428" spans="1:35" ht="12" customHeight="1" x14ac:dyDescent="0.2">
      <c r="A428" s="73" t="s">
        <v>1887</v>
      </c>
      <c r="B428" s="74" t="s">
        <v>111</v>
      </c>
      <c r="C428" s="74" t="s">
        <v>3018</v>
      </c>
      <c r="D428" s="74" t="s">
        <v>180</v>
      </c>
      <c r="E428" s="74" t="s">
        <v>2419</v>
      </c>
      <c r="F428" s="74" t="s">
        <v>2</v>
      </c>
      <c r="G428" s="74" t="s">
        <v>2680</v>
      </c>
      <c r="H428" s="76">
        <v>44105</v>
      </c>
      <c r="I428" s="77">
        <v>6.679386</v>
      </c>
      <c r="J428" s="78">
        <v>5.31</v>
      </c>
      <c r="K428" s="75" t="s">
        <v>1</v>
      </c>
      <c r="L428" s="78">
        <v>37.92</v>
      </c>
      <c r="M428" s="78">
        <v>673.05082700000003</v>
      </c>
      <c r="N428" s="76">
        <v>44264</v>
      </c>
      <c r="O428" s="77">
        <v>6.679386</v>
      </c>
      <c r="P428" s="78">
        <v>5.31</v>
      </c>
      <c r="Q428" s="75" t="s">
        <v>1</v>
      </c>
      <c r="R428" s="78">
        <v>37.92</v>
      </c>
      <c r="S428" s="78">
        <v>670.54632800000002</v>
      </c>
      <c r="T428" s="79">
        <v>5</v>
      </c>
      <c r="V428" s="86">
        <v>44264</v>
      </c>
      <c r="X428" s="81" t="str">
        <f t="shared" si="60"/>
        <v>2020-Q4</v>
      </c>
      <c r="Y428" s="81" t="str">
        <f t="shared" si="61"/>
        <v/>
      </c>
      <c r="Z428" s="87" t="str">
        <f t="shared" si="62"/>
        <v/>
      </c>
      <c r="AB428" s="81" t="str">
        <f t="shared" si="63"/>
        <v>2021-Q1</v>
      </c>
      <c r="AC428" s="81" t="str">
        <f t="shared" si="64"/>
        <v/>
      </c>
      <c r="AD428" s="87" t="str">
        <f t="shared" si="65"/>
        <v/>
      </c>
      <c r="AF428" s="81" t="str">
        <f t="shared" si="66"/>
        <v/>
      </c>
      <c r="AG428" s="87" t="str">
        <f t="shared" si="67"/>
        <v/>
      </c>
      <c r="AH428" s="87" t="str">
        <f t="shared" si="68"/>
        <v/>
      </c>
      <c r="AI428" s="87" t="str">
        <f t="shared" si="69"/>
        <v/>
      </c>
    </row>
    <row r="429" spans="1:35" ht="12" customHeight="1" x14ac:dyDescent="0.2">
      <c r="A429" s="73" t="s">
        <v>1887</v>
      </c>
      <c r="B429" s="74" t="s">
        <v>17</v>
      </c>
      <c r="C429" s="74" t="s">
        <v>16</v>
      </c>
      <c r="D429" s="74" t="s">
        <v>15</v>
      </c>
      <c r="E429" s="74" t="s">
        <v>2364</v>
      </c>
      <c r="F429" s="74" t="s">
        <v>2</v>
      </c>
      <c r="G429" s="74" t="s">
        <v>2694</v>
      </c>
      <c r="H429" s="76">
        <v>43983</v>
      </c>
      <c r="I429" s="77">
        <v>28.17</v>
      </c>
      <c r="J429" s="78">
        <v>6.87</v>
      </c>
      <c r="K429" s="78">
        <v>9.1999999999999993</v>
      </c>
      <c r="L429" s="78">
        <v>51.99</v>
      </c>
      <c r="M429" s="78">
        <v>500.25799999999998</v>
      </c>
      <c r="N429" s="76">
        <v>44253</v>
      </c>
      <c r="O429" s="77">
        <v>28.221</v>
      </c>
      <c r="P429" s="78">
        <v>6.88</v>
      </c>
      <c r="Q429" s="78">
        <v>9.1999999999999993</v>
      </c>
      <c r="R429" s="78">
        <v>52.07</v>
      </c>
      <c r="S429" s="78">
        <v>500.26600000000002</v>
      </c>
      <c r="T429" s="79">
        <v>9</v>
      </c>
      <c r="V429" s="86">
        <v>44253</v>
      </c>
      <c r="X429" s="81" t="str">
        <f t="shared" si="60"/>
        <v>2020-Q2</v>
      </c>
      <c r="Y429" s="81" t="str">
        <f t="shared" si="61"/>
        <v>2020-Q2</v>
      </c>
      <c r="Z429" s="87">
        <f t="shared" si="62"/>
        <v>9.1999999999999993</v>
      </c>
      <c r="AB429" s="81" t="str">
        <f t="shared" si="63"/>
        <v>2021-Q1</v>
      </c>
      <c r="AC429" s="81" t="str">
        <f t="shared" si="64"/>
        <v>2021-Q1</v>
      </c>
      <c r="AD429" s="87">
        <f t="shared" si="65"/>
        <v>9.1999999999999993</v>
      </c>
      <c r="AF429" s="81" t="str">
        <f t="shared" si="66"/>
        <v>2021-Q1</v>
      </c>
      <c r="AG429" s="87">
        <f t="shared" si="67"/>
        <v>9.1999999999999993</v>
      </c>
      <c r="AH429" s="87">
        <f t="shared" si="68"/>
        <v>9.1999999999999993</v>
      </c>
      <c r="AI429" s="87">
        <f t="shared" si="69"/>
        <v>0</v>
      </c>
    </row>
    <row r="430" spans="1:35" ht="12" customHeight="1" x14ac:dyDescent="0.2">
      <c r="A430" s="73" t="s">
        <v>1887</v>
      </c>
      <c r="B430" s="74" t="s">
        <v>17</v>
      </c>
      <c r="C430" s="74" t="s">
        <v>16</v>
      </c>
      <c r="D430" s="74" t="s">
        <v>15</v>
      </c>
      <c r="E430" s="74" t="s">
        <v>2365</v>
      </c>
      <c r="F430" s="74" t="s">
        <v>2</v>
      </c>
      <c r="G430" s="74" t="s">
        <v>2694</v>
      </c>
      <c r="H430" s="76">
        <v>43983</v>
      </c>
      <c r="I430" s="77">
        <v>-7.7873000000000001</v>
      </c>
      <c r="J430" s="78">
        <v>6.87</v>
      </c>
      <c r="K430" s="78">
        <v>9.1999999999999993</v>
      </c>
      <c r="L430" s="78">
        <v>51.99</v>
      </c>
      <c r="M430" s="78">
        <v>118.754</v>
      </c>
      <c r="N430" s="76">
        <v>44251</v>
      </c>
      <c r="O430" s="77">
        <v>-7.7873000000000001</v>
      </c>
      <c r="P430" s="78">
        <v>6.88</v>
      </c>
      <c r="Q430" s="78">
        <v>9.1999999999999993</v>
      </c>
      <c r="R430" s="78">
        <v>52.07</v>
      </c>
      <c r="S430" s="78">
        <v>118.754</v>
      </c>
      <c r="T430" s="79">
        <v>8</v>
      </c>
      <c r="V430" s="86">
        <v>44251</v>
      </c>
      <c r="X430" s="81" t="str">
        <f t="shared" si="60"/>
        <v>2020-Q2</v>
      </c>
      <c r="Y430" s="81" t="str">
        <f t="shared" si="61"/>
        <v>2020-Q2</v>
      </c>
      <c r="Z430" s="87">
        <f t="shared" si="62"/>
        <v>9.1999999999999993</v>
      </c>
      <c r="AB430" s="81" t="str">
        <f t="shared" si="63"/>
        <v>2021-Q1</v>
      </c>
      <c r="AC430" s="81" t="str">
        <f t="shared" si="64"/>
        <v>2021-Q1</v>
      </c>
      <c r="AD430" s="87">
        <f t="shared" si="65"/>
        <v>9.1999999999999993</v>
      </c>
      <c r="AF430" s="81" t="str">
        <f t="shared" si="66"/>
        <v>2021-Q1</v>
      </c>
      <c r="AG430" s="87">
        <f t="shared" si="67"/>
        <v>9.1999999999999993</v>
      </c>
      <c r="AH430" s="87">
        <f t="shared" si="68"/>
        <v>9.1999999999999993</v>
      </c>
      <c r="AI430" s="87">
        <f t="shared" si="69"/>
        <v>0</v>
      </c>
    </row>
    <row r="431" spans="1:35" ht="12" customHeight="1" x14ac:dyDescent="0.2">
      <c r="A431" s="73" t="s">
        <v>1887</v>
      </c>
      <c r="B431" s="74" t="s">
        <v>17</v>
      </c>
      <c r="C431" s="74" t="s">
        <v>16</v>
      </c>
      <c r="D431" s="74" t="s">
        <v>15</v>
      </c>
      <c r="E431" s="74" t="s">
        <v>2393</v>
      </c>
      <c r="F431" s="74" t="s">
        <v>2</v>
      </c>
      <c r="G431" s="74" t="s">
        <v>2694</v>
      </c>
      <c r="H431" s="76">
        <v>43983</v>
      </c>
      <c r="I431" s="77">
        <v>16.795000000000002</v>
      </c>
      <c r="J431" s="78">
        <v>6.87</v>
      </c>
      <c r="K431" s="78">
        <v>9.1999999999999993</v>
      </c>
      <c r="L431" s="78">
        <v>51.99</v>
      </c>
      <c r="M431" s="78">
        <v>879.49300000000005</v>
      </c>
      <c r="N431" s="76">
        <v>44251</v>
      </c>
      <c r="O431" s="77">
        <v>16.457999999999998</v>
      </c>
      <c r="P431" s="78">
        <v>6.88</v>
      </c>
      <c r="Q431" s="78">
        <v>9.1999999999999993</v>
      </c>
      <c r="R431" s="78">
        <v>52.07</v>
      </c>
      <c r="S431" s="78">
        <v>874.298</v>
      </c>
      <c r="T431" s="79">
        <v>8</v>
      </c>
      <c r="V431" s="86">
        <v>44251</v>
      </c>
      <c r="X431" s="81" t="str">
        <f t="shared" si="60"/>
        <v>2020-Q2</v>
      </c>
      <c r="Y431" s="81" t="str">
        <f t="shared" si="61"/>
        <v>2020-Q2</v>
      </c>
      <c r="Z431" s="87">
        <f t="shared" si="62"/>
        <v>9.1999999999999993</v>
      </c>
      <c r="AB431" s="81" t="str">
        <f t="shared" si="63"/>
        <v>2021-Q1</v>
      </c>
      <c r="AC431" s="81" t="str">
        <f t="shared" si="64"/>
        <v>2021-Q1</v>
      </c>
      <c r="AD431" s="87">
        <f t="shared" si="65"/>
        <v>9.1999999999999993</v>
      </c>
      <c r="AF431" s="81" t="str">
        <f t="shared" si="66"/>
        <v>2021-Q1</v>
      </c>
      <c r="AG431" s="87">
        <f t="shared" si="67"/>
        <v>9.1999999999999993</v>
      </c>
      <c r="AH431" s="87">
        <f t="shared" si="68"/>
        <v>9.1999999999999993</v>
      </c>
      <c r="AI431" s="87">
        <f t="shared" si="69"/>
        <v>0</v>
      </c>
    </row>
    <row r="432" spans="1:35" ht="12" customHeight="1" x14ac:dyDescent="0.2">
      <c r="A432" s="73" t="s">
        <v>1887</v>
      </c>
      <c r="B432" s="74" t="s">
        <v>17</v>
      </c>
      <c r="C432" s="74" t="s">
        <v>16</v>
      </c>
      <c r="D432" s="74" t="s">
        <v>15</v>
      </c>
      <c r="E432" s="74" t="s">
        <v>2366</v>
      </c>
      <c r="F432" s="74" t="s">
        <v>2</v>
      </c>
      <c r="G432" s="74" t="s">
        <v>2694</v>
      </c>
      <c r="H432" s="76">
        <v>43983</v>
      </c>
      <c r="I432" s="77">
        <v>14.837999999999999</v>
      </c>
      <c r="J432" s="78">
        <v>7.39</v>
      </c>
      <c r="K432" s="78">
        <v>10.199999999999999</v>
      </c>
      <c r="L432" s="78">
        <v>51.99</v>
      </c>
      <c r="M432" s="78">
        <v>305.11599999999999</v>
      </c>
      <c r="N432" s="76">
        <v>44251</v>
      </c>
      <c r="O432" s="77">
        <v>13.031000000000001</v>
      </c>
      <c r="P432" s="78">
        <v>6.95</v>
      </c>
      <c r="Q432" s="78">
        <v>9.34</v>
      </c>
      <c r="R432" s="78">
        <v>52.07</v>
      </c>
      <c r="S432" s="78">
        <v>304.98399999999998</v>
      </c>
      <c r="T432" s="79">
        <v>8</v>
      </c>
      <c r="V432" s="86">
        <v>44251</v>
      </c>
      <c r="X432" s="81" t="str">
        <f t="shared" si="60"/>
        <v>2020-Q2</v>
      </c>
      <c r="Y432" s="81" t="str">
        <f t="shared" si="61"/>
        <v>2020-Q2</v>
      </c>
      <c r="Z432" s="87">
        <f t="shared" si="62"/>
        <v>10.199999999999999</v>
      </c>
      <c r="AB432" s="81" t="str">
        <f t="shared" si="63"/>
        <v>2021-Q1</v>
      </c>
      <c r="AC432" s="81" t="str">
        <f t="shared" si="64"/>
        <v>2021-Q1</v>
      </c>
      <c r="AD432" s="87">
        <f t="shared" si="65"/>
        <v>9.34</v>
      </c>
      <c r="AF432" s="81" t="str">
        <f t="shared" si="66"/>
        <v>2021-Q1</v>
      </c>
      <c r="AG432" s="87">
        <f t="shared" si="67"/>
        <v>10.199999999999999</v>
      </c>
      <c r="AH432" s="87">
        <f t="shared" si="68"/>
        <v>9.34</v>
      </c>
      <c r="AI432" s="87">
        <f t="shared" si="69"/>
        <v>0.85999999999999943</v>
      </c>
    </row>
    <row r="433" spans="1:35" ht="12" customHeight="1" x14ac:dyDescent="0.2">
      <c r="A433" s="73" t="s">
        <v>1887</v>
      </c>
      <c r="B433" s="74" t="s">
        <v>17</v>
      </c>
      <c r="C433" s="74" t="s">
        <v>16</v>
      </c>
      <c r="D433" s="74" t="s">
        <v>15</v>
      </c>
      <c r="E433" s="74" t="s">
        <v>2367</v>
      </c>
      <c r="F433" s="74" t="s">
        <v>2</v>
      </c>
      <c r="G433" s="74" t="s">
        <v>2694</v>
      </c>
      <c r="H433" s="76">
        <v>43983</v>
      </c>
      <c r="I433" s="77">
        <v>-0.34799999999999998</v>
      </c>
      <c r="J433" s="78">
        <v>7.39</v>
      </c>
      <c r="K433" s="78">
        <v>10.199999999999999</v>
      </c>
      <c r="L433" s="78">
        <v>51.99</v>
      </c>
      <c r="M433" s="78">
        <v>1070.6959999999999</v>
      </c>
      <c r="N433" s="76">
        <v>44251</v>
      </c>
      <c r="O433" s="77">
        <v>-5.2999999999999999E-2</v>
      </c>
      <c r="P433" s="78">
        <v>7.4</v>
      </c>
      <c r="Q433" s="78">
        <v>10.199999999999999</v>
      </c>
      <c r="R433" s="78">
        <v>52.07</v>
      </c>
      <c r="S433" s="78">
        <v>1070.76</v>
      </c>
      <c r="T433" s="79">
        <v>8</v>
      </c>
      <c r="V433" s="86">
        <v>44251</v>
      </c>
      <c r="X433" s="81" t="str">
        <f t="shared" si="60"/>
        <v>2020-Q2</v>
      </c>
      <c r="Y433" s="81" t="str">
        <f t="shared" si="61"/>
        <v>2020-Q2</v>
      </c>
      <c r="Z433" s="87">
        <f t="shared" si="62"/>
        <v>10.199999999999999</v>
      </c>
      <c r="AB433" s="81" t="str">
        <f t="shared" si="63"/>
        <v>2021-Q1</v>
      </c>
      <c r="AC433" s="81" t="str">
        <f t="shared" si="64"/>
        <v>2021-Q1</v>
      </c>
      <c r="AD433" s="87">
        <f t="shared" si="65"/>
        <v>10.199999999999999</v>
      </c>
      <c r="AF433" s="81" t="str">
        <f t="shared" si="66"/>
        <v>2021-Q1</v>
      </c>
      <c r="AG433" s="87">
        <f t="shared" si="67"/>
        <v>10.199999999999999</v>
      </c>
      <c r="AH433" s="87">
        <f t="shared" si="68"/>
        <v>10.199999999999999</v>
      </c>
      <c r="AI433" s="87">
        <f t="shared" si="69"/>
        <v>0</v>
      </c>
    </row>
    <row r="434" spans="1:35" ht="12" customHeight="1" x14ac:dyDescent="0.2">
      <c r="A434" s="73" t="s">
        <v>1887</v>
      </c>
      <c r="B434" s="74" t="s">
        <v>17</v>
      </c>
      <c r="C434" s="74" t="s">
        <v>16</v>
      </c>
      <c r="D434" s="74" t="s">
        <v>15</v>
      </c>
      <c r="E434" s="74" t="s">
        <v>2368</v>
      </c>
      <c r="F434" s="74" t="s">
        <v>2</v>
      </c>
      <c r="G434" s="74" t="s">
        <v>2694</v>
      </c>
      <c r="H434" s="76">
        <v>43983</v>
      </c>
      <c r="I434" s="77">
        <v>14.11</v>
      </c>
      <c r="J434" s="78">
        <v>7.39</v>
      </c>
      <c r="K434" s="78">
        <v>10.199999999999999</v>
      </c>
      <c r="L434" s="78">
        <v>51.99</v>
      </c>
      <c r="M434" s="78">
        <v>599.40599999999995</v>
      </c>
      <c r="N434" s="76">
        <v>44251</v>
      </c>
      <c r="O434" s="77">
        <v>14.205</v>
      </c>
      <c r="P434" s="78">
        <v>7.4</v>
      </c>
      <c r="Q434" s="78">
        <v>10.199999999999999</v>
      </c>
      <c r="R434" s="78">
        <v>52.07</v>
      </c>
      <c r="S434" s="78">
        <v>599.40899999999999</v>
      </c>
      <c r="T434" s="79">
        <v>8</v>
      </c>
      <c r="V434" s="86">
        <v>44251</v>
      </c>
      <c r="X434" s="81" t="str">
        <f t="shared" si="60"/>
        <v>2020-Q2</v>
      </c>
      <c r="Y434" s="81" t="str">
        <f t="shared" si="61"/>
        <v>2020-Q2</v>
      </c>
      <c r="Z434" s="87">
        <f t="shared" si="62"/>
        <v>10.199999999999999</v>
      </c>
      <c r="AB434" s="81" t="str">
        <f t="shared" si="63"/>
        <v>2021-Q1</v>
      </c>
      <c r="AC434" s="81" t="str">
        <f t="shared" si="64"/>
        <v>2021-Q1</v>
      </c>
      <c r="AD434" s="87">
        <f t="shared" si="65"/>
        <v>10.199999999999999</v>
      </c>
      <c r="AF434" s="81" t="str">
        <f t="shared" si="66"/>
        <v>2021-Q1</v>
      </c>
      <c r="AG434" s="87">
        <f t="shared" si="67"/>
        <v>10.199999999999999</v>
      </c>
      <c r="AH434" s="87">
        <f t="shared" si="68"/>
        <v>10.199999999999999</v>
      </c>
      <c r="AI434" s="87">
        <f t="shared" si="69"/>
        <v>0</v>
      </c>
    </row>
    <row r="435" spans="1:35" ht="12" customHeight="1" x14ac:dyDescent="0.2">
      <c r="A435" s="73" t="s">
        <v>1887</v>
      </c>
      <c r="B435" s="74" t="s">
        <v>231</v>
      </c>
      <c r="C435" s="74" t="s">
        <v>2740</v>
      </c>
      <c r="D435" s="74" t="s">
        <v>635</v>
      </c>
      <c r="E435" s="74" t="s">
        <v>2420</v>
      </c>
      <c r="F435" s="74" t="s">
        <v>2</v>
      </c>
      <c r="G435" s="74" t="s">
        <v>2694</v>
      </c>
      <c r="H435" s="76">
        <v>44103</v>
      </c>
      <c r="I435" s="77">
        <v>14.242728</v>
      </c>
      <c r="J435" s="75" t="s">
        <v>1</v>
      </c>
      <c r="K435" s="75" t="s">
        <v>1</v>
      </c>
      <c r="L435" s="75" t="s">
        <v>1</v>
      </c>
      <c r="M435" s="78">
        <v>160.95398299999999</v>
      </c>
      <c r="N435" s="76">
        <v>44223</v>
      </c>
      <c r="O435" s="77">
        <v>12.53026</v>
      </c>
      <c r="P435" s="75" t="s">
        <v>1</v>
      </c>
      <c r="Q435" s="75" t="s">
        <v>1</v>
      </c>
      <c r="R435" s="75" t="s">
        <v>1</v>
      </c>
      <c r="S435" s="78">
        <v>160.95398299999999</v>
      </c>
      <c r="T435" s="79">
        <v>4</v>
      </c>
      <c r="V435" s="86">
        <v>44223</v>
      </c>
      <c r="X435" s="81" t="str">
        <f t="shared" si="60"/>
        <v>2020-Q3</v>
      </c>
      <c r="Y435" s="81" t="str">
        <f t="shared" si="61"/>
        <v/>
      </c>
      <c r="Z435" s="87" t="str">
        <f t="shared" si="62"/>
        <v/>
      </c>
      <c r="AB435" s="81" t="str">
        <f t="shared" si="63"/>
        <v>2021-Q1</v>
      </c>
      <c r="AC435" s="81" t="str">
        <f t="shared" si="64"/>
        <v/>
      </c>
      <c r="AD435" s="87" t="str">
        <f t="shared" si="65"/>
        <v/>
      </c>
      <c r="AF435" s="81" t="str">
        <f t="shared" si="66"/>
        <v/>
      </c>
      <c r="AG435" s="87" t="str">
        <f t="shared" si="67"/>
        <v/>
      </c>
      <c r="AH435" s="87" t="str">
        <f t="shared" si="68"/>
        <v/>
      </c>
      <c r="AI435" s="87" t="str">
        <f t="shared" si="69"/>
        <v/>
      </c>
    </row>
    <row r="436" spans="1:35" ht="12" customHeight="1" x14ac:dyDescent="0.2">
      <c r="A436" s="73" t="s">
        <v>1887</v>
      </c>
      <c r="B436" s="74" t="s">
        <v>104</v>
      </c>
      <c r="C436" s="74" t="s">
        <v>103</v>
      </c>
      <c r="D436" s="74" t="s">
        <v>102</v>
      </c>
      <c r="E436" s="74" t="s">
        <v>2439</v>
      </c>
      <c r="F436" s="74" t="s">
        <v>2</v>
      </c>
      <c r="G436" s="74" t="s">
        <v>2694</v>
      </c>
      <c r="H436" s="76">
        <v>44099</v>
      </c>
      <c r="I436" s="77">
        <v>482</v>
      </c>
      <c r="J436" s="75" t="s">
        <v>1</v>
      </c>
      <c r="K436" s="75" t="s">
        <v>1</v>
      </c>
      <c r="L436" s="75" t="s">
        <v>1</v>
      </c>
      <c r="M436" s="75" t="s">
        <v>1</v>
      </c>
      <c r="N436" s="76">
        <v>44210</v>
      </c>
      <c r="O436" s="77">
        <v>391.3</v>
      </c>
      <c r="P436" s="75" t="s">
        <v>1</v>
      </c>
      <c r="Q436" s="75" t="s">
        <v>1</v>
      </c>
      <c r="R436" s="75" t="s">
        <v>1</v>
      </c>
      <c r="S436" s="75" t="s">
        <v>1</v>
      </c>
      <c r="T436" s="79">
        <v>3</v>
      </c>
      <c r="V436" s="86">
        <v>44210</v>
      </c>
      <c r="X436" s="81" t="str">
        <f t="shared" si="60"/>
        <v>2020-Q3</v>
      </c>
      <c r="Y436" s="81" t="str">
        <f t="shared" si="61"/>
        <v/>
      </c>
      <c r="Z436" s="87" t="str">
        <f t="shared" si="62"/>
        <v/>
      </c>
      <c r="AB436" s="81" t="str">
        <f t="shared" si="63"/>
        <v>2021-Q1</v>
      </c>
      <c r="AC436" s="81" t="str">
        <f t="shared" si="64"/>
        <v/>
      </c>
      <c r="AD436" s="87" t="str">
        <f t="shared" si="65"/>
        <v/>
      </c>
      <c r="AF436" s="81" t="str">
        <f t="shared" si="66"/>
        <v/>
      </c>
      <c r="AG436" s="87" t="str">
        <f t="shared" si="67"/>
        <v/>
      </c>
      <c r="AH436" s="87" t="str">
        <f t="shared" si="68"/>
        <v/>
      </c>
      <c r="AI436" s="87" t="str">
        <f t="shared" si="69"/>
        <v/>
      </c>
    </row>
    <row r="437" spans="1:35" ht="12" customHeight="1" x14ac:dyDescent="0.2">
      <c r="A437" s="73" t="s">
        <v>1887</v>
      </c>
      <c r="B437" s="74" t="s">
        <v>28</v>
      </c>
      <c r="C437" s="74" t="s">
        <v>2000</v>
      </c>
      <c r="D437" s="74" t="s">
        <v>2095</v>
      </c>
      <c r="E437" s="74" t="s">
        <v>2440</v>
      </c>
      <c r="F437" s="74" t="s">
        <v>2</v>
      </c>
      <c r="G437" s="74" t="s">
        <v>2767</v>
      </c>
      <c r="H437" s="76">
        <v>44154</v>
      </c>
      <c r="I437" s="77">
        <v>-8.85</v>
      </c>
      <c r="J437" s="75" t="s">
        <v>1</v>
      </c>
      <c r="K437" s="75" t="s">
        <v>1</v>
      </c>
      <c r="L437" s="75" t="s">
        <v>1</v>
      </c>
      <c r="M437" s="75" t="s">
        <v>1</v>
      </c>
      <c r="N437" s="76">
        <v>44210</v>
      </c>
      <c r="O437" s="77">
        <v>-8.85</v>
      </c>
      <c r="P437" s="75" t="s">
        <v>1</v>
      </c>
      <c r="Q437" s="75" t="s">
        <v>1</v>
      </c>
      <c r="R437" s="75" t="s">
        <v>1</v>
      </c>
      <c r="S437" s="75" t="s">
        <v>1</v>
      </c>
      <c r="T437" s="79">
        <v>1</v>
      </c>
      <c r="V437" s="86">
        <v>44210</v>
      </c>
      <c r="X437" s="81" t="str">
        <f t="shared" si="60"/>
        <v>2020-Q4</v>
      </c>
      <c r="Y437" s="81" t="str">
        <f t="shared" si="61"/>
        <v/>
      </c>
      <c r="Z437" s="87" t="str">
        <f t="shared" si="62"/>
        <v/>
      </c>
      <c r="AB437" s="81" t="str">
        <f t="shared" si="63"/>
        <v>2021-Q1</v>
      </c>
      <c r="AC437" s="81" t="str">
        <f t="shared" si="64"/>
        <v/>
      </c>
      <c r="AD437" s="87" t="str">
        <f t="shared" si="65"/>
        <v/>
      </c>
      <c r="AF437" s="81" t="str">
        <f t="shared" si="66"/>
        <v/>
      </c>
      <c r="AG437" s="87" t="str">
        <f t="shared" si="67"/>
        <v/>
      </c>
      <c r="AH437" s="87" t="str">
        <f t="shared" si="68"/>
        <v/>
      </c>
      <c r="AI437" s="87" t="str">
        <f t="shared" si="69"/>
        <v/>
      </c>
    </row>
    <row r="438" spans="1:35" ht="12" customHeight="1" x14ac:dyDescent="0.2">
      <c r="A438" s="73" t="s">
        <v>1887</v>
      </c>
      <c r="B438" s="74" t="s">
        <v>28</v>
      </c>
      <c r="C438" s="74" t="s">
        <v>1536</v>
      </c>
      <c r="D438" s="74" t="s">
        <v>2095</v>
      </c>
      <c r="E438" s="74" t="s">
        <v>2441</v>
      </c>
      <c r="F438" s="74" t="s">
        <v>2</v>
      </c>
      <c r="G438" s="74" t="s">
        <v>2767</v>
      </c>
      <c r="H438" s="76">
        <v>44169</v>
      </c>
      <c r="I438" s="75" t="s">
        <v>1</v>
      </c>
      <c r="J438" s="75" t="s">
        <v>1</v>
      </c>
      <c r="K438" s="75" t="s">
        <v>1</v>
      </c>
      <c r="L438" s="75" t="s">
        <v>1</v>
      </c>
      <c r="M438" s="75" t="s">
        <v>1</v>
      </c>
      <c r="N438" s="76">
        <v>44210</v>
      </c>
      <c r="O438" s="77">
        <v>-8.3000000000000007</v>
      </c>
      <c r="P438" s="75" t="s">
        <v>1</v>
      </c>
      <c r="Q438" s="75" t="s">
        <v>1</v>
      </c>
      <c r="R438" s="75" t="s">
        <v>1</v>
      </c>
      <c r="S438" s="75" t="s">
        <v>1</v>
      </c>
      <c r="T438" s="79">
        <v>1</v>
      </c>
      <c r="V438" s="86">
        <v>44210</v>
      </c>
      <c r="X438" s="81" t="str">
        <f t="shared" si="60"/>
        <v>2020-Q4</v>
      </c>
      <c r="Y438" s="81" t="str">
        <f t="shared" si="61"/>
        <v/>
      </c>
      <c r="Z438" s="87" t="str">
        <f t="shared" si="62"/>
        <v/>
      </c>
      <c r="AB438" s="81" t="str">
        <f t="shared" si="63"/>
        <v>2021-Q1</v>
      </c>
      <c r="AC438" s="81" t="str">
        <f t="shared" si="64"/>
        <v/>
      </c>
      <c r="AD438" s="87" t="str">
        <f t="shared" si="65"/>
        <v/>
      </c>
      <c r="AF438" s="81" t="str">
        <f t="shared" si="66"/>
        <v/>
      </c>
      <c r="AG438" s="87" t="str">
        <f t="shared" si="67"/>
        <v/>
      </c>
      <c r="AH438" s="87" t="str">
        <f t="shared" si="68"/>
        <v/>
      </c>
      <c r="AI438" s="87" t="str">
        <f t="shared" si="69"/>
        <v/>
      </c>
    </row>
    <row r="439" spans="1:35" ht="12" customHeight="1" x14ac:dyDescent="0.2">
      <c r="A439" s="73" t="s">
        <v>1887</v>
      </c>
      <c r="B439" s="74" t="s">
        <v>76</v>
      </c>
      <c r="C439" s="74" t="s">
        <v>75</v>
      </c>
      <c r="D439" s="74" t="s">
        <v>22</v>
      </c>
      <c r="E439" s="74" t="s">
        <v>2442</v>
      </c>
      <c r="F439" s="74" t="s">
        <v>2</v>
      </c>
      <c r="G439" s="74" t="s">
        <v>2680</v>
      </c>
      <c r="H439" s="76">
        <v>44011</v>
      </c>
      <c r="I439" s="77">
        <v>70.096743000000004</v>
      </c>
      <c r="J439" s="78">
        <v>6.58</v>
      </c>
      <c r="K439" s="78">
        <v>10</v>
      </c>
      <c r="L439" s="78">
        <v>43.25</v>
      </c>
      <c r="M439" s="78">
        <v>1399.8862320000001</v>
      </c>
      <c r="N439" s="76">
        <v>44209</v>
      </c>
      <c r="O439" s="77">
        <v>52.419331999999997</v>
      </c>
      <c r="P439" s="78">
        <v>6.19</v>
      </c>
      <c r="Q439" s="78">
        <v>9.3000000000000007</v>
      </c>
      <c r="R439" s="78">
        <v>43.25</v>
      </c>
      <c r="S439" s="78">
        <v>1314.3062259999999</v>
      </c>
      <c r="T439" s="79">
        <v>6</v>
      </c>
      <c r="V439" s="86">
        <v>44209</v>
      </c>
      <c r="X439" s="81" t="str">
        <f t="shared" si="60"/>
        <v>2020-Q2</v>
      </c>
      <c r="Y439" s="81" t="str">
        <f t="shared" si="61"/>
        <v>2020-Q2</v>
      </c>
      <c r="Z439" s="87">
        <f t="shared" si="62"/>
        <v>10</v>
      </c>
      <c r="AB439" s="81" t="str">
        <f t="shared" si="63"/>
        <v>2021-Q1</v>
      </c>
      <c r="AC439" s="81" t="str">
        <f t="shared" si="64"/>
        <v>2021-Q1</v>
      </c>
      <c r="AD439" s="87">
        <f t="shared" si="65"/>
        <v>9.3000000000000007</v>
      </c>
      <c r="AF439" s="81" t="str">
        <f t="shared" si="66"/>
        <v>2021-Q1</v>
      </c>
      <c r="AG439" s="87">
        <f t="shared" si="67"/>
        <v>10</v>
      </c>
      <c r="AH439" s="87">
        <f t="shared" si="68"/>
        <v>9.3000000000000007</v>
      </c>
      <c r="AI439" s="87">
        <f t="shared" si="69"/>
        <v>0.69999999999999929</v>
      </c>
    </row>
    <row r="440" spans="1:35" ht="12" customHeight="1" x14ac:dyDescent="0.2">
      <c r="A440" s="73" t="s">
        <v>1887</v>
      </c>
      <c r="B440" s="74" t="s">
        <v>67</v>
      </c>
      <c r="C440" s="74" t="s">
        <v>772</v>
      </c>
      <c r="D440" s="74" t="s">
        <v>2002</v>
      </c>
      <c r="E440" s="74" t="s">
        <v>2386</v>
      </c>
      <c r="F440" s="74" t="s">
        <v>2</v>
      </c>
      <c r="G440" s="74" t="s">
        <v>2678</v>
      </c>
      <c r="H440" s="76">
        <v>44089</v>
      </c>
      <c r="I440" s="77">
        <v>29.937587000000001</v>
      </c>
      <c r="J440" s="75" t="s">
        <v>1</v>
      </c>
      <c r="K440" s="75" t="s">
        <v>1</v>
      </c>
      <c r="L440" s="75" t="s">
        <v>1</v>
      </c>
      <c r="M440" s="75" t="s">
        <v>1</v>
      </c>
      <c r="N440" s="76">
        <v>44195</v>
      </c>
      <c r="O440" s="77">
        <v>29.937587000000001</v>
      </c>
      <c r="P440" s="75" t="s">
        <v>1</v>
      </c>
      <c r="Q440" s="75" t="s">
        <v>1</v>
      </c>
      <c r="R440" s="75" t="s">
        <v>1</v>
      </c>
      <c r="S440" s="75" t="s">
        <v>1</v>
      </c>
      <c r="T440" s="79">
        <v>3</v>
      </c>
      <c r="V440" s="86">
        <v>44195</v>
      </c>
      <c r="X440" s="81" t="str">
        <f t="shared" si="60"/>
        <v>2020-Q3</v>
      </c>
      <c r="Y440" s="81" t="str">
        <f t="shared" si="61"/>
        <v/>
      </c>
      <c r="Z440" s="87" t="str">
        <f t="shared" si="62"/>
        <v/>
      </c>
      <c r="AB440" s="81" t="str">
        <f t="shared" si="63"/>
        <v>2020-Q4</v>
      </c>
      <c r="AC440" s="81" t="str">
        <f t="shared" si="64"/>
        <v/>
      </c>
      <c r="AD440" s="87" t="str">
        <f t="shared" si="65"/>
        <v/>
      </c>
      <c r="AF440" s="81" t="str">
        <f t="shared" si="66"/>
        <v/>
      </c>
      <c r="AG440" s="87" t="str">
        <f t="shared" si="67"/>
        <v/>
      </c>
      <c r="AH440" s="87" t="str">
        <f t="shared" si="68"/>
        <v/>
      </c>
      <c r="AI440" s="87" t="str">
        <f t="shared" si="69"/>
        <v/>
      </c>
    </row>
    <row r="441" spans="1:35" ht="12" customHeight="1" x14ac:dyDescent="0.2">
      <c r="A441" s="73" t="s">
        <v>1887</v>
      </c>
      <c r="B441" s="74" t="s">
        <v>144</v>
      </c>
      <c r="C441" s="74" t="s">
        <v>13</v>
      </c>
      <c r="D441" s="74" t="s">
        <v>12</v>
      </c>
      <c r="E441" s="74" t="s">
        <v>2375</v>
      </c>
      <c r="F441" s="74" t="s">
        <v>2</v>
      </c>
      <c r="G441" s="74" t="s">
        <v>2680</v>
      </c>
      <c r="H441" s="76">
        <v>43959</v>
      </c>
      <c r="I441" s="77">
        <v>72.049907000000005</v>
      </c>
      <c r="J441" s="78">
        <v>7.48</v>
      </c>
      <c r="K441" s="78">
        <v>9.8000000000000007</v>
      </c>
      <c r="L441" s="78">
        <v>53.67</v>
      </c>
      <c r="M441" s="78">
        <v>7745.6138559999999</v>
      </c>
      <c r="N441" s="76">
        <v>44195</v>
      </c>
      <c r="O441" s="77">
        <v>31.409801999999999</v>
      </c>
      <c r="P441" s="78">
        <v>7.34</v>
      </c>
      <c r="Q441" s="78">
        <v>9.65</v>
      </c>
      <c r="R441" s="78">
        <v>52.5</v>
      </c>
      <c r="S441" s="75" t="s">
        <v>1</v>
      </c>
      <c r="T441" s="79">
        <v>7</v>
      </c>
      <c r="V441" s="86">
        <v>44195</v>
      </c>
      <c r="X441" s="81" t="str">
        <f t="shared" si="60"/>
        <v>2020-Q2</v>
      </c>
      <c r="Y441" s="81" t="str">
        <f t="shared" si="61"/>
        <v>2020-Q2</v>
      </c>
      <c r="Z441" s="87">
        <f t="shared" si="62"/>
        <v>9.8000000000000007</v>
      </c>
      <c r="AB441" s="81" t="str">
        <f t="shared" si="63"/>
        <v>2020-Q4</v>
      </c>
      <c r="AC441" s="81" t="str">
        <f t="shared" si="64"/>
        <v>2020-Q4</v>
      </c>
      <c r="AD441" s="87">
        <f t="shared" si="65"/>
        <v>9.65</v>
      </c>
      <c r="AF441" s="81" t="str">
        <f t="shared" si="66"/>
        <v>2020-Q4</v>
      </c>
      <c r="AG441" s="87">
        <f t="shared" si="67"/>
        <v>9.8000000000000007</v>
      </c>
      <c r="AH441" s="87">
        <f t="shared" si="68"/>
        <v>9.65</v>
      </c>
      <c r="AI441" s="87">
        <f t="shared" si="69"/>
        <v>0.15000000000000036</v>
      </c>
    </row>
    <row r="442" spans="1:35" ht="12" customHeight="1" x14ac:dyDescent="0.2">
      <c r="A442" s="73" t="s">
        <v>1887</v>
      </c>
      <c r="B442" s="74" t="s">
        <v>8</v>
      </c>
      <c r="C442" s="74" t="s">
        <v>3006</v>
      </c>
      <c r="D442" s="74" t="s">
        <v>122</v>
      </c>
      <c r="E442" s="74" t="s">
        <v>2398</v>
      </c>
      <c r="F442" s="74" t="s">
        <v>2</v>
      </c>
      <c r="G442" s="74" t="s">
        <v>2680</v>
      </c>
      <c r="H442" s="76">
        <v>43952</v>
      </c>
      <c r="I442" s="77">
        <v>0</v>
      </c>
      <c r="J442" s="75" t="s">
        <v>1</v>
      </c>
      <c r="K442" s="75" t="s">
        <v>1</v>
      </c>
      <c r="L442" s="75" t="s">
        <v>1</v>
      </c>
      <c r="M442" s="75" t="s">
        <v>1</v>
      </c>
      <c r="N442" s="76">
        <v>44188</v>
      </c>
      <c r="O442" s="77">
        <v>0</v>
      </c>
      <c r="P442" s="78">
        <v>7.26</v>
      </c>
      <c r="Q442" s="78">
        <v>10</v>
      </c>
      <c r="R442" s="78">
        <v>52.53</v>
      </c>
      <c r="S442" s="78">
        <v>4167.0940000000001</v>
      </c>
      <c r="T442" s="79">
        <v>7</v>
      </c>
      <c r="V442" s="86">
        <v>44188</v>
      </c>
      <c r="X442" s="81" t="str">
        <f t="shared" si="60"/>
        <v>2020-Q2</v>
      </c>
      <c r="Y442" s="81" t="str">
        <f t="shared" si="61"/>
        <v/>
      </c>
      <c r="Z442" s="87" t="str">
        <f t="shared" si="62"/>
        <v/>
      </c>
      <c r="AB442" s="81" t="str">
        <f t="shared" si="63"/>
        <v>2020-Q4</v>
      </c>
      <c r="AC442" s="81" t="str">
        <f t="shared" si="64"/>
        <v>2020-Q4</v>
      </c>
      <c r="AD442" s="87">
        <f t="shared" si="65"/>
        <v>10</v>
      </c>
      <c r="AF442" s="81" t="str">
        <f t="shared" si="66"/>
        <v/>
      </c>
      <c r="AG442" s="87" t="str">
        <f t="shared" si="67"/>
        <v/>
      </c>
      <c r="AH442" s="87" t="str">
        <f t="shared" si="68"/>
        <v/>
      </c>
      <c r="AI442" s="87" t="str">
        <f t="shared" si="69"/>
        <v/>
      </c>
    </row>
    <row r="443" spans="1:35" ht="12" customHeight="1" x14ac:dyDescent="0.2">
      <c r="A443" s="73" t="s">
        <v>1887</v>
      </c>
      <c r="B443" s="74" t="s">
        <v>109</v>
      </c>
      <c r="C443" s="74" t="s">
        <v>269</v>
      </c>
      <c r="D443" s="74" t="s">
        <v>1176</v>
      </c>
      <c r="E443" s="74" t="s">
        <v>2319</v>
      </c>
      <c r="F443" s="74" t="s">
        <v>2</v>
      </c>
      <c r="G443" s="74" t="s">
        <v>2680</v>
      </c>
      <c r="H443" s="76">
        <v>43556</v>
      </c>
      <c r="I443" s="77">
        <v>99.004000000000005</v>
      </c>
      <c r="J443" s="78">
        <v>7.49</v>
      </c>
      <c r="K443" s="78">
        <v>10</v>
      </c>
      <c r="L443" s="78">
        <v>53.08</v>
      </c>
      <c r="M443" s="78">
        <v>2707.0390000000002</v>
      </c>
      <c r="N443" s="76">
        <v>44187</v>
      </c>
      <c r="O443" s="77">
        <v>57.91</v>
      </c>
      <c r="P443" s="78">
        <v>7.04</v>
      </c>
      <c r="Q443" s="78">
        <v>9.15</v>
      </c>
      <c r="R443" s="78">
        <v>53.08</v>
      </c>
      <c r="S443" s="78">
        <v>2703.6819999999998</v>
      </c>
      <c r="T443" s="79">
        <v>21</v>
      </c>
      <c r="V443" s="86">
        <v>44187</v>
      </c>
      <c r="X443" s="81" t="str">
        <f t="shared" si="60"/>
        <v>2019-Q2</v>
      </c>
      <c r="Y443" s="81" t="str">
        <f t="shared" si="61"/>
        <v>2019-Q2</v>
      </c>
      <c r="Z443" s="87">
        <f t="shared" si="62"/>
        <v>10</v>
      </c>
      <c r="AB443" s="81" t="str">
        <f t="shared" si="63"/>
        <v>2020-Q4</v>
      </c>
      <c r="AC443" s="81" t="str">
        <f t="shared" si="64"/>
        <v>2020-Q4</v>
      </c>
      <c r="AD443" s="87">
        <f t="shared" si="65"/>
        <v>9.15</v>
      </c>
      <c r="AF443" s="81" t="str">
        <f t="shared" si="66"/>
        <v>2020-Q4</v>
      </c>
      <c r="AG443" s="87">
        <f t="shared" si="67"/>
        <v>10</v>
      </c>
      <c r="AH443" s="87">
        <f t="shared" si="68"/>
        <v>9.15</v>
      </c>
      <c r="AI443" s="87">
        <f t="shared" si="69"/>
        <v>0.84999999999999964</v>
      </c>
    </row>
    <row r="444" spans="1:35" ht="12" customHeight="1" x14ac:dyDescent="0.2">
      <c r="A444" s="73" t="s">
        <v>1887</v>
      </c>
      <c r="B444" s="74" t="s">
        <v>35</v>
      </c>
      <c r="C444" s="74" t="s">
        <v>13</v>
      </c>
      <c r="D444" s="74" t="s">
        <v>12</v>
      </c>
      <c r="E444" s="74" t="s">
        <v>2354</v>
      </c>
      <c r="F444" s="74" t="s">
        <v>2</v>
      </c>
      <c r="G444" s="74" t="s">
        <v>2680</v>
      </c>
      <c r="H444" s="76">
        <v>43875</v>
      </c>
      <c r="I444" s="77">
        <v>46.3</v>
      </c>
      <c r="J444" s="78">
        <v>7.46</v>
      </c>
      <c r="K444" s="78">
        <v>9.8000000000000007</v>
      </c>
      <c r="L444" s="78">
        <v>53.52</v>
      </c>
      <c r="M444" s="78">
        <v>4199.6629270000003</v>
      </c>
      <c r="N444" s="76">
        <v>44183</v>
      </c>
      <c r="O444" s="77">
        <v>-20.9</v>
      </c>
      <c r="P444" s="78">
        <v>7.14</v>
      </c>
      <c r="Q444" s="78">
        <v>9.5</v>
      </c>
      <c r="R444" s="78">
        <v>50</v>
      </c>
      <c r="S444" s="75" t="s">
        <v>1</v>
      </c>
      <c r="T444" s="79">
        <v>10</v>
      </c>
      <c r="V444" s="86">
        <v>44183</v>
      </c>
      <c r="X444" s="81" t="str">
        <f t="shared" si="60"/>
        <v>2020-Q1</v>
      </c>
      <c r="Y444" s="81" t="str">
        <f t="shared" si="61"/>
        <v>2020-Q1</v>
      </c>
      <c r="Z444" s="87">
        <f t="shared" si="62"/>
        <v>9.8000000000000007</v>
      </c>
      <c r="AB444" s="81" t="str">
        <f t="shared" si="63"/>
        <v>2020-Q4</v>
      </c>
      <c r="AC444" s="81" t="str">
        <f t="shared" si="64"/>
        <v>2020-Q4</v>
      </c>
      <c r="AD444" s="87">
        <f t="shared" si="65"/>
        <v>9.5</v>
      </c>
      <c r="AF444" s="81" t="str">
        <f t="shared" si="66"/>
        <v>2020-Q4</v>
      </c>
      <c r="AG444" s="87">
        <f t="shared" si="67"/>
        <v>9.8000000000000007</v>
      </c>
      <c r="AH444" s="87">
        <f t="shared" si="68"/>
        <v>9.5</v>
      </c>
      <c r="AI444" s="87">
        <f t="shared" si="69"/>
        <v>0.30000000000000071</v>
      </c>
    </row>
    <row r="445" spans="1:35" ht="12" customHeight="1" x14ac:dyDescent="0.2">
      <c r="A445" s="73" t="s">
        <v>1887</v>
      </c>
      <c r="B445" s="74" t="s">
        <v>57</v>
      </c>
      <c r="C445" s="74" t="s">
        <v>217</v>
      </c>
      <c r="D445" s="74" t="s">
        <v>216</v>
      </c>
      <c r="E445" s="74" t="s">
        <v>2352</v>
      </c>
      <c r="F445" s="74" t="s">
        <v>2</v>
      </c>
      <c r="G445" s="74" t="s">
        <v>2680</v>
      </c>
      <c r="H445" s="76">
        <v>43888</v>
      </c>
      <c r="I445" s="77">
        <v>229.74799999999999</v>
      </c>
      <c r="J445" s="78">
        <v>6.03</v>
      </c>
      <c r="K445" s="78">
        <v>10.5</v>
      </c>
      <c r="L445" s="78">
        <v>42.81</v>
      </c>
      <c r="M445" s="78">
        <v>11842.405000000001</v>
      </c>
      <c r="N445" s="76">
        <v>44182</v>
      </c>
      <c r="O445" s="77">
        <v>90.22</v>
      </c>
      <c r="P445" s="78">
        <v>5.67</v>
      </c>
      <c r="Q445" s="78">
        <v>9.9</v>
      </c>
      <c r="R445" s="75" t="s">
        <v>1</v>
      </c>
      <c r="S445" s="78">
        <v>11660.441000000001</v>
      </c>
      <c r="T445" s="79">
        <v>9</v>
      </c>
      <c r="V445" s="86">
        <v>44182</v>
      </c>
      <c r="X445" s="81" t="str">
        <f t="shared" si="60"/>
        <v>2020-Q1</v>
      </c>
      <c r="Y445" s="81" t="str">
        <f t="shared" si="61"/>
        <v>2020-Q1</v>
      </c>
      <c r="Z445" s="87">
        <f t="shared" si="62"/>
        <v>10.5</v>
      </c>
      <c r="AB445" s="81" t="str">
        <f t="shared" si="63"/>
        <v>2020-Q4</v>
      </c>
      <c r="AC445" s="81" t="str">
        <f t="shared" si="64"/>
        <v>2020-Q4</v>
      </c>
      <c r="AD445" s="87">
        <f t="shared" si="65"/>
        <v>9.9</v>
      </c>
      <c r="AF445" s="81" t="str">
        <f t="shared" si="66"/>
        <v>2020-Q4</v>
      </c>
      <c r="AG445" s="87">
        <f t="shared" si="67"/>
        <v>10.5</v>
      </c>
      <c r="AH445" s="87">
        <f t="shared" si="68"/>
        <v>9.9</v>
      </c>
      <c r="AI445" s="87">
        <f t="shared" si="69"/>
        <v>0.59999999999999964</v>
      </c>
    </row>
    <row r="446" spans="1:35" ht="12" customHeight="1" x14ac:dyDescent="0.2">
      <c r="A446" s="73" t="s">
        <v>1887</v>
      </c>
      <c r="B446" s="74" t="s">
        <v>63</v>
      </c>
      <c r="C446" s="74" t="s">
        <v>3019</v>
      </c>
      <c r="D446" s="74" t="s">
        <v>62</v>
      </c>
      <c r="E446" s="74" t="s">
        <v>2374</v>
      </c>
      <c r="F446" s="74" t="s">
        <v>2</v>
      </c>
      <c r="G446" s="74" t="s">
        <v>2678</v>
      </c>
      <c r="H446" s="76">
        <v>43966</v>
      </c>
      <c r="I446" s="77">
        <v>136.989</v>
      </c>
      <c r="J446" s="78">
        <v>7.09</v>
      </c>
      <c r="K446" s="78">
        <v>10.1</v>
      </c>
      <c r="L446" s="78">
        <v>52</v>
      </c>
      <c r="M446" s="78">
        <v>4714.0060000000003</v>
      </c>
      <c r="N446" s="76">
        <v>44181</v>
      </c>
      <c r="O446" s="77">
        <v>139.90899999999999</v>
      </c>
      <c r="P446" s="78">
        <v>6.75</v>
      </c>
      <c r="Q446" s="78">
        <v>9.5</v>
      </c>
      <c r="R446" s="78">
        <v>52</v>
      </c>
      <c r="S446" s="78">
        <v>4315.2150000000001</v>
      </c>
      <c r="T446" s="79">
        <v>7</v>
      </c>
      <c r="V446" s="86">
        <v>44181</v>
      </c>
      <c r="X446" s="81" t="str">
        <f t="shared" si="60"/>
        <v>2020-Q2</v>
      </c>
      <c r="Y446" s="81" t="str">
        <f t="shared" si="61"/>
        <v>2020-Q2</v>
      </c>
      <c r="Z446" s="87">
        <f t="shared" si="62"/>
        <v>10.1</v>
      </c>
      <c r="AB446" s="81" t="str">
        <f t="shared" si="63"/>
        <v>2020-Q4</v>
      </c>
      <c r="AC446" s="81" t="str">
        <f t="shared" si="64"/>
        <v>2020-Q4</v>
      </c>
      <c r="AD446" s="87">
        <f t="shared" si="65"/>
        <v>9.5</v>
      </c>
      <c r="AF446" s="81" t="str">
        <f t="shared" si="66"/>
        <v>2020-Q4</v>
      </c>
      <c r="AG446" s="87">
        <f t="shared" si="67"/>
        <v>10.1</v>
      </c>
      <c r="AH446" s="87">
        <f t="shared" si="68"/>
        <v>9.5</v>
      </c>
      <c r="AI446" s="87">
        <f t="shared" si="69"/>
        <v>0.59999999999999964</v>
      </c>
    </row>
    <row r="447" spans="1:35" ht="12" customHeight="1" x14ac:dyDescent="0.2">
      <c r="A447" s="73" t="s">
        <v>1887</v>
      </c>
      <c r="B447" s="74" t="s">
        <v>6</v>
      </c>
      <c r="C447" s="74" t="s">
        <v>5</v>
      </c>
      <c r="D447" s="74" t="s">
        <v>4</v>
      </c>
      <c r="E447" s="74" t="s">
        <v>2401</v>
      </c>
      <c r="F447" s="74" t="s">
        <v>2</v>
      </c>
      <c r="G447" s="74" t="s">
        <v>2694</v>
      </c>
      <c r="H447" s="76">
        <v>44071</v>
      </c>
      <c r="I447" s="77">
        <v>-54.986750000000001</v>
      </c>
      <c r="J447" s="75" t="s">
        <v>1</v>
      </c>
      <c r="K447" s="75" t="s">
        <v>1</v>
      </c>
      <c r="L447" s="75" t="s">
        <v>1</v>
      </c>
      <c r="M447" s="75" t="s">
        <v>1</v>
      </c>
      <c r="N447" s="76">
        <v>44181</v>
      </c>
      <c r="O447" s="77">
        <v>-50.079403999999997</v>
      </c>
      <c r="P447" s="75" t="s">
        <v>1</v>
      </c>
      <c r="Q447" s="75" t="s">
        <v>1</v>
      </c>
      <c r="R447" s="75" t="s">
        <v>1</v>
      </c>
      <c r="S447" s="75" t="s">
        <v>1</v>
      </c>
      <c r="T447" s="79">
        <v>3</v>
      </c>
      <c r="V447" s="86">
        <v>44181</v>
      </c>
      <c r="X447" s="81" t="str">
        <f t="shared" si="60"/>
        <v>2020-Q3</v>
      </c>
      <c r="Y447" s="81" t="str">
        <f t="shared" si="61"/>
        <v/>
      </c>
      <c r="Z447" s="87" t="str">
        <f t="shared" si="62"/>
        <v/>
      </c>
      <c r="AB447" s="81" t="str">
        <f t="shared" si="63"/>
        <v>2020-Q4</v>
      </c>
      <c r="AC447" s="81" t="str">
        <f t="shared" si="64"/>
        <v/>
      </c>
      <c r="AD447" s="87" t="str">
        <f t="shared" si="65"/>
        <v/>
      </c>
      <c r="AF447" s="81" t="str">
        <f t="shared" si="66"/>
        <v/>
      </c>
      <c r="AG447" s="87" t="str">
        <f t="shared" si="67"/>
        <v/>
      </c>
      <c r="AH447" s="87" t="str">
        <f t="shared" si="68"/>
        <v/>
      </c>
      <c r="AI447" s="87" t="str">
        <f t="shared" si="69"/>
        <v/>
      </c>
    </row>
    <row r="448" spans="1:35" ht="12" customHeight="1" x14ac:dyDescent="0.2">
      <c r="A448" s="73" t="s">
        <v>1887</v>
      </c>
      <c r="B448" s="74" t="s">
        <v>49</v>
      </c>
      <c r="C448" s="74" t="s">
        <v>2975</v>
      </c>
      <c r="D448" s="74" t="s">
        <v>2002</v>
      </c>
      <c r="E448" s="74" t="s">
        <v>2298</v>
      </c>
      <c r="F448" s="74" t="s">
        <v>2</v>
      </c>
      <c r="G448" s="74" t="s">
        <v>2678</v>
      </c>
      <c r="H448" s="76">
        <v>43613</v>
      </c>
      <c r="I448" s="77">
        <v>69.254451000000003</v>
      </c>
      <c r="J448" s="78">
        <v>7.62</v>
      </c>
      <c r="K448" s="78">
        <v>10.4</v>
      </c>
      <c r="L448" s="78">
        <v>54.85</v>
      </c>
      <c r="M448" s="78">
        <v>1215.68967</v>
      </c>
      <c r="N448" s="76">
        <v>44180</v>
      </c>
      <c r="O448" s="77">
        <v>44.987000000000002</v>
      </c>
      <c r="P448" s="78">
        <v>6.87</v>
      </c>
      <c r="Q448" s="78">
        <v>9.3000000000000007</v>
      </c>
      <c r="R448" s="78">
        <v>54.4</v>
      </c>
      <c r="S448" s="75" t="s">
        <v>1</v>
      </c>
      <c r="T448" s="79">
        <v>18</v>
      </c>
      <c r="V448" s="86">
        <v>44180</v>
      </c>
      <c r="X448" s="81" t="str">
        <f t="shared" si="60"/>
        <v>2019-Q2</v>
      </c>
      <c r="Y448" s="81" t="str">
        <f t="shared" si="61"/>
        <v>2019-Q2</v>
      </c>
      <c r="Z448" s="87">
        <f t="shared" si="62"/>
        <v>10.4</v>
      </c>
      <c r="AB448" s="81" t="str">
        <f t="shared" si="63"/>
        <v>2020-Q4</v>
      </c>
      <c r="AC448" s="81" t="str">
        <f t="shared" si="64"/>
        <v>2020-Q4</v>
      </c>
      <c r="AD448" s="87">
        <f t="shared" si="65"/>
        <v>9.3000000000000007</v>
      </c>
      <c r="AF448" s="81" t="str">
        <f t="shared" si="66"/>
        <v>2020-Q4</v>
      </c>
      <c r="AG448" s="87">
        <f t="shared" si="67"/>
        <v>10.4</v>
      </c>
      <c r="AH448" s="87">
        <f t="shared" si="68"/>
        <v>9.3000000000000007</v>
      </c>
      <c r="AI448" s="87">
        <f t="shared" si="69"/>
        <v>1.0999999999999996</v>
      </c>
    </row>
    <row r="449" spans="1:35" ht="12" customHeight="1" x14ac:dyDescent="0.2">
      <c r="A449" s="73" t="s">
        <v>1887</v>
      </c>
      <c r="B449" s="74" t="s">
        <v>14</v>
      </c>
      <c r="C449" s="74" t="s">
        <v>13</v>
      </c>
      <c r="D449" s="74" t="s">
        <v>12</v>
      </c>
      <c r="E449" s="74" t="s">
        <v>2359</v>
      </c>
      <c r="F449" s="74" t="s">
        <v>2</v>
      </c>
      <c r="G449" s="74" t="s">
        <v>2680</v>
      </c>
      <c r="H449" s="76">
        <v>43812</v>
      </c>
      <c r="I449" s="77">
        <v>29.786937999999999</v>
      </c>
      <c r="J449" s="78">
        <v>7.69</v>
      </c>
      <c r="K449" s="78">
        <v>10.199999999999999</v>
      </c>
      <c r="L449" s="78">
        <v>52.55</v>
      </c>
      <c r="M449" s="78">
        <v>1015.974208</v>
      </c>
      <c r="N449" s="76">
        <v>44179</v>
      </c>
      <c r="O449" s="77">
        <v>-0.21</v>
      </c>
      <c r="P449" s="78">
        <v>7.17</v>
      </c>
      <c r="Q449" s="78">
        <v>9.5</v>
      </c>
      <c r="R449" s="78">
        <v>49.1</v>
      </c>
      <c r="S449" s="75" t="s">
        <v>1</v>
      </c>
      <c r="T449" s="79">
        <v>12</v>
      </c>
      <c r="V449" s="86">
        <v>44179</v>
      </c>
      <c r="X449" s="81" t="str">
        <f t="shared" si="60"/>
        <v>2019-Q4</v>
      </c>
      <c r="Y449" s="81" t="str">
        <f t="shared" si="61"/>
        <v>2019-Q4</v>
      </c>
      <c r="Z449" s="87">
        <f t="shared" si="62"/>
        <v>10.199999999999999</v>
      </c>
      <c r="AB449" s="81" t="str">
        <f t="shared" si="63"/>
        <v>2020-Q4</v>
      </c>
      <c r="AC449" s="81" t="str">
        <f t="shared" si="64"/>
        <v>2020-Q4</v>
      </c>
      <c r="AD449" s="87">
        <f t="shared" si="65"/>
        <v>9.5</v>
      </c>
      <c r="AF449" s="81" t="str">
        <f t="shared" si="66"/>
        <v>2020-Q4</v>
      </c>
      <c r="AG449" s="87">
        <f t="shared" si="67"/>
        <v>10.199999999999999</v>
      </c>
      <c r="AH449" s="87">
        <f t="shared" si="68"/>
        <v>9.5</v>
      </c>
      <c r="AI449" s="87">
        <f t="shared" si="69"/>
        <v>0.69999999999999929</v>
      </c>
    </row>
    <row r="450" spans="1:35" ht="12" customHeight="1" x14ac:dyDescent="0.2">
      <c r="A450" s="73" t="s">
        <v>1887</v>
      </c>
      <c r="B450" s="74" t="s">
        <v>111</v>
      </c>
      <c r="C450" s="74" t="s">
        <v>2263</v>
      </c>
      <c r="D450" s="74" t="s">
        <v>26</v>
      </c>
      <c r="E450" s="74" t="s">
        <v>2390</v>
      </c>
      <c r="F450" s="74" t="s">
        <v>2</v>
      </c>
      <c r="G450" s="74" t="s">
        <v>2680</v>
      </c>
      <c r="H450" s="76">
        <v>44019</v>
      </c>
      <c r="I450" s="77">
        <v>72.629287000000005</v>
      </c>
      <c r="J450" s="78">
        <v>5.16</v>
      </c>
      <c r="K450" s="75" t="s">
        <v>1</v>
      </c>
      <c r="L450" s="78">
        <v>37.270000000000003</v>
      </c>
      <c r="M450" s="78">
        <v>8381.1559720000005</v>
      </c>
      <c r="N450" s="76">
        <v>44176</v>
      </c>
      <c r="O450" s="77">
        <v>39.765417999999997</v>
      </c>
      <c r="P450" s="78">
        <v>5.0999999999999996</v>
      </c>
      <c r="Q450" s="75" t="s">
        <v>1</v>
      </c>
      <c r="R450" s="78">
        <v>34.82</v>
      </c>
      <c r="S450" s="75" t="s">
        <v>1</v>
      </c>
      <c r="T450" s="79">
        <v>5</v>
      </c>
      <c r="V450" s="86">
        <v>44176</v>
      </c>
      <c r="X450" s="81" t="str">
        <f t="shared" si="60"/>
        <v>2020-Q3</v>
      </c>
      <c r="Y450" s="81" t="str">
        <f t="shared" si="61"/>
        <v/>
      </c>
      <c r="Z450" s="87" t="str">
        <f t="shared" si="62"/>
        <v/>
      </c>
      <c r="AB450" s="81" t="str">
        <f t="shared" si="63"/>
        <v>2020-Q4</v>
      </c>
      <c r="AC450" s="81" t="str">
        <f t="shared" si="64"/>
        <v/>
      </c>
      <c r="AD450" s="87" t="str">
        <f t="shared" si="65"/>
        <v/>
      </c>
      <c r="AF450" s="81" t="str">
        <f t="shared" si="66"/>
        <v/>
      </c>
      <c r="AG450" s="87" t="str">
        <f t="shared" si="67"/>
        <v/>
      </c>
      <c r="AH450" s="87" t="str">
        <f t="shared" si="68"/>
        <v/>
      </c>
      <c r="AI450" s="87" t="str">
        <f t="shared" si="69"/>
        <v/>
      </c>
    </row>
    <row r="451" spans="1:35" ht="12" customHeight="1" x14ac:dyDescent="0.2">
      <c r="A451" s="73" t="s">
        <v>1887</v>
      </c>
      <c r="B451" s="74" t="s">
        <v>210</v>
      </c>
      <c r="C451" s="74" t="s">
        <v>2402</v>
      </c>
      <c r="D451" s="74" t="s">
        <v>905</v>
      </c>
      <c r="E451" s="74" t="s">
        <v>2336</v>
      </c>
      <c r="F451" s="74" t="s">
        <v>2</v>
      </c>
      <c r="G451" s="74" t="s">
        <v>2680</v>
      </c>
      <c r="H451" s="76">
        <v>43770</v>
      </c>
      <c r="I451" s="77">
        <v>65.900137000000001</v>
      </c>
      <c r="J451" s="78">
        <v>7.47</v>
      </c>
      <c r="K451" s="78">
        <v>10.050000000000001</v>
      </c>
      <c r="L451" s="78">
        <v>53.81</v>
      </c>
      <c r="M451" s="78">
        <v>2072.019738</v>
      </c>
      <c r="N451" s="76">
        <v>44176</v>
      </c>
      <c r="O451" s="75" t="s">
        <v>1</v>
      </c>
      <c r="P451" s="75" t="s">
        <v>1</v>
      </c>
      <c r="Q451" s="75" t="s">
        <v>1</v>
      </c>
      <c r="R451" s="75" t="s">
        <v>1</v>
      </c>
      <c r="S451" s="75" t="s">
        <v>1</v>
      </c>
      <c r="T451" s="79">
        <v>13</v>
      </c>
      <c r="V451" s="86">
        <v>44176</v>
      </c>
      <c r="X451" s="81" t="str">
        <f t="shared" ref="X451:X514" si="70">YEAR(H451)&amp;"-Q"&amp;IF(MONTH(H451)&lt;4,1,IF(MONTH(H451)&lt;7,2,IF(MONTH(H451)&lt;10,3,4)))</f>
        <v>2019-Q4</v>
      </c>
      <c r="Y451" s="81" t="str">
        <f t="shared" ref="Y451:Y514" si="71">IF(ISNUMBER(K451),X451,"")</f>
        <v>2019-Q4</v>
      </c>
      <c r="Z451" s="87">
        <f t="shared" ref="Z451:Z514" si="72">IF(ISNUMBER(K451),K451,"")</f>
        <v>10.050000000000001</v>
      </c>
      <c r="AB451" s="81" t="str">
        <f t="shared" ref="AB451:AB514" si="73">IF(A451="Settled",YEAR(N451)&amp;"-Q"&amp;IF(MONTH(N451)&lt;4,1,IF(MONTH(N451)&lt;7,2,IF(MONTH(N451)&lt;10,3,4))),"")</f>
        <v>2020-Q4</v>
      </c>
      <c r="AC451" s="81" t="str">
        <f t="shared" ref="AC451:AC514" si="74">IF(ISNUMBER(Q451),AB451,"")</f>
        <v/>
      </c>
      <c r="AD451" s="87" t="str">
        <f t="shared" ref="AD451:AD514" si="75">IF(ISNUMBER(Q451),Q451,"")</f>
        <v/>
      </c>
      <c r="AF451" s="81" t="str">
        <f t="shared" ref="AF451:AF514" si="76">IF(AND(LEN(Z451)&gt;0,LEN(AD451)&gt;0),AB451,"")</f>
        <v/>
      </c>
      <c r="AG451" s="87" t="str">
        <f t="shared" ref="AG451:AG514" si="77">IF(LEN(AF451)&gt;0,Z451,"")</f>
        <v/>
      </c>
      <c r="AH451" s="87" t="str">
        <f t="shared" ref="AH451:AH514" si="78">IF(LEN(AF451)&gt;0,AD451,"")</f>
        <v/>
      </c>
      <c r="AI451" s="87" t="str">
        <f t="shared" ref="AI451:AI514" si="79">IF(LEN(AF451)&gt;0,AG451-AH451,"")</f>
        <v/>
      </c>
    </row>
    <row r="452" spans="1:35" ht="12" customHeight="1" x14ac:dyDescent="0.2">
      <c r="A452" s="73" t="s">
        <v>1887</v>
      </c>
      <c r="B452" s="74" t="s">
        <v>42</v>
      </c>
      <c r="C452" s="74" t="s">
        <v>1148</v>
      </c>
      <c r="D452" s="74" t="s">
        <v>12</v>
      </c>
      <c r="E452" s="74" t="s">
        <v>2362</v>
      </c>
      <c r="F452" s="74" t="s">
        <v>2</v>
      </c>
      <c r="G452" s="74" t="s">
        <v>2680</v>
      </c>
      <c r="H452" s="76">
        <v>43983</v>
      </c>
      <c r="I452" s="77">
        <v>-99.563000000000002</v>
      </c>
      <c r="J452" s="78">
        <v>7.49</v>
      </c>
      <c r="K452" s="78">
        <v>10.08</v>
      </c>
      <c r="L452" s="78">
        <v>51.37</v>
      </c>
      <c r="M452" s="78">
        <v>4939.5640000000003</v>
      </c>
      <c r="N452" s="76">
        <v>44175</v>
      </c>
      <c r="O452" s="77">
        <v>-93</v>
      </c>
      <c r="P452" s="78">
        <v>7.14</v>
      </c>
      <c r="Q452" s="78">
        <v>9.4</v>
      </c>
      <c r="R452" s="75" t="s">
        <v>1</v>
      </c>
      <c r="S452" s="75" t="s">
        <v>1</v>
      </c>
      <c r="T452" s="79">
        <v>6</v>
      </c>
      <c r="V452" s="86">
        <v>44175</v>
      </c>
      <c r="X452" s="81" t="str">
        <f t="shared" si="70"/>
        <v>2020-Q2</v>
      </c>
      <c r="Y452" s="81" t="str">
        <f t="shared" si="71"/>
        <v>2020-Q2</v>
      </c>
      <c r="Z452" s="87">
        <f t="shared" si="72"/>
        <v>10.08</v>
      </c>
      <c r="AB452" s="81" t="str">
        <f t="shared" si="73"/>
        <v>2020-Q4</v>
      </c>
      <c r="AC452" s="81" t="str">
        <f t="shared" si="74"/>
        <v>2020-Q4</v>
      </c>
      <c r="AD452" s="87">
        <f t="shared" si="75"/>
        <v>9.4</v>
      </c>
      <c r="AF452" s="81" t="str">
        <f t="shared" si="76"/>
        <v>2020-Q4</v>
      </c>
      <c r="AG452" s="87">
        <f t="shared" si="77"/>
        <v>10.08</v>
      </c>
      <c r="AH452" s="87">
        <f t="shared" si="78"/>
        <v>9.4</v>
      </c>
      <c r="AI452" s="87">
        <f t="shared" si="79"/>
        <v>0.67999999999999972</v>
      </c>
    </row>
    <row r="453" spans="1:35" ht="12" customHeight="1" x14ac:dyDescent="0.2">
      <c r="A453" s="73" t="s">
        <v>1887</v>
      </c>
      <c r="B453" s="74" t="s">
        <v>81</v>
      </c>
      <c r="C453" s="74" t="s">
        <v>84</v>
      </c>
      <c r="D453" s="74" t="s">
        <v>83</v>
      </c>
      <c r="E453" s="74" t="s">
        <v>2380</v>
      </c>
      <c r="F453" s="74" t="s">
        <v>2</v>
      </c>
      <c r="G453" s="74" t="s">
        <v>2678</v>
      </c>
      <c r="H453" s="76">
        <v>43935</v>
      </c>
      <c r="I453" s="77">
        <v>-31.478999999999999</v>
      </c>
      <c r="J453" s="78">
        <v>6.39</v>
      </c>
      <c r="K453" s="78">
        <v>8.3800000000000008</v>
      </c>
      <c r="L453" s="78">
        <v>50</v>
      </c>
      <c r="M453" s="78">
        <v>3422.0340000000001</v>
      </c>
      <c r="N453" s="76">
        <v>44174</v>
      </c>
      <c r="O453" s="77">
        <v>-35.048999999999999</v>
      </c>
      <c r="P453" s="78">
        <v>6.39</v>
      </c>
      <c r="Q453" s="78">
        <v>8.3800000000000008</v>
      </c>
      <c r="R453" s="78">
        <v>50</v>
      </c>
      <c r="S453" s="78">
        <v>3413.085</v>
      </c>
      <c r="T453" s="79">
        <v>7</v>
      </c>
      <c r="V453" s="86">
        <v>44174</v>
      </c>
      <c r="X453" s="81" t="str">
        <f t="shared" si="70"/>
        <v>2020-Q2</v>
      </c>
      <c r="Y453" s="81" t="str">
        <f t="shared" si="71"/>
        <v>2020-Q2</v>
      </c>
      <c r="Z453" s="87">
        <f t="shared" si="72"/>
        <v>8.3800000000000008</v>
      </c>
      <c r="AB453" s="81" t="str">
        <f t="shared" si="73"/>
        <v>2020-Q4</v>
      </c>
      <c r="AC453" s="81" t="str">
        <f t="shared" si="74"/>
        <v>2020-Q4</v>
      </c>
      <c r="AD453" s="87">
        <f t="shared" si="75"/>
        <v>8.3800000000000008</v>
      </c>
      <c r="AF453" s="81" t="str">
        <f t="shared" si="76"/>
        <v>2020-Q4</v>
      </c>
      <c r="AG453" s="87">
        <f t="shared" si="77"/>
        <v>8.3800000000000008</v>
      </c>
      <c r="AH453" s="87">
        <f t="shared" si="78"/>
        <v>8.3800000000000008</v>
      </c>
      <c r="AI453" s="87">
        <f t="shared" si="79"/>
        <v>0</v>
      </c>
    </row>
    <row r="454" spans="1:35" ht="12" customHeight="1" x14ac:dyDescent="0.2">
      <c r="A454" s="73" t="s">
        <v>1887</v>
      </c>
      <c r="B454" s="74" t="s">
        <v>81</v>
      </c>
      <c r="C454" s="74" t="s">
        <v>80</v>
      </c>
      <c r="D454" s="74" t="s">
        <v>62</v>
      </c>
      <c r="E454" s="74" t="s">
        <v>2379</v>
      </c>
      <c r="F454" s="74" t="s">
        <v>2</v>
      </c>
      <c r="G454" s="74" t="s">
        <v>2678</v>
      </c>
      <c r="H454" s="76">
        <v>43937</v>
      </c>
      <c r="I454" s="77">
        <v>-13.401999999999999</v>
      </c>
      <c r="J454" s="78">
        <v>6.28</v>
      </c>
      <c r="K454" s="78">
        <v>8.3800000000000008</v>
      </c>
      <c r="L454" s="78">
        <v>48.16</v>
      </c>
      <c r="M454" s="78">
        <v>12050.339</v>
      </c>
      <c r="N454" s="76">
        <v>44174</v>
      </c>
      <c r="O454" s="77">
        <v>-13.786</v>
      </c>
      <c r="P454" s="78">
        <v>6.28</v>
      </c>
      <c r="Q454" s="78">
        <v>8.3800000000000008</v>
      </c>
      <c r="R454" s="78">
        <v>48.16</v>
      </c>
      <c r="S454" s="78">
        <v>12048.96</v>
      </c>
      <c r="T454" s="79">
        <v>7</v>
      </c>
      <c r="V454" s="86">
        <v>44174</v>
      </c>
      <c r="X454" s="81" t="str">
        <f t="shared" si="70"/>
        <v>2020-Q2</v>
      </c>
      <c r="Y454" s="81" t="str">
        <f t="shared" si="71"/>
        <v>2020-Q2</v>
      </c>
      <c r="Z454" s="87">
        <f t="shared" si="72"/>
        <v>8.3800000000000008</v>
      </c>
      <c r="AB454" s="81" t="str">
        <f t="shared" si="73"/>
        <v>2020-Q4</v>
      </c>
      <c r="AC454" s="81" t="str">
        <f t="shared" si="74"/>
        <v>2020-Q4</v>
      </c>
      <c r="AD454" s="87">
        <f t="shared" si="75"/>
        <v>8.3800000000000008</v>
      </c>
      <c r="AF454" s="81" t="str">
        <f t="shared" si="76"/>
        <v>2020-Q4</v>
      </c>
      <c r="AG454" s="87">
        <f t="shared" si="77"/>
        <v>8.3800000000000008</v>
      </c>
      <c r="AH454" s="87">
        <f t="shared" si="78"/>
        <v>8.3800000000000008</v>
      </c>
      <c r="AI454" s="87">
        <f t="shared" si="79"/>
        <v>0</v>
      </c>
    </row>
    <row r="455" spans="1:35" ht="12" customHeight="1" x14ac:dyDescent="0.2">
      <c r="A455" s="73" t="s">
        <v>1887</v>
      </c>
      <c r="B455" s="74" t="s">
        <v>104</v>
      </c>
      <c r="C455" s="74" t="s">
        <v>2997</v>
      </c>
      <c r="D455" s="74" t="s">
        <v>106</v>
      </c>
      <c r="E455" s="74" t="s">
        <v>2262</v>
      </c>
      <c r="F455" s="74" t="s">
        <v>2</v>
      </c>
      <c r="G455" s="74" t="s">
        <v>2680</v>
      </c>
      <c r="H455" s="76">
        <v>43447</v>
      </c>
      <c r="I455" s="77">
        <v>924</v>
      </c>
      <c r="J455" s="75" t="s">
        <v>1</v>
      </c>
      <c r="K455" s="75" t="s">
        <v>1</v>
      </c>
      <c r="L455" s="75" t="s">
        <v>1</v>
      </c>
      <c r="M455" s="78">
        <v>22508.239000000001</v>
      </c>
      <c r="N455" s="76">
        <v>44168</v>
      </c>
      <c r="O455" s="77">
        <v>534</v>
      </c>
      <c r="P455" s="75" t="s">
        <v>1</v>
      </c>
      <c r="Q455" s="75" t="s">
        <v>1</v>
      </c>
      <c r="R455" s="75" t="s">
        <v>1</v>
      </c>
      <c r="S455" s="78">
        <v>22218.124</v>
      </c>
      <c r="T455" s="79">
        <v>24</v>
      </c>
      <c r="V455" s="86">
        <v>44168</v>
      </c>
      <c r="X455" s="81" t="str">
        <f t="shared" si="70"/>
        <v>2018-Q4</v>
      </c>
      <c r="Y455" s="81" t="str">
        <f t="shared" si="71"/>
        <v/>
      </c>
      <c r="Z455" s="87" t="str">
        <f t="shared" si="72"/>
        <v/>
      </c>
      <c r="AB455" s="81" t="str">
        <f t="shared" si="73"/>
        <v>2020-Q4</v>
      </c>
      <c r="AC455" s="81" t="str">
        <f t="shared" si="74"/>
        <v/>
      </c>
      <c r="AD455" s="87" t="str">
        <f t="shared" si="75"/>
        <v/>
      </c>
      <c r="AF455" s="81" t="str">
        <f t="shared" si="76"/>
        <v/>
      </c>
      <c r="AG455" s="87" t="str">
        <f t="shared" si="77"/>
        <v/>
      </c>
      <c r="AH455" s="87" t="str">
        <f t="shared" si="78"/>
        <v/>
      </c>
      <c r="AI455" s="87" t="str">
        <f t="shared" si="79"/>
        <v/>
      </c>
    </row>
    <row r="456" spans="1:35" ht="12" customHeight="1" x14ac:dyDescent="0.2">
      <c r="A456" s="73" t="s">
        <v>1887</v>
      </c>
      <c r="B456" s="74" t="s">
        <v>231</v>
      </c>
      <c r="C456" s="74" t="s">
        <v>2508</v>
      </c>
      <c r="D456" s="74" t="s">
        <v>1514</v>
      </c>
      <c r="E456" s="74" t="s">
        <v>2389</v>
      </c>
      <c r="F456" s="74" t="s">
        <v>2</v>
      </c>
      <c r="G456" s="74" t="s">
        <v>2694</v>
      </c>
      <c r="H456" s="76">
        <v>44046</v>
      </c>
      <c r="I456" s="77">
        <v>9.2763050000000007</v>
      </c>
      <c r="J456" s="75" t="s">
        <v>1</v>
      </c>
      <c r="K456" s="75" t="s">
        <v>1</v>
      </c>
      <c r="L456" s="75" t="s">
        <v>1</v>
      </c>
      <c r="M456" s="78">
        <v>188.63522399999999</v>
      </c>
      <c r="N456" s="76">
        <v>44160</v>
      </c>
      <c r="O456" s="77">
        <v>9.2763050000000007</v>
      </c>
      <c r="P456" s="75" t="s">
        <v>1</v>
      </c>
      <c r="Q456" s="75" t="s">
        <v>1</v>
      </c>
      <c r="R456" s="75" t="s">
        <v>1</v>
      </c>
      <c r="S456" s="78">
        <v>188.63522399999999</v>
      </c>
      <c r="T456" s="79">
        <v>3</v>
      </c>
      <c r="V456" s="86">
        <v>44160</v>
      </c>
      <c r="X456" s="81" t="str">
        <f t="shared" si="70"/>
        <v>2020-Q3</v>
      </c>
      <c r="Y456" s="81" t="str">
        <f t="shared" si="71"/>
        <v/>
      </c>
      <c r="Z456" s="87" t="str">
        <f t="shared" si="72"/>
        <v/>
      </c>
      <c r="AB456" s="81" t="str">
        <f t="shared" si="73"/>
        <v>2020-Q4</v>
      </c>
      <c r="AC456" s="81" t="str">
        <f t="shared" si="74"/>
        <v/>
      </c>
      <c r="AD456" s="87" t="str">
        <f t="shared" si="75"/>
        <v/>
      </c>
      <c r="AF456" s="81" t="str">
        <f t="shared" si="76"/>
        <v/>
      </c>
      <c r="AG456" s="87" t="str">
        <f t="shared" si="77"/>
        <v/>
      </c>
      <c r="AH456" s="87" t="str">
        <f t="shared" si="78"/>
        <v/>
      </c>
      <c r="AI456" s="87" t="str">
        <f t="shared" si="79"/>
        <v/>
      </c>
    </row>
    <row r="457" spans="1:35" ht="12" customHeight="1" x14ac:dyDescent="0.2">
      <c r="A457" s="73" t="s">
        <v>1887</v>
      </c>
      <c r="B457" s="74" t="s">
        <v>17</v>
      </c>
      <c r="C457" s="74" t="s">
        <v>23</v>
      </c>
      <c r="D457" s="74" t="s">
        <v>22</v>
      </c>
      <c r="E457" s="74" t="s">
        <v>2348</v>
      </c>
      <c r="F457" s="74" t="s">
        <v>2</v>
      </c>
      <c r="G457" s="74" t="s">
        <v>2680</v>
      </c>
      <c r="H457" s="76">
        <v>43921</v>
      </c>
      <c r="I457" s="77">
        <v>64.906784000000002</v>
      </c>
      <c r="J457" s="78">
        <v>7.51</v>
      </c>
      <c r="K457" s="78">
        <v>9.9</v>
      </c>
      <c r="L457" s="78">
        <v>50.31</v>
      </c>
      <c r="M457" s="78">
        <v>2479.1879479999998</v>
      </c>
      <c r="N457" s="76">
        <v>44159</v>
      </c>
      <c r="O457" s="77">
        <v>28.404305000000001</v>
      </c>
      <c r="P457" s="78">
        <v>7.71</v>
      </c>
      <c r="Q457" s="78">
        <v>9.1999999999999993</v>
      </c>
      <c r="R457" s="78">
        <v>50.31</v>
      </c>
      <c r="S457" s="78">
        <v>2480.3841170000001</v>
      </c>
      <c r="T457" s="79">
        <v>7</v>
      </c>
      <c r="V457" s="86">
        <v>44159</v>
      </c>
      <c r="X457" s="81" t="str">
        <f t="shared" si="70"/>
        <v>2020-Q1</v>
      </c>
      <c r="Y457" s="81" t="str">
        <f t="shared" si="71"/>
        <v>2020-Q1</v>
      </c>
      <c r="Z457" s="87">
        <f t="shared" si="72"/>
        <v>9.9</v>
      </c>
      <c r="AB457" s="81" t="str">
        <f t="shared" si="73"/>
        <v>2020-Q4</v>
      </c>
      <c r="AC457" s="81" t="str">
        <f t="shared" si="74"/>
        <v>2020-Q4</v>
      </c>
      <c r="AD457" s="87">
        <f t="shared" si="75"/>
        <v>9.1999999999999993</v>
      </c>
      <c r="AF457" s="81" t="str">
        <f t="shared" si="76"/>
        <v>2020-Q4</v>
      </c>
      <c r="AG457" s="87">
        <f t="shared" si="77"/>
        <v>9.9</v>
      </c>
      <c r="AH457" s="87">
        <f t="shared" si="78"/>
        <v>9.1999999999999993</v>
      </c>
      <c r="AI457" s="87">
        <f t="shared" si="79"/>
        <v>0.70000000000000107</v>
      </c>
    </row>
    <row r="458" spans="1:35" ht="12" customHeight="1" x14ac:dyDescent="0.2">
      <c r="A458" s="73" t="s">
        <v>1887</v>
      </c>
      <c r="B458" s="74" t="s">
        <v>8</v>
      </c>
      <c r="C458" s="74" t="s">
        <v>2942</v>
      </c>
      <c r="D458" s="74" t="s">
        <v>128</v>
      </c>
      <c r="E458" s="74" t="s">
        <v>2361</v>
      </c>
      <c r="F458" s="74" t="s">
        <v>2</v>
      </c>
      <c r="G458" s="74" t="s">
        <v>2680</v>
      </c>
      <c r="H458" s="76">
        <v>44071</v>
      </c>
      <c r="I458" s="77">
        <v>0</v>
      </c>
      <c r="J458" s="78">
        <v>6.96</v>
      </c>
      <c r="K458" s="78">
        <v>9.8000000000000007</v>
      </c>
      <c r="L458" s="78">
        <v>55</v>
      </c>
      <c r="M458" s="78">
        <v>1019.083</v>
      </c>
      <c r="N458" s="76">
        <v>44159</v>
      </c>
      <c r="O458" s="77">
        <v>0</v>
      </c>
      <c r="P458" s="78">
        <v>6.95</v>
      </c>
      <c r="Q458" s="78">
        <v>9.8000000000000007</v>
      </c>
      <c r="R458" s="78">
        <v>55</v>
      </c>
      <c r="S458" s="78">
        <v>1019.083</v>
      </c>
      <c r="T458" s="79">
        <v>2</v>
      </c>
      <c r="V458" s="86">
        <v>44159</v>
      </c>
      <c r="X458" s="81" t="str">
        <f t="shared" si="70"/>
        <v>2020-Q3</v>
      </c>
      <c r="Y458" s="81" t="str">
        <f t="shared" si="71"/>
        <v>2020-Q3</v>
      </c>
      <c r="Z458" s="87">
        <f t="shared" si="72"/>
        <v>9.8000000000000007</v>
      </c>
      <c r="AB458" s="81" t="str">
        <f t="shared" si="73"/>
        <v>2020-Q4</v>
      </c>
      <c r="AC458" s="81" t="str">
        <f t="shared" si="74"/>
        <v>2020-Q4</v>
      </c>
      <c r="AD458" s="87">
        <f t="shared" si="75"/>
        <v>9.8000000000000007</v>
      </c>
      <c r="AF458" s="81" t="str">
        <f t="shared" si="76"/>
        <v>2020-Q4</v>
      </c>
      <c r="AG458" s="87">
        <f t="shared" si="77"/>
        <v>9.8000000000000007</v>
      </c>
      <c r="AH458" s="87">
        <f t="shared" si="78"/>
        <v>9.8000000000000007</v>
      </c>
      <c r="AI458" s="87">
        <f t="shared" si="79"/>
        <v>0</v>
      </c>
    </row>
    <row r="459" spans="1:35" ht="12" customHeight="1" x14ac:dyDescent="0.2">
      <c r="A459" s="73" t="s">
        <v>1887</v>
      </c>
      <c r="B459" s="74" t="s">
        <v>39</v>
      </c>
      <c r="C459" s="74" t="s">
        <v>1222</v>
      </c>
      <c r="D459" s="74" t="s">
        <v>2228</v>
      </c>
      <c r="E459" s="74" t="s">
        <v>2301</v>
      </c>
      <c r="F459" s="74" t="s">
        <v>2</v>
      </c>
      <c r="G459" s="74" t="s">
        <v>2678</v>
      </c>
      <c r="H459" s="76">
        <v>43605</v>
      </c>
      <c r="I459" s="77">
        <v>162.679</v>
      </c>
      <c r="J459" s="78">
        <v>6.61</v>
      </c>
      <c r="K459" s="78">
        <v>9.5</v>
      </c>
      <c r="L459" s="78">
        <v>50</v>
      </c>
      <c r="M459" s="78">
        <v>2445.9360000000001</v>
      </c>
      <c r="N459" s="76">
        <v>44154</v>
      </c>
      <c r="O459" s="77">
        <v>45.3</v>
      </c>
      <c r="P459" s="78">
        <v>6.1</v>
      </c>
      <c r="Q459" s="78">
        <v>8.8000000000000007</v>
      </c>
      <c r="R459" s="78">
        <v>48</v>
      </c>
      <c r="S459" s="78">
        <v>2441.2220000000002</v>
      </c>
      <c r="T459" s="79">
        <v>18</v>
      </c>
      <c r="V459" s="86">
        <v>44154</v>
      </c>
      <c r="X459" s="81" t="str">
        <f t="shared" si="70"/>
        <v>2019-Q2</v>
      </c>
      <c r="Y459" s="81" t="str">
        <f t="shared" si="71"/>
        <v>2019-Q2</v>
      </c>
      <c r="Z459" s="87">
        <f t="shared" si="72"/>
        <v>9.5</v>
      </c>
      <c r="AB459" s="81" t="str">
        <f t="shared" si="73"/>
        <v>2020-Q4</v>
      </c>
      <c r="AC459" s="81" t="str">
        <f t="shared" si="74"/>
        <v>2020-Q4</v>
      </c>
      <c r="AD459" s="87">
        <f t="shared" si="75"/>
        <v>8.8000000000000007</v>
      </c>
      <c r="AF459" s="81" t="str">
        <f t="shared" si="76"/>
        <v>2020-Q4</v>
      </c>
      <c r="AG459" s="87">
        <f t="shared" si="77"/>
        <v>9.5</v>
      </c>
      <c r="AH459" s="87">
        <f t="shared" si="78"/>
        <v>8.8000000000000007</v>
      </c>
      <c r="AI459" s="87">
        <f t="shared" si="79"/>
        <v>0.69999999999999929</v>
      </c>
    </row>
    <row r="460" spans="1:35" ht="12" customHeight="1" x14ac:dyDescent="0.2">
      <c r="A460" s="73" t="s">
        <v>1887</v>
      </c>
      <c r="B460" s="74" t="s">
        <v>39</v>
      </c>
      <c r="C460" s="74" t="s">
        <v>2720</v>
      </c>
      <c r="D460" s="74" t="s">
        <v>2228</v>
      </c>
      <c r="E460" s="74" t="s">
        <v>2302</v>
      </c>
      <c r="F460" s="74" t="s">
        <v>2</v>
      </c>
      <c r="G460" s="74" t="s">
        <v>2678</v>
      </c>
      <c r="H460" s="76">
        <v>43605</v>
      </c>
      <c r="I460" s="77">
        <v>38.697000000000003</v>
      </c>
      <c r="J460" s="78">
        <v>7.07</v>
      </c>
      <c r="K460" s="78">
        <v>9.5</v>
      </c>
      <c r="L460" s="78">
        <v>50</v>
      </c>
      <c r="M460" s="78">
        <v>1517.0719999999999</v>
      </c>
      <c r="N460" s="76">
        <v>44154</v>
      </c>
      <c r="O460" s="77">
        <v>21.4</v>
      </c>
      <c r="P460" s="78">
        <v>6.62</v>
      </c>
      <c r="Q460" s="78">
        <v>8.8000000000000007</v>
      </c>
      <c r="R460" s="78">
        <v>48</v>
      </c>
      <c r="S460" s="78">
        <v>1500.9010000000001</v>
      </c>
      <c r="T460" s="79">
        <v>18</v>
      </c>
      <c r="V460" s="86">
        <v>44154</v>
      </c>
      <c r="X460" s="81" t="str">
        <f t="shared" si="70"/>
        <v>2019-Q2</v>
      </c>
      <c r="Y460" s="81" t="str">
        <f t="shared" si="71"/>
        <v>2019-Q2</v>
      </c>
      <c r="Z460" s="87">
        <f t="shared" si="72"/>
        <v>9.5</v>
      </c>
      <c r="AB460" s="81" t="str">
        <f t="shared" si="73"/>
        <v>2020-Q4</v>
      </c>
      <c r="AC460" s="81" t="str">
        <f t="shared" si="74"/>
        <v>2020-Q4</v>
      </c>
      <c r="AD460" s="87">
        <f t="shared" si="75"/>
        <v>8.8000000000000007</v>
      </c>
      <c r="AF460" s="81" t="str">
        <f t="shared" si="76"/>
        <v>2020-Q4</v>
      </c>
      <c r="AG460" s="87">
        <f t="shared" si="77"/>
        <v>9.5</v>
      </c>
      <c r="AH460" s="87">
        <f t="shared" si="78"/>
        <v>8.8000000000000007</v>
      </c>
      <c r="AI460" s="87">
        <f t="shared" si="79"/>
        <v>0.69999999999999929</v>
      </c>
    </row>
    <row r="461" spans="1:35" ht="12" customHeight="1" x14ac:dyDescent="0.2">
      <c r="A461" s="73" t="s">
        <v>1887</v>
      </c>
      <c r="B461" s="74" t="s">
        <v>46</v>
      </c>
      <c r="C461" s="74" t="s">
        <v>45</v>
      </c>
      <c r="D461" s="74" t="s">
        <v>4</v>
      </c>
      <c r="E461" s="74" t="s">
        <v>2353</v>
      </c>
      <c r="F461" s="74" t="s">
        <v>2</v>
      </c>
      <c r="G461" s="74" t="s">
        <v>2678</v>
      </c>
      <c r="H461" s="76">
        <v>43879</v>
      </c>
      <c r="I461" s="77">
        <v>185.33818400000001</v>
      </c>
      <c r="J461" s="78">
        <v>7.76</v>
      </c>
      <c r="K461" s="78">
        <v>10.15</v>
      </c>
      <c r="L461" s="78">
        <v>52.8</v>
      </c>
      <c r="M461" s="78">
        <v>2623.0438960000001</v>
      </c>
      <c r="N461" s="76">
        <v>44132</v>
      </c>
      <c r="O461" s="77">
        <v>93.999538999999999</v>
      </c>
      <c r="P461" s="78">
        <v>7.4</v>
      </c>
      <c r="Q461" s="78">
        <v>9.6</v>
      </c>
      <c r="R461" s="78">
        <v>51.44</v>
      </c>
      <c r="S461" s="78">
        <v>2623.0438960000001</v>
      </c>
      <c r="T461" s="79">
        <v>8</v>
      </c>
      <c r="V461" s="86">
        <v>44132</v>
      </c>
      <c r="X461" s="81" t="str">
        <f t="shared" si="70"/>
        <v>2020-Q1</v>
      </c>
      <c r="Y461" s="81" t="str">
        <f t="shared" si="71"/>
        <v>2020-Q1</v>
      </c>
      <c r="Z461" s="87">
        <f t="shared" si="72"/>
        <v>10.15</v>
      </c>
      <c r="AB461" s="81" t="str">
        <f t="shared" si="73"/>
        <v>2020-Q4</v>
      </c>
      <c r="AC461" s="81" t="str">
        <f t="shared" si="74"/>
        <v>2020-Q4</v>
      </c>
      <c r="AD461" s="87">
        <f t="shared" si="75"/>
        <v>9.6</v>
      </c>
      <c r="AF461" s="81" t="str">
        <f t="shared" si="76"/>
        <v>2020-Q4</v>
      </c>
      <c r="AG461" s="87">
        <f t="shared" si="77"/>
        <v>10.15</v>
      </c>
      <c r="AH461" s="87">
        <f t="shared" si="78"/>
        <v>9.6</v>
      </c>
      <c r="AI461" s="87">
        <f t="shared" si="79"/>
        <v>0.55000000000000071</v>
      </c>
    </row>
    <row r="462" spans="1:35" ht="12" customHeight="1" x14ac:dyDescent="0.2">
      <c r="A462" s="73" t="s">
        <v>1887</v>
      </c>
      <c r="B462" s="74" t="s">
        <v>242</v>
      </c>
      <c r="C462" s="74" t="s">
        <v>2774</v>
      </c>
      <c r="D462" s="74" t="s">
        <v>241</v>
      </c>
      <c r="E462" s="74" t="s">
        <v>2274</v>
      </c>
      <c r="F462" s="74" t="s">
        <v>2</v>
      </c>
      <c r="G462" s="74" t="s">
        <v>2680</v>
      </c>
      <c r="H462" s="76">
        <v>43698</v>
      </c>
      <c r="I462" s="77">
        <v>77.554000000000002</v>
      </c>
      <c r="J462" s="78">
        <v>7.97</v>
      </c>
      <c r="K462" s="78">
        <v>10.5</v>
      </c>
      <c r="L462" s="78">
        <v>57.15</v>
      </c>
      <c r="M462" s="78">
        <v>2476.8009999999999</v>
      </c>
      <c r="N462" s="76">
        <v>44126</v>
      </c>
      <c r="O462" s="77">
        <v>0</v>
      </c>
      <c r="P462" s="78">
        <v>7.37</v>
      </c>
      <c r="Q462" s="78">
        <v>9.5</v>
      </c>
      <c r="R462" s="78">
        <v>56.83</v>
      </c>
      <c r="S462" s="75" t="s">
        <v>1</v>
      </c>
      <c r="T462" s="79">
        <v>14</v>
      </c>
      <c r="V462" s="86">
        <v>44126</v>
      </c>
      <c r="X462" s="81" t="str">
        <f t="shared" si="70"/>
        <v>2019-Q3</v>
      </c>
      <c r="Y462" s="81" t="str">
        <f t="shared" si="71"/>
        <v>2019-Q3</v>
      </c>
      <c r="Z462" s="87">
        <f t="shared" si="72"/>
        <v>10.5</v>
      </c>
      <c r="AB462" s="81" t="str">
        <f t="shared" si="73"/>
        <v>2020-Q4</v>
      </c>
      <c r="AC462" s="81" t="str">
        <f t="shared" si="74"/>
        <v>2020-Q4</v>
      </c>
      <c r="AD462" s="87">
        <f t="shared" si="75"/>
        <v>9.5</v>
      </c>
      <c r="AF462" s="81" t="str">
        <f t="shared" si="76"/>
        <v>2020-Q4</v>
      </c>
      <c r="AG462" s="87">
        <f t="shared" si="77"/>
        <v>10.5</v>
      </c>
      <c r="AH462" s="87">
        <f t="shared" si="78"/>
        <v>9.5</v>
      </c>
      <c r="AI462" s="87">
        <f t="shared" si="79"/>
        <v>1</v>
      </c>
    </row>
    <row r="463" spans="1:35" ht="12" customHeight="1" x14ac:dyDescent="0.2">
      <c r="A463" s="73" t="s">
        <v>1887</v>
      </c>
      <c r="B463" s="74" t="s">
        <v>204</v>
      </c>
      <c r="C463" s="74" t="s">
        <v>2695</v>
      </c>
      <c r="D463" s="74" t="s">
        <v>48</v>
      </c>
      <c r="E463" s="74" t="s">
        <v>2414</v>
      </c>
      <c r="F463" s="74" t="s">
        <v>2</v>
      </c>
      <c r="G463" s="74" t="s">
        <v>2680</v>
      </c>
      <c r="H463" s="74" t="s">
        <v>1</v>
      </c>
      <c r="I463" s="75" t="s">
        <v>1</v>
      </c>
      <c r="J463" s="75" t="s">
        <v>1</v>
      </c>
      <c r="K463" s="75" t="s">
        <v>1</v>
      </c>
      <c r="L463" s="75" t="s">
        <v>1</v>
      </c>
      <c r="M463" s="75" t="s">
        <v>1</v>
      </c>
      <c r="N463" s="76">
        <v>44125</v>
      </c>
      <c r="O463" s="75" t="s">
        <v>1</v>
      </c>
      <c r="P463" s="75" t="s">
        <v>1</v>
      </c>
      <c r="Q463" s="75" t="s">
        <v>1</v>
      </c>
      <c r="R463" s="75" t="s">
        <v>1</v>
      </c>
      <c r="S463" s="75" t="s">
        <v>1</v>
      </c>
      <c r="T463" s="75" t="s">
        <v>1</v>
      </c>
      <c r="V463" s="86">
        <v>44125</v>
      </c>
      <c r="X463" s="81" t="e">
        <f t="shared" si="70"/>
        <v>#VALUE!</v>
      </c>
      <c r="Y463" s="81" t="str">
        <f t="shared" si="71"/>
        <v/>
      </c>
      <c r="Z463" s="87" t="str">
        <f t="shared" si="72"/>
        <v/>
      </c>
      <c r="AB463" s="81" t="str">
        <f t="shared" si="73"/>
        <v>2020-Q4</v>
      </c>
      <c r="AC463" s="81" t="str">
        <f t="shared" si="74"/>
        <v/>
      </c>
      <c r="AD463" s="87" t="str">
        <f t="shared" si="75"/>
        <v/>
      </c>
      <c r="AF463" s="81" t="str">
        <f t="shared" si="76"/>
        <v/>
      </c>
      <c r="AG463" s="87" t="str">
        <f t="shared" si="77"/>
        <v/>
      </c>
      <c r="AH463" s="87" t="str">
        <f t="shared" si="78"/>
        <v/>
      </c>
      <c r="AI463" s="87" t="str">
        <f t="shared" si="79"/>
        <v/>
      </c>
    </row>
    <row r="464" spans="1:35" ht="12" customHeight="1" x14ac:dyDescent="0.2">
      <c r="A464" s="73" t="s">
        <v>1887</v>
      </c>
      <c r="B464" s="74" t="s">
        <v>231</v>
      </c>
      <c r="C464" s="74" t="s">
        <v>2446</v>
      </c>
      <c r="D464" s="74" t="s">
        <v>631</v>
      </c>
      <c r="E464" s="74" t="s">
        <v>2415</v>
      </c>
      <c r="F464" s="74" t="s">
        <v>2</v>
      </c>
      <c r="G464" s="74" t="s">
        <v>2694</v>
      </c>
      <c r="H464" s="76">
        <v>44000</v>
      </c>
      <c r="I464" s="77">
        <v>4.1529999999999996</v>
      </c>
      <c r="J464" s="75" t="s">
        <v>1</v>
      </c>
      <c r="K464" s="75" t="s">
        <v>1</v>
      </c>
      <c r="L464" s="75" t="s">
        <v>1</v>
      </c>
      <c r="M464" s="78">
        <v>46.146000000000001</v>
      </c>
      <c r="N464" s="76">
        <v>44118</v>
      </c>
      <c r="O464" s="77">
        <v>4.1529999999999996</v>
      </c>
      <c r="P464" s="75" t="s">
        <v>1</v>
      </c>
      <c r="Q464" s="75" t="s">
        <v>1</v>
      </c>
      <c r="R464" s="75" t="s">
        <v>1</v>
      </c>
      <c r="S464" s="78">
        <v>46.146000000000001</v>
      </c>
      <c r="T464" s="79">
        <v>3</v>
      </c>
      <c r="V464" s="86">
        <v>44118</v>
      </c>
      <c r="X464" s="81" t="str">
        <f t="shared" si="70"/>
        <v>2020-Q2</v>
      </c>
      <c r="Y464" s="81" t="str">
        <f t="shared" si="71"/>
        <v/>
      </c>
      <c r="Z464" s="87" t="str">
        <f t="shared" si="72"/>
        <v/>
      </c>
      <c r="AB464" s="81" t="str">
        <f t="shared" si="73"/>
        <v>2020-Q4</v>
      </c>
      <c r="AC464" s="81" t="str">
        <f t="shared" si="74"/>
        <v/>
      </c>
      <c r="AD464" s="87" t="str">
        <f t="shared" si="75"/>
        <v/>
      </c>
      <c r="AF464" s="81" t="str">
        <f t="shared" si="76"/>
        <v/>
      </c>
      <c r="AG464" s="87" t="str">
        <f t="shared" si="77"/>
        <v/>
      </c>
      <c r="AH464" s="87" t="str">
        <f t="shared" si="78"/>
        <v/>
      </c>
      <c r="AI464" s="87" t="str">
        <f t="shared" si="79"/>
        <v/>
      </c>
    </row>
    <row r="465" spans="1:35" ht="12" customHeight="1" x14ac:dyDescent="0.2">
      <c r="A465" s="73" t="s">
        <v>1887</v>
      </c>
      <c r="B465" s="74" t="s">
        <v>28</v>
      </c>
      <c r="C465" s="74" t="s">
        <v>152</v>
      </c>
      <c r="D465" s="74" t="s">
        <v>151</v>
      </c>
      <c r="E465" s="74" t="s">
        <v>2384</v>
      </c>
      <c r="F465" s="74" t="s">
        <v>2</v>
      </c>
      <c r="G465" s="74" t="s">
        <v>2767</v>
      </c>
      <c r="H465" s="76">
        <v>44064.791666666701</v>
      </c>
      <c r="I465" s="77">
        <v>-5.3</v>
      </c>
      <c r="J465" s="75" t="s">
        <v>1</v>
      </c>
      <c r="K465" s="75" t="s">
        <v>1</v>
      </c>
      <c r="L465" s="75" t="s">
        <v>1</v>
      </c>
      <c r="M465" s="75" t="s">
        <v>1</v>
      </c>
      <c r="N465" s="76">
        <v>44098</v>
      </c>
      <c r="O465" s="77">
        <v>-5.3</v>
      </c>
      <c r="P465" s="75" t="s">
        <v>1</v>
      </c>
      <c r="Q465" s="75" t="s">
        <v>1</v>
      </c>
      <c r="R465" s="75" t="s">
        <v>1</v>
      </c>
      <c r="S465" s="75" t="s">
        <v>1</v>
      </c>
      <c r="T465" s="79">
        <v>1</v>
      </c>
      <c r="V465" s="86">
        <v>44098</v>
      </c>
      <c r="X465" s="81" t="str">
        <f t="shared" si="70"/>
        <v>2020-Q3</v>
      </c>
      <c r="Y465" s="81" t="str">
        <f t="shared" si="71"/>
        <v/>
      </c>
      <c r="Z465" s="87" t="str">
        <f t="shared" si="72"/>
        <v/>
      </c>
      <c r="AB465" s="81" t="str">
        <f t="shared" si="73"/>
        <v>2020-Q3</v>
      </c>
      <c r="AC465" s="81" t="str">
        <f t="shared" si="74"/>
        <v/>
      </c>
      <c r="AD465" s="87" t="str">
        <f t="shared" si="75"/>
        <v/>
      </c>
      <c r="AF465" s="81" t="str">
        <f t="shared" si="76"/>
        <v/>
      </c>
      <c r="AG465" s="87" t="str">
        <f t="shared" si="77"/>
        <v/>
      </c>
      <c r="AH465" s="87" t="str">
        <f t="shared" si="78"/>
        <v/>
      </c>
      <c r="AI465" s="87" t="str">
        <f t="shared" si="79"/>
        <v/>
      </c>
    </row>
    <row r="466" spans="1:35" ht="12" customHeight="1" x14ac:dyDescent="0.2">
      <c r="A466" s="73" t="s">
        <v>1887</v>
      </c>
      <c r="B466" s="74" t="s">
        <v>67</v>
      </c>
      <c r="C466" s="74" t="s">
        <v>762</v>
      </c>
      <c r="D466" s="74" t="s">
        <v>2188</v>
      </c>
      <c r="E466" s="74" t="s">
        <v>2385</v>
      </c>
      <c r="F466" s="74" t="s">
        <v>2</v>
      </c>
      <c r="G466" s="74" t="s">
        <v>2678</v>
      </c>
      <c r="H466" s="76">
        <v>43997</v>
      </c>
      <c r="I466" s="77">
        <v>46.134591999999998</v>
      </c>
      <c r="J466" s="75" t="s">
        <v>1</v>
      </c>
      <c r="K466" s="75" t="s">
        <v>1</v>
      </c>
      <c r="L466" s="75" t="s">
        <v>1</v>
      </c>
      <c r="M466" s="75" t="s">
        <v>1</v>
      </c>
      <c r="N466" s="76">
        <v>44097</v>
      </c>
      <c r="O466" s="77">
        <v>46.134591999999998</v>
      </c>
      <c r="P466" s="75" t="s">
        <v>1</v>
      </c>
      <c r="Q466" s="75" t="s">
        <v>1</v>
      </c>
      <c r="R466" s="75" t="s">
        <v>1</v>
      </c>
      <c r="S466" s="75" t="s">
        <v>1</v>
      </c>
      <c r="T466" s="79">
        <v>3</v>
      </c>
      <c r="V466" s="86">
        <v>44097</v>
      </c>
      <c r="X466" s="81" t="str">
        <f t="shared" si="70"/>
        <v>2020-Q2</v>
      </c>
      <c r="Y466" s="81" t="str">
        <f t="shared" si="71"/>
        <v/>
      </c>
      <c r="Z466" s="87" t="str">
        <f t="shared" si="72"/>
        <v/>
      </c>
      <c r="AB466" s="81" t="str">
        <f t="shared" si="73"/>
        <v>2020-Q3</v>
      </c>
      <c r="AC466" s="81" t="str">
        <f t="shared" si="74"/>
        <v/>
      </c>
      <c r="AD466" s="87" t="str">
        <f t="shared" si="75"/>
        <v/>
      </c>
      <c r="AF466" s="81" t="str">
        <f t="shared" si="76"/>
        <v/>
      </c>
      <c r="AG466" s="87" t="str">
        <f t="shared" si="77"/>
        <v/>
      </c>
      <c r="AH466" s="87" t="str">
        <f t="shared" si="78"/>
        <v/>
      </c>
      <c r="AI466" s="87" t="str">
        <f t="shared" si="79"/>
        <v/>
      </c>
    </row>
    <row r="467" spans="1:35" ht="12" customHeight="1" x14ac:dyDescent="0.2">
      <c r="A467" s="73" t="s">
        <v>1887</v>
      </c>
      <c r="B467" s="74" t="s">
        <v>17</v>
      </c>
      <c r="C467" s="74" t="s">
        <v>16</v>
      </c>
      <c r="D467" s="74" t="s">
        <v>15</v>
      </c>
      <c r="E467" s="74" t="s">
        <v>2356</v>
      </c>
      <c r="F467" s="74" t="s">
        <v>2</v>
      </c>
      <c r="G467" s="74" t="s">
        <v>2694</v>
      </c>
      <c r="H467" s="76">
        <v>43838</v>
      </c>
      <c r="I467" s="77">
        <v>-16.27</v>
      </c>
      <c r="J467" s="78">
        <v>6.84</v>
      </c>
      <c r="K467" s="78">
        <v>9.1999999999999993</v>
      </c>
      <c r="L467" s="78">
        <v>51.17</v>
      </c>
      <c r="M467" s="78">
        <v>218.941</v>
      </c>
      <c r="N467" s="76">
        <v>44078</v>
      </c>
      <c r="O467" s="77">
        <v>-19.408999999999999</v>
      </c>
      <c r="P467" s="78">
        <v>6.88</v>
      </c>
      <c r="Q467" s="78">
        <v>9.1999999999999993</v>
      </c>
      <c r="R467" s="78">
        <v>52.07</v>
      </c>
      <c r="S467" s="78">
        <v>215.28399999999999</v>
      </c>
      <c r="T467" s="79">
        <v>8</v>
      </c>
      <c r="V467" s="86">
        <v>44078</v>
      </c>
      <c r="X467" s="81" t="str">
        <f t="shared" si="70"/>
        <v>2020-Q1</v>
      </c>
      <c r="Y467" s="81" t="str">
        <f t="shared" si="71"/>
        <v>2020-Q1</v>
      </c>
      <c r="Z467" s="87">
        <f t="shared" si="72"/>
        <v>9.1999999999999993</v>
      </c>
      <c r="AB467" s="81" t="str">
        <f t="shared" si="73"/>
        <v>2020-Q3</v>
      </c>
      <c r="AC467" s="81" t="str">
        <f t="shared" si="74"/>
        <v>2020-Q3</v>
      </c>
      <c r="AD467" s="87">
        <f t="shared" si="75"/>
        <v>9.1999999999999993</v>
      </c>
      <c r="AF467" s="81" t="str">
        <f t="shared" si="76"/>
        <v>2020-Q3</v>
      </c>
      <c r="AG467" s="87">
        <f t="shared" si="77"/>
        <v>9.1999999999999993</v>
      </c>
      <c r="AH467" s="87">
        <f t="shared" si="78"/>
        <v>9.1999999999999993</v>
      </c>
      <c r="AI467" s="87">
        <f t="shared" si="79"/>
        <v>0</v>
      </c>
    </row>
    <row r="468" spans="1:35" ht="12" customHeight="1" x14ac:dyDescent="0.2">
      <c r="A468" s="73" t="s">
        <v>1887</v>
      </c>
      <c r="B468" s="74" t="s">
        <v>104</v>
      </c>
      <c r="C468" s="74" t="s">
        <v>2325</v>
      </c>
      <c r="D468" s="74" t="s">
        <v>48</v>
      </c>
      <c r="E468" s="74" t="s">
        <v>2326</v>
      </c>
      <c r="F468" s="74" t="s">
        <v>2</v>
      </c>
      <c r="G468" s="74" t="s">
        <v>2680</v>
      </c>
      <c r="H468" s="76">
        <v>43437</v>
      </c>
      <c r="I468" s="77">
        <v>6.718</v>
      </c>
      <c r="J468" s="78">
        <v>7.79</v>
      </c>
      <c r="K468" s="78">
        <v>10.3</v>
      </c>
      <c r="L468" s="78">
        <v>52.5</v>
      </c>
      <c r="M468" s="78">
        <v>273.63</v>
      </c>
      <c r="N468" s="76">
        <v>44070</v>
      </c>
      <c r="O468" s="77">
        <v>1.42</v>
      </c>
      <c r="P468" s="78">
        <v>7.63</v>
      </c>
      <c r="Q468" s="78">
        <v>10</v>
      </c>
      <c r="R468" s="78">
        <v>52.5</v>
      </c>
      <c r="S468" s="75" t="s">
        <v>1</v>
      </c>
      <c r="T468" s="79">
        <v>21</v>
      </c>
      <c r="V468" s="86">
        <v>44070</v>
      </c>
      <c r="X468" s="81" t="str">
        <f t="shared" si="70"/>
        <v>2018-Q4</v>
      </c>
      <c r="Y468" s="81" t="str">
        <f t="shared" si="71"/>
        <v>2018-Q4</v>
      </c>
      <c r="Z468" s="87">
        <f t="shared" si="72"/>
        <v>10.3</v>
      </c>
      <c r="AB468" s="81" t="str">
        <f t="shared" si="73"/>
        <v>2020-Q3</v>
      </c>
      <c r="AC468" s="81" t="str">
        <f t="shared" si="74"/>
        <v>2020-Q3</v>
      </c>
      <c r="AD468" s="87">
        <f t="shared" si="75"/>
        <v>10</v>
      </c>
      <c r="AF468" s="81" t="str">
        <f t="shared" si="76"/>
        <v>2020-Q3</v>
      </c>
      <c r="AG468" s="87">
        <f t="shared" si="77"/>
        <v>10.3</v>
      </c>
      <c r="AH468" s="87">
        <f t="shared" si="78"/>
        <v>10</v>
      </c>
      <c r="AI468" s="87">
        <f t="shared" si="79"/>
        <v>0.30000000000000071</v>
      </c>
    </row>
    <row r="469" spans="1:35" ht="12" customHeight="1" x14ac:dyDescent="0.2">
      <c r="A469" s="73" t="s">
        <v>1887</v>
      </c>
      <c r="B469" s="74" t="s">
        <v>28</v>
      </c>
      <c r="C469" s="74" t="s">
        <v>2716</v>
      </c>
      <c r="D469" s="74" t="s">
        <v>10</v>
      </c>
      <c r="E469" s="74" t="s">
        <v>2278</v>
      </c>
      <c r="F469" s="74" t="s">
        <v>2</v>
      </c>
      <c r="G469" s="74" t="s">
        <v>2680</v>
      </c>
      <c r="H469" s="76">
        <v>43685</v>
      </c>
      <c r="I469" s="77">
        <v>129.65122199999999</v>
      </c>
      <c r="J469" s="78">
        <v>7.49</v>
      </c>
      <c r="K469" s="78">
        <v>10.1</v>
      </c>
      <c r="L469" s="78">
        <v>54.62</v>
      </c>
      <c r="M469" s="78">
        <v>2581.6269200000002</v>
      </c>
      <c r="N469" s="76">
        <v>44070</v>
      </c>
      <c r="O469" s="77">
        <v>88</v>
      </c>
      <c r="P469" s="78">
        <v>7.13</v>
      </c>
      <c r="Q469" s="78">
        <v>9.4499999999999993</v>
      </c>
      <c r="R469" s="78">
        <v>54.62</v>
      </c>
      <c r="S469" s="75" t="s">
        <v>1</v>
      </c>
      <c r="T469" s="79">
        <v>12</v>
      </c>
      <c r="V469" s="86">
        <v>44070</v>
      </c>
      <c r="X469" s="81" t="str">
        <f t="shared" si="70"/>
        <v>2019-Q3</v>
      </c>
      <c r="Y469" s="81" t="str">
        <f t="shared" si="71"/>
        <v>2019-Q3</v>
      </c>
      <c r="Z469" s="87">
        <f t="shared" si="72"/>
        <v>10.1</v>
      </c>
      <c r="AB469" s="81" t="str">
        <f t="shared" si="73"/>
        <v>2020-Q3</v>
      </c>
      <c r="AC469" s="81" t="str">
        <f t="shared" si="74"/>
        <v>2020-Q3</v>
      </c>
      <c r="AD469" s="87">
        <f t="shared" si="75"/>
        <v>9.4499999999999993</v>
      </c>
      <c r="AF469" s="81" t="str">
        <f t="shared" si="76"/>
        <v>2020-Q3</v>
      </c>
      <c r="AG469" s="87">
        <f t="shared" si="77"/>
        <v>10.1</v>
      </c>
      <c r="AH469" s="87">
        <f t="shared" si="78"/>
        <v>9.4499999999999993</v>
      </c>
      <c r="AI469" s="87">
        <f t="shared" si="79"/>
        <v>0.65000000000000036</v>
      </c>
    </row>
    <row r="470" spans="1:35" ht="12" customHeight="1" x14ac:dyDescent="0.2">
      <c r="A470" s="73" t="s">
        <v>1887</v>
      </c>
      <c r="B470" s="74" t="s">
        <v>1653</v>
      </c>
      <c r="C470" s="74" t="s">
        <v>2127</v>
      </c>
      <c r="D470" s="74" t="s">
        <v>2095</v>
      </c>
      <c r="E470" s="74" t="s">
        <v>2369</v>
      </c>
      <c r="F470" s="74" t="s">
        <v>2</v>
      </c>
      <c r="G470" s="74" t="s">
        <v>2680</v>
      </c>
      <c r="H470" s="76">
        <v>43983</v>
      </c>
      <c r="I470" s="77">
        <v>-0.34599999999999997</v>
      </c>
      <c r="J470" s="78">
        <v>6.43</v>
      </c>
      <c r="K470" s="78">
        <v>8.1999999999999993</v>
      </c>
      <c r="L470" s="78">
        <v>49.87</v>
      </c>
      <c r="M470" s="78">
        <v>1630.896</v>
      </c>
      <c r="N470" s="76">
        <v>44070</v>
      </c>
      <c r="O470" s="77">
        <v>0</v>
      </c>
      <c r="P470" s="78">
        <v>6.43</v>
      </c>
      <c r="Q470" s="78">
        <v>8.1999999999999993</v>
      </c>
      <c r="R470" s="78">
        <v>49.87</v>
      </c>
      <c r="S470" s="78">
        <v>1630.896</v>
      </c>
      <c r="T470" s="79">
        <v>2</v>
      </c>
      <c r="V470" s="86">
        <v>44070</v>
      </c>
      <c r="X470" s="81" t="str">
        <f t="shared" si="70"/>
        <v>2020-Q2</v>
      </c>
      <c r="Y470" s="81" t="str">
        <f t="shared" si="71"/>
        <v>2020-Q2</v>
      </c>
      <c r="Z470" s="87">
        <f t="shared" si="72"/>
        <v>8.1999999999999993</v>
      </c>
      <c r="AB470" s="81" t="str">
        <f t="shared" si="73"/>
        <v>2020-Q3</v>
      </c>
      <c r="AC470" s="81" t="str">
        <f t="shared" si="74"/>
        <v>2020-Q3</v>
      </c>
      <c r="AD470" s="87">
        <f t="shared" si="75"/>
        <v>8.1999999999999993</v>
      </c>
      <c r="AF470" s="81" t="str">
        <f t="shared" si="76"/>
        <v>2020-Q3</v>
      </c>
      <c r="AG470" s="87">
        <f t="shared" si="77"/>
        <v>8.1999999999999993</v>
      </c>
      <c r="AH470" s="87">
        <f t="shared" si="78"/>
        <v>8.1999999999999993</v>
      </c>
      <c r="AI470" s="87">
        <f t="shared" si="79"/>
        <v>0</v>
      </c>
    </row>
    <row r="471" spans="1:35" ht="12" customHeight="1" x14ac:dyDescent="0.2">
      <c r="A471" s="73" t="s">
        <v>1887</v>
      </c>
      <c r="B471" s="74" t="s">
        <v>17</v>
      </c>
      <c r="C471" s="74" t="s">
        <v>16</v>
      </c>
      <c r="D471" s="74" t="s">
        <v>15</v>
      </c>
      <c r="E471" s="74" t="s">
        <v>2332</v>
      </c>
      <c r="F471" s="74" t="s">
        <v>2</v>
      </c>
      <c r="G471" s="74" t="s">
        <v>2694</v>
      </c>
      <c r="H471" s="76">
        <v>43812</v>
      </c>
      <c r="I471" s="77">
        <v>10.565512</v>
      </c>
      <c r="J471" s="78">
        <v>6.84</v>
      </c>
      <c r="K471" s="78">
        <v>9.1999999999999993</v>
      </c>
      <c r="L471" s="78">
        <v>51.17</v>
      </c>
      <c r="M471" s="78">
        <v>68.305684999999997</v>
      </c>
      <c r="N471" s="76">
        <v>44042</v>
      </c>
      <c r="O471" s="77">
        <v>10.565511000000001</v>
      </c>
      <c r="P471" s="78">
        <v>6.84</v>
      </c>
      <c r="Q471" s="78">
        <v>9.1999999999999993</v>
      </c>
      <c r="R471" s="78">
        <v>51.17</v>
      </c>
      <c r="S471" s="78">
        <v>68.305684999999997</v>
      </c>
      <c r="T471" s="79">
        <v>7</v>
      </c>
      <c r="V471" s="86">
        <v>44042</v>
      </c>
      <c r="X471" s="81" t="str">
        <f t="shared" si="70"/>
        <v>2019-Q4</v>
      </c>
      <c r="Y471" s="81" t="str">
        <f t="shared" si="71"/>
        <v>2019-Q4</v>
      </c>
      <c r="Z471" s="87">
        <f t="shared" si="72"/>
        <v>9.1999999999999993</v>
      </c>
      <c r="AB471" s="81" t="str">
        <f t="shared" si="73"/>
        <v>2020-Q3</v>
      </c>
      <c r="AC471" s="81" t="str">
        <f t="shared" si="74"/>
        <v>2020-Q3</v>
      </c>
      <c r="AD471" s="87">
        <f t="shared" si="75"/>
        <v>9.1999999999999993</v>
      </c>
      <c r="AF471" s="81" t="str">
        <f t="shared" si="76"/>
        <v>2020-Q3</v>
      </c>
      <c r="AG471" s="87">
        <f t="shared" si="77"/>
        <v>9.1999999999999993</v>
      </c>
      <c r="AH471" s="87">
        <f t="shared" si="78"/>
        <v>9.1999999999999993</v>
      </c>
      <c r="AI471" s="87">
        <f t="shared" si="79"/>
        <v>0</v>
      </c>
    </row>
    <row r="472" spans="1:35" ht="12" customHeight="1" x14ac:dyDescent="0.2">
      <c r="A472" s="73" t="s">
        <v>1887</v>
      </c>
      <c r="B472" s="74" t="s">
        <v>242</v>
      </c>
      <c r="C472" s="74" t="s">
        <v>246</v>
      </c>
      <c r="D472" s="74" t="s">
        <v>241</v>
      </c>
      <c r="E472" s="74" t="s">
        <v>2323</v>
      </c>
      <c r="F472" s="74" t="s">
        <v>2</v>
      </c>
      <c r="G472" s="74" t="s">
        <v>2680</v>
      </c>
      <c r="H472" s="76">
        <v>43448</v>
      </c>
      <c r="I472" s="77">
        <v>13.35</v>
      </c>
      <c r="J472" s="78">
        <v>8.3000000000000007</v>
      </c>
      <c r="K472" s="78">
        <v>10.5</v>
      </c>
      <c r="L472" s="78">
        <v>56.91</v>
      </c>
      <c r="M472" s="78">
        <v>536.93100000000004</v>
      </c>
      <c r="N472" s="76">
        <v>44040</v>
      </c>
      <c r="O472" s="77">
        <v>0</v>
      </c>
      <c r="P472" s="78">
        <v>7.52</v>
      </c>
      <c r="Q472" s="78">
        <v>9.5</v>
      </c>
      <c r="R472" s="78">
        <v>56.83</v>
      </c>
      <c r="S472" s="78">
        <v>534.44299999999998</v>
      </c>
      <c r="T472" s="79">
        <v>19</v>
      </c>
      <c r="V472" s="86">
        <v>44040</v>
      </c>
      <c r="X472" s="81" t="str">
        <f t="shared" si="70"/>
        <v>2018-Q4</v>
      </c>
      <c r="Y472" s="81" t="str">
        <f t="shared" si="71"/>
        <v>2018-Q4</v>
      </c>
      <c r="Z472" s="87">
        <f t="shared" si="72"/>
        <v>10.5</v>
      </c>
      <c r="AB472" s="81" t="str">
        <f t="shared" si="73"/>
        <v>2020-Q3</v>
      </c>
      <c r="AC472" s="81" t="str">
        <f t="shared" si="74"/>
        <v>2020-Q3</v>
      </c>
      <c r="AD472" s="87">
        <f t="shared" si="75"/>
        <v>9.5</v>
      </c>
      <c r="AF472" s="81" t="str">
        <f t="shared" si="76"/>
        <v>2020-Q3</v>
      </c>
      <c r="AG472" s="87">
        <f t="shared" si="77"/>
        <v>10.5</v>
      </c>
      <c r="AH472" s="87">
        <f t="shared" si="78"/>
        <v>9.5</v>
      </c>
      <c r="AI472" s="87">
        <f t="shared" si="79"/>
        <v>1</v>
      </c>
    </row>
    <row r="473" spans="1:35" ht="12" customHeight="1" x14ac:dyDescent="0.2">
      <c r="A473" s="73" t="s">
        <v>1887</v>
      </c>
      <c r="B473" s="74" t="s">
        <v>63</v>
      </c>
      <c r="C473" s="74" t="s">
        <v>97</v>
      </c>
      <c r="D473" s="74" t="s">
        <v>62</v>
      </c>
      <c r="E473" s="74" t="s">
        <v>2333</v>
      </c>
      <c r="F473" s="74" t="s">
        <v>2</v>
      </c>
      <c r="G473" s="74" t="s">
        <v>2678</v>
      </c>
      <c r="H473" s="76">
        <v>43804</v>
      </c>
      <c r="I473" s="77">
        <v>17.492008999999999</v>
      </c>
      <c r="J473" s="78">
        <v>7.19</v>
      </c>
      <c r="K473" s="78">
        <v>10.3</v>
      </c>
      <c r="L473" s="78">
        <v>50.53</v>
      </c>
      <c r="M473" s="78">
        <v>852.61973999999998</v>
      </c>
      <c r="N473" s="76">
        <v>44026</v>
      </c>
      <c r="O473" s="77">
        <v>11.714705</v>
      </c>
      <c r="P473" s="78">
        <v>6.84</v>
      </c>
      <c r="Q473" s="78">
        <v>9.6</v>
      </c>
      <c r="R473" s="78">
        <v>50.53</v>
      </c>
      <c r="S473" s="78">
        <v>844.57327299999997</v>
      </c>
      <c r="T473" s="79">
        <v>7</v>
      </c>
      <c r="V473" s="86">
        <v>44026</v>
      </c>
      <c r="X473" s="81" t="str">
        <f t="shared" si="70"/>
        <v>2019-Q4</v>
      </c>
      <c r="Y473" s="81" t="str">
        <f t="shared" si="71"/>
        <v>2019-Q4</v>
      </c>
      <c r="Z473" s="87">
        <f t="shared" si="72"/>
        <v>10.3</v>
      </c>
      <c r="AB473" s="81" t="str">
        <f t="shared" si="73"/>
        <v>2020-Q3</v>
      </c>
      <c r="AC473" s="81" t="str">
        <f t="shared" si="74"/>
        <v>2020-Q3</v>
      </c>
      <c r="AD473" s="87">
        <f t="shared" si="75"/>
        <v>9.6</v>
      </c>
      <c r="AF473" s="81" t="str">
        <f t="shared" si="76"/>
        <v>2020-Q3</v>
      </c>
      <c r="AG473" s="87">
        <f t="shared" si="77"/>
        <v>10.3</v>
      </c>
      <c r="AH473" s="87">
        <f t="shared" si="78"/>
        <v>9.6</v>
      </c>
      <c r="AI473" s="87">
        <f t="shared" si="79"/>
        <v>0.70000000000000107</v>
      </c>
    </row>
    <row r="474" spans="1:35" ht="12" customHeight="1" x14ac:dyDescent="0.2">
      <c r="A474" s="73" t="s">
        <v>1887</v>
      </c>
      <c r="B474" s="74" t="s">
        <v>14</v>
      </c>
      <c r="C474" s="74" t="s">
        <v>131</v>
      </c>
      <c r="D474" s="74" t="s">
        <v>2095</v>
      </c>
      <c r="E474" s="74" t="s">
        <v>2288</v>
      </c>
      <c r="F474" s="74" t="s">
        <v>2</v>
      </c>
      <c r="G474" s="74" t="s">
        <v>2680</v>
      </c>
      <c r="H474" s="76">
        <v>43636</v>
      </c>
      <c r="I474" s="77">
        <v>138.402907</v>
      </c>
      <c r="J474" s="78">
        <v>7.48</v>
      </c>
      <c r="K474" s="78">
        <v>9.5</v>
      </c>
      <c r="L474" s="78">
        <v>48.5</v>
      </c>
      <c r="M474" s="78">
        <v>5436.0177819999999</v>
      </c>
      <c r="N474" s="76">
        <v>44020</v>
      </c>
      <c r="O474" s="77">
        <v>59.597458000000003</v>
      </c>
      <c r="P474" s="78">
        <v>7.39</v>
      </c>
      <c r="Q474" s="78">
        <v>9.4</v>
      </c>
      <c r="R474" s="78">
        <v>48.5</v>
      </c>
      <c r="S474" s="78">
        <v>5433.4490530000003</v>
      </c>
      <c r="T474" s="79">
        <v>12</v>
      </c>
      <c r="V474" s="86">
        <v>44020</v>
      </c>
      <c r="X474" s="81" t="str">
        <f t="shared" si="70"/>
        <v>2019-Q2</v>
      </c>
      <c r="Y474" s="81" t="str">
        <f t="shared" si="71"/>
        <v>2019-Q2</v>
      </c>
      <c r="Z474" s="87">
        <f t="shared" si="72"/>
        <v>9.5</v>
      </c>
      <c r="AB474" s="81" t="str">
        <f t="shared" si="73"/>
        <v>2020-Q3</v>
      </c>
      <c r="AC474" s="81" t="str">
        <f t="shared" si="74"/>
        <v>2020-Q3</v>
      </c>
      <c r="AD474" s="87">
        <f t="shared" si="75"/>
        <v>9.4</v>
      </c>
      <c r="AF474" s="81" t="str">
        <f t="shared" si="76"/>
        <v>2020-Q3</v>
      </c>
      <c r="AG474" s="87">
        <f t="shared" si="77"/>
        <v>9.5</v>
      </c>
      <c r="AH474" s="87">
        <f t="shared" si="78"/>
        <v>9.4</v>
      </c>
      <c r="AI474" s="87">
        <f t="shared" si="79"/>
        <v>9.9999999999999645E-2</v>
      </c>
    </row>
    <row r="475" spans="1:35" ht="12" customHeight="1" x14ac:dyDescent="0.2">
      <c r="A475" s="73" t="s">
        <v>1887</v>
      </c>
      <c r="B475" s="74" t="s">
        <v>204</v>
      </c>
      <c r="C475" s="74" t="s">
        <v>2695</v>
      </c>
      <c r="D475" s="74" t="s">
        <v>48</v>
      </c>
      <c r="E475" s="74" t="s">
        <v>2276</v>
      </c>
      <c r="F475" s="74" t="s">
        <v>2</v>
      </c>
      <c r="G475" s="74" t="s">
        <v>2680</v>
      </c>
      <c r="H475" s="76">
        <v>43691</v>
      </c>
      <c r="I475" s="77">
        <v>26.516638</v>
      </c>
      <c r="J475" s="78">
        <v>7.5</v>
      </c>
      <c r="K475" s="78">
        <v>9.9499999999999993</v>
      </c>
      <c r="L475" s="78">
        <v>51.91</v>
      </c>
      <c r="M475" s="78">
        <v>1457.360469</v>
      </c>
      <c r="N475" s="76">
        <v>44013</v>
      </c>
      <c r="O475" s="77">
        <v>0.99239999999999995</v>
      </c>
      <c r="P475" s="78">
        <v>6.77</v>
      </c>
      <c r="Q475" s="78">
        <v>9.25</v>
      </c>
      <c r="R475" s="78">
        <v>46</v>
      </c>
      <c r="S475" s="75" t="s">
        <v>1</v>
      </c>
      <c r="T475" s="79">
        <v>10</v>
      </c>
      <c r="V475" s="86">
        <v>44013</v>
      </c>
      <c r="X475" s="81" t="str">
        <f t="shared" si="70"/>
        <v>2019-Q3</v>
      </c>
      <c r="Y475" s="81" t="str">
        <f t="shared" si="71"/>
        <v>2019-Q3</v>
      </c>
      <c r="Z475" s="87">
        <f t="shared" si="72"/>
        <v>9.9499999999999993</v>
      </c>
      <c r="AB475" s="81" t="str">
        <f t="shared" si="73"/>
        <v>2020-Q3</v>
      </c>
      <c r="AC475" s="81" t="str">
        <f t="shared" si="74"/>
        <v>2020-Q3</v>
      </c>
      <c r="AD475" s="87">
        <f t="shared" si="75"/>
        <v>9.25</v>
      </c>
      <c r="AF475" s="81" t="str">
        <f t="shared" si="76"/>
        <v>2020-Q3</v>
      </c>
      <c r="AG475" s="87">
        <f t="shared" si="77"/>
        <v>9.9499999999999993</v>
      </c>
      <c r="AH475" s="87">
        <f t="shared" si="78"/>
        <v>9.25</v>
      </c>
      <c r="AI475" s="87">
        <f t="shared" si="79"/>
        <v>0.69999999999999929</v>
      </c>
    </row>
    <row r="476" spans="1:35" ht="12" customHeight="1" x14ac:dyDescent="0.2">
      <c r="A476" s="73" t="s">
        <v>1887</v>
      </c>
      <c r="B476" s="74" t="s">
        <v>17</v>
      </c>
      <c r="C476" s="74" t="s">
        <v>16</v>
      </c>
      <c r="D476" s="74" t="s">
        <v>15</v>
      </c>
      <c r="E476" s="74" t="s">
        <v>2345</v>
      </c>
      <c r="F476" s="74" t="s">
        <v>2</v>
      </c>
      <c r="G476" s="74" t="s">
        <v>2694</v>
      </c>
      <c r="H476" s="76">
        <v>43739</v>
      </c>
      <c r="I476" s="77">
        <v>-5.1980000000000004</v>
      </c>
      <c r="J476" s="78">
        <v>6.84</v>
      </c>
      <c r="K476" s="78">
        <v>9.1999999999999993</v>
      </c>
      <c r="L476" s="78">
        <v>51.17</v>
      </c>
      <c r="M476" s="78">
        <v>62.802999999999997</v>
      </c>
      <c r="N476" s="76">
        <v>44013</v>
      </c>
      <c r="O476" s="77">
        <v>-5.1980000000000004</v>
      </c>
      <c r="P476" s="78">
        <v>6.84</v>
      </c>
      <c r="Q476" s="78">
        <v>9.1999999999999993</v>
      </c>
      <c r="R476" s="78">
        <v>51.17</v>
      </c>
      <c r="S476" s="78">
        <v>62.802999999999997</v>
      </c>
      <c r="T476" s="79">
        <v>9</v>
      </c>
      <c r="V476" s="86">
        <v>44013</v>
      </c>
      <c r="X476" s="81" t="str">
        <f t="shared" si="70"/>
        <v>2019-Q4</v>
      </c>
      <c r="Y476" s="81" t="str">
        <f t="shared" si="71"/>
        <v>2019-Q4</v>
      </c>
      <c r="Z476" s="87">
        <f t="shared" si="72"/>
        <v>9.1999999999999993</v>
      </c>
      <c r="AB476" s="81" t="str">
        <f t="shared" si="73"/>
        <v>2020-Q3</v>
      </c>
      <c r="AC476" s="81" t="str">
        <f t="shared" si="74"/>
        <v>2020-Q3</v>
      </c>
      <c r="AD476" s="87">
        <f t="shared" si="75"/>
        <v>9.1999999999999993</v>
      </c>
      <c r="AF476" s="81" t="str">
        <f t="shared" si="76"/>
        <v>2020-Q3</v>
      </c>
      <c r="AG476" s="87">
        <f t="shared" si="77"/>
        <v>9.1999999999999993</v>
      </c>
      <c r="AH476" s="87">
        <f t="shared" si="78"/>
        <v>9.1999999999999993</v>
      </c>
      <c r="AI476" s="87">
        <f t="shared" si="79"/>
        <v>0</v>
      </c>
    </row>
    <row r="477" spans="1:35" ht="12" customHeight="1" x14ac:dyDescent="0.2">
      <c r="A477" s="73" t="s">
        <v>1887</v>
      </c>
      <c r="B477" s="74" t="s">
        <v>49</v>
      </c>
      <c r="C477" s="74" t="s">
        <v>1891</v>
      </c>
      <c r="D477" s="74" t="s">
        <v>48</v>
      </c>
      <c r="E477" s="74" t="s">
        <v>2310</v>
      </c>
      <c r="F477" s="74" t="s">
        <v>2</v>
      </c>
      <c r="G477" s="74" t="s">
        <v>2678</v>
      </c>
      <c r="H477" s="76">
        <v>43585</v>
      </c>
      <c r="I477" s="77">
        <v>6.6734929999999997</v>
      </c>
      <c r="J477" s="78">
        <v>8.19</v>
      </c>
      <c r="K477" s="78">
        <v>10</v>
      </c>
      <c r="L477" s="78">
        <v>55</v>
      </c>
      <c r="M477" s="78">
        <v>103.024219</v>
      </c>
      <c r="N477" s="76">
        <v>44012</v>
      </c>
      <c r="O477" s="77">
        <v>4.1500000000000004</v>
      </c>
      <c r="P477" s="78">
        <v>7.6</v>
      </c>
      <c r="Q477" s="78">
        <v>9.1</v>
      </c>
      <c r="R477" s="78">
        <v>52</v>
      </c>
      <c r="S477" s="75" t="s">
        <v>1</v>
      </c>
      <c r="T477" s="79">
        <v>14</v>
      </c>
      <c r="V477" s="86">
        <v>44012</v>
      </c>
      <c r="X477" s="81" t="str">
        <f t="shared" si="70"/>
        <v>2019-Q2</v>
      </c>
      <c r="Y477" s="81" t="str">
        <f t="shared" si="71"/>
        <v>2019-Q2</v>
      </c>
      <c r="Z477" s="87">
        <f t="shared" si="72"/>
        <v>10</v>
      </c>
      <c r="AB477" s="81" t="str">
        <f t="shared" si="73"/>
        <v>2020-Q2</v>
      </c>
      <c r="AC477" s="81" t="str">
        <f t="shared" si="74"/>
        <v>2020-Q2</v>
      </c>
      <c r="AD477" s="87">
        <f t="shared" si="75"/>
        <v>9.1</v>
      </c>
      <c r="AF477" s="81" t="str">
        <f t="shared" si="76"/>
        <v>2020-Q2</v>
      </c>
      <c r="AG477" s="87">
        <f t="shared" si="77"/>
        <v>10</v>
      </c>
      <c r="AH477" s="87">
        <f t="shared" si="78"/>
        <v>9.1</v>
      </c>
      <c r="AI477" s="87">
        <f t="shared" si="79"/>
        <v>0.90000000000000036</v>
      </c>
    </row>
    <row r="478" spans="1:35" ht="12" customHeight="1" x14ac:dyDescent="0.2">
      <c r="A478" s="73" t="s">
        <v>1887</v>
      </c>
      <c r="B478" s="74" t="s">
        <v>231</v>
      </c>
      <c r="C478" s="74" t="s">
        <v>3014</v>
      </c>
      <c r="D478" s="74" t="s">
        <v>167</v>
      </c>
      <c r="E478" s="74" t="s">
        <v>2283</v>
      </c>
      <c r="F478" s="74" t="s">
        <v>2</v>
      </c>
      <c r="G478" s="74" t="s">
        <v>2680</v>
      </c>
      <c r="H478" s="76">
        <v>43648</v>
      </c>
      <c r="I478" s="77">
        <v>361.79</v>
      </c>
      <c r="J478" s="78">
        <v>6</v>
      </c>
      <c r="K478" s="78">
        <v>10.4</v>
      </c>
      <c r="L478" s="78">
        <v>40.98</v>
      </c>
      <c r="M478" s="78">
        <v>10195.191999999999</v>
      </c>
      <c r="N478" s="76">
        <v>44011</v>
      </c>
      <c r="O478" s="77">
        <v>145.86699999999999</v>
      </c>
      <c r="P478" s="78">
        <v>5.71</v>
      </c>
      <c r="Q478" s="78">
        <v>9.6999999999999993</v>
      </c>
      <c r="R478" s="78">
        <v>40.98</v>
      </c>
      <c r="S478" s="78">
        <v>10195.191999999999</v>
      </c>
      <c r="T478" s="79">
        <v>12</v>
      </c>
      <c r="V478" s="86">
        <v>44011</v>
      </c>
      <c r="X478" s="81" t="str">
        <f t="shared" si="70"/>
        <v>2019-Q3</v>
      </c>
      <c r="Y478" s="81" t="str">
        <f t="shared" si="71"/>
        <v>2019-Q3</v>
      </c>
      <c r="Z478" s="87">
        <f t="shared" si="72"/>
        <v>10.4</v>
      </c>
      <c r="AB478" s="81" t="str">
        <f t="shared" si="73"/>
        <v>2020-Q2</v>
      </c>
      <c r="AC478" s="81" t="str">
        <f t="shared" si="74"/>
        <v>2020-Q2</v>
      </c>
      <c r="AD478" s="87">
        <f t="shared" si="75"/>
        <v>9.6999999999999993</v>
      </c>
      <c r="AF478" s="81" t="str">
        <f t="shared" si="76"/>
        <v>2020-Q2</v>
      </c>
      <c r="AG478" s="87">
        <f t="shared" si="77"/>
        <v>10.4</v>
      </c>
      <c r="AH478" s="87">
        <f t="shared" si="78"/>
        <v>9.6999999999999993</v>
      </c>
      <c r="AI478" s="87">
        <f t="shared" si="79"/>
        <v>0.70000000000000107</v>
      </c>
    </row>
    <row r="479" spans="1:35" ht="12" customHeight="1" x14ac:dyDescent="0.2">
      <c r="A479" s="73" t="s">
        <v>1887</v>
      </c>
      <c r="B479" s="74" t="s">
        <v>6</v>
      </c>
      <c r="C479" s="74" t="s">
        <v>23</v>
      </c>
      <c r="D479" s="74" t="s">
        <v>22</v>
      </c>
      <c r="E479" s="74" t="s">
        <v>2351</v>
      </c>
      <c r="F479" s="74" t="s">
        <v>2</v>
      </c>
      <c r="G479" s="74" t="s">
        <v>2694</v>
      </c>
      <c r="H479" s="76">
        <v>43889</v>
      </c>
      <c r="I479" s="77">
        <v>82</v>
      </c>
      <c r="J479" s="75" t="s">
        <v>1</v>
      </c>
      <c r="K479" s="75" t="s">
        <v>1</v>
      </c>
      <c r="L479" s="75" t="s">
        <v>1</v>
      </c>
      <c r="M479" s="75" t="s">
        <v>1</v>
      </c>
      <c r="N479" s="76">
        <v>44008</v>
      </c>
      <c r="O479" s="77">
        <v>50.1</v>
      </c>
      <c r="P479" s="75" t="s">
        <v>1</v>
      </c>
      <c r="Q479" s="75" t="s">
        <v>1</v>
      </c>
      <c r="R479" s="75" t="s">
        <v>1</v>
      </c>
      <c r="S479" s="75" t="s">
        <v>1</v>
      </c>
      <c r="T479" s="79">
        <v>3</v>
      </c>
      <c r="V479" s="86">
        <v>44008</v>
      </c>
      <c r="X479" s="81" t="str">
        <f t="shared" si="70"/>
        <v>2020-Q1</v>
      </c>
      <c r="Y479" s="81" t="str">
        <f t="shared" si="71"/>
        <v/>
      </c>
      <c r="Z479" s="87" t="str">
        <f t="shared" si="72"/>
        <v/>
      </c>
      <c r="AB479" s="81" t="str">
        <f t="shared" si="73"/>
        <v>2020-Q2</v>
      </c>
      <c r="AC479" s="81" t="str">
        <f t="shared" si="74"/>
        <v/>
      </c>
      <c r="AD479" s="87" t="str">
        <f t="shared" si="75"/>
        <v/>
      </c>
      <c r="AF479" s="81" t="str">
        <f t="shared" si="76"/>
        <v/>
      </c>
      <c r="AG479" s="87" t="str">
        <f t="shared" si="77"/>
        <v/>
      </c>
      <c r="AH479" s="87" t="str">
        <f t="shared" si="78"/>
        <v/>
      </c>
      <c r="AI479" s="87" t="str">
        <f t="shared" si="79"/>
        <v/>
      </c>
    </row>
    <row r="480" spans="1:35" ht="12" customHeight="1" x14ac:dyDescent="0.2">
      <c r="A480" s="73" t="s">
        <v>1887</v>
      </c>
      <c r="B480" s="74" t="s">
        <v>17</v>
      </c>
      <c r="C480" s="74" t="s">
        <v>16</v>
      </c>
      <c r="D480" s="74" t="s">
        <v>15</v>
      </c>
      <c r="E480" s="74" t="s">
        <v>2346</v>
      </c>
      <c r="F480" s="74" t="s">
        <v>2</v>
      </c>
      <c r="G480" s="74" t="s">
        <v>2694</v>
      </c>
      <c r="H480" s="76">
        <v>43739</v>
      </c>
      <c r="I480" s="77">
        <v>-20.09</v>
      </c>
      <c r="J480" s="78">
        <v>7.35</v>
      </c>
      <c r="K480" s="78">
        <v>10.199999999999999</v>
      </c>
      <c r="L480" s="78">
        <v>51.17</v>
      </c>
      <c r="M480" s="78">
        <v>691.16200000000003</v>
      </c>
      <c r="N480" s="76">
        <v>44005</v>
      </c>
      <c r="O480" s="77">
        <v>-20.09</v>
      </c>
      <c r="P480" s="78">
        <v>7.35</v>
      </c>
      <c r="Q480" s="78">
        <v>10.199999999999999</v>
      </c>
      <c r="R480" s="78">
        <v>51.17</v>
      </c>
      <c r="S480" s="78">
        <v>691.16200000000003</v>
      </c>
      <c r="T480" s="79">
        <v>8</v>
      </c>
      <c r="V480" s="86">
        <v>44005</v>
      </c>
      <c r="X480" s="81" t="str">
        <f t="shared" si="70"/>
        <v>2019-Q4</v>
      </c>
      <c r="Y480" s="81" t="str">
        <f t="shared" si="71"/>
        <v>2019-Q4</v>
      </c>
      <c r="Z480" s="87">
        <f t="shared" si="72"/>
        <v>10.199999999999999</v>
      </c>
      <c r="AB480" s="81" t="str">
        <f t="shared" si="73"/>
        <v>2020-Q2</v>
      </c>
      <c r="AC480" s="81" t="str">
        <f t="shared" si="74"/>
        <v>2020-Q2</v>
      </c>
      <c r="AD480" s="87">
        <f t="shared" si="75"/>
        <v>10.199999999999999</v>
      </c>
      <c r="AF480" s="81" t="str">
        <f t="shared" si="76"/>
        <v>2020-Q2</v>
      </c>
      <c r="AG480" s="87">
        <f t="shared" si="77"/>
        <v>10.199999999999999</v>
      </c>
      <c r="AH480" s="87">
        <f t="shared" si="78"/>
        <v>10.199999999999999</v>
      </c>
      <c r="AI480" s="87">
        <f t="shared" si="79"/>
        <v>0</v>
      </c>
    </row>
    <row r="481" spans="1:35" ht="12" customHeight="1" x14ac:dyDescent="0.2">
      <c r="A481" s="73" t="s">
        <v>1887</v>
      </c>
      <c r="B481" s="74" t="s">
        <v>17</v>
      </c>
      <c r="C481" s="74" t="s">
        <v>23</v>
      </c>
      <c r="D481" s="74" t="s">
        <v>22</v>
      </c>
      <c r="E481" s="74" t="s">
        <v>2371</v>
      </c>
      <c r="F481" s="74" t="s">
        <v>2</v>
      </c>
      <c r="G481" s="74" t="s">
        <v>2694</v>
      </c>
      <c r="H481" s="76">
        <v>43738</v>
      </c>
      <c r="I481" s="77">
        <v>4.0143459999999997</v>
      </c>
      <c r="J481" s="75" t="s">
        <v>1</v>
      </c>
      <c r="K481" s="78">
        <v>9.42</v>
      </c>
      <c r="L481" s="75" t="s">
        <v>1</v>
      </c>
      <c r="M481" s="78">
        <v>9.6735399999999991</v>
      </c>
      <c r="N481" s="76">
        <v>43972</v>
      </c>
      <c r="O481" s="77">
        <v>4.0146459999999999</v>
      </c>
      <c r="P481" s="75" t="s">
        <v>1</v>
      </c>
      <c r="Q481" s="78">
        <v>9.42</v>
      </c>
      <c r="R481" s="75" t="s">
        <v>1</v>
      </c>
      <c r="S481" s="78">
        <v>9.4360400000000002</v>
      </c>
      <c r="T481" s="79">
        <v>7</v>
      </c>
      <c r="V481" s="86">
        <v>43972</v>
      </c>
      <c r="X481" s="81" t="str">
        <f t="shared" si="70"/>
        <v>2019-Q3</v>
      </c>
      <c r="Y481" s="81" t="str">
        <f t="shared" si="71"/>
        <v>2019-Q3</v>
      </c>
      <c r="Z481" s="87">
        <f t="shared" si="72"/>
        <v>9.42</v>
      </c>
      <c r="AB481" s="81" t="str">
        <f t="shared" si="73"/>
        <v>2020-Q2</v>
      </c>
      <c r="AC481" s="81" t="str">
        <f t="shared" si="74"/>
        <v>2020-Q2</v>
      </c>
      <c r="AD481" s="87">
        <f t="shared" si="75"/>
        <v>9.42</v>
      </c>
      <c r="AF481" s="81" t="str">
        <f t="shared" si="76"/>
        <v>2020-Q2</v>
      </c>
      <c r="AG481" s="87">
        <f t="shared" si="77"/>
        <v>9.42</v>
      </c>
      <c r="AH481" s="87">
        <f t="shared" si="78"/>
        <v>9.42</v>
      </c>
      <c r="AI481" s="87">
        <f t="shared" si="79"/>
        <v>0</v>
      </c>
    </row>
    <row r="482" spans="1:35" ht="12" customHeight="1" x14ac:dyDescent="0.2">
      <c r="A482" s="73" t="s">
        <v>1887</v>
      </c>
      <c r="B482" s="74" t="s">
        <v>231</v>
      </c>
      <c r="C482" s="74" t="s">
        <v>2508</v>
      </c>
      <c r="D482" s="74" t="s">
        <v>1514</v>
      </c>
      <c r="E482" s="74" t="s">
        <v>2372</v>
      </c>
      <c r="F482" s="74" t="s">
        <v>2</v>
      </c>
      <c r="G482" s="74" t="s">
        <v>2694</v>
      </c>
      <c r="H482" s="76">
        <v>43864</v>
      </c>
      <c r="I482" s="77">
        <v>7.3750530000000003</v>
      </c>
      <c r="J482" s="75" t="s">
        <v>1</v>
      </c>
      <c r="K482" s="75" t="s">
        <v>1</v>
      </c>
      <c r="L482" s="75" t="s">
        <v>1</v>
      </c>
      <c r="M482" s="78">
        <v>152.318962</v>
      </c>
      <c r="N482" s="76">
        <v>43971</v>
      </c>
      <c r="O482" s="77">
        <v>7.3750530000000003</v>
      </c>
      <c r="P482" s="75" t="s">
        <v>1</v>
      </c>
      <c r="Q482" s="75" t="s">
        <v>1</v>
      </c>
      <c r="R482" s="75" t="s">
        <v>1</v>
      </c>
      <c r="S482" s="78">
        <v>152.318962</v>
      </c>
      <c r="T482" s="79">
        <v>3</v>
      </c>
      <c r="V482" s="86">
        <v>43971</v>
      </c>
      <c r="X482" s="81" t="str">
        <f t="shared" si="70"/>
        <v>2020-Q1</v>
      </c>
      <c r="Y482" s="81" t="str">
        <f t="shared" si="71"/>
        <v/>
      </c>
      <c r="Z482" s="87" t="str">
        <f t="shared" si="72"/>
        <v/>
      </c>
      <c r="AB482" s="81" t="str">
        <f t="shared" si="73"/>
        <v>2020-Q2</v>
      </c>
      <c r="AC482" s="81" t="str">
        <f t="shared" si="74"/>
        <v/>
      </c>
      <c r="AD482" s="87" t="str">
        <f t="shared" si="75"/>
        <v/>
      </c>
      <c r="AF482" s="81" t="str">
        <f t="shared" si="76"/>
        <v/>
      </c>
      <c r="AG482" s="87" t="str">
        <f t="shared" si="77"/>
        <v/>
      </c>
      <c r="AH482" s="87" t="str">
        <f t="shared" si="78"/>
        <v/>
      </c>
      <c r="AI482" s="87" t="str">
        <f t="shared" si="79"/>
        <v/>
      </c>
    </row>
    <row r="483" spans="1:35" ht="12" customHeight="1" x14ac:dyDescent="0.2">
      <c r="A483" s="73" t="s">
        <v>1887</v>
      </c>
      <c r="B483" s="74" t="s">
        <v>44</v>
      </c>
      <c r="C483" s="74" t="s">
        <v>2716</v>
      </c>
      <c r="D483" s="74" t="s">
        <v>10</v>
      </c>
      <c r="E483" s="74" t="s">
        <v>2373</v>
      </c>
      <c r="F483" s="74" t="s">
        <v>2</v>
      </c>
      <c r="G483" s="74" t="s">
        <v>2680</v>
      </c>
      <c r="H483" s="76">
        <v>43647</v>
      </c>
      <c r="I483" s="77">
        <v>46.561957</v>
      </c>
      <c r="J483" s="78">
        <v>7.54</v>
      </c>
      <c r="K483" s="78">
        <v>10.1</v>
      </c>
      <c r="L483" s="78">
        <v>54.77</v>
      </c>
      <c r="M483" s="78">
        <v>1269.6501129999999</v>
      </c>
      <c r="N483" s="76">
        <v>43971</v>
      </c>
      <c r="O483" s="77">
        <v>31</v>
      </c>
      <c r="P483" s="78">
        <v>7.19</v>
      </c>
      <c r="Q483" s="78">
        <v>9.4499999999999993</v>
      </c>
      <c r="R483" s="78">
        <v>54.77</v>
      </c>
      <c r="S483" s="78">
        <v>1270.951362</v>
      </c>
      <c r="T483" s="79">
        <v>10</v>
      </c>
      <c r="V483" s="86">
        <v>43971</v>
      </c>
      <c r="X483" s="81" t="str">
        <f t="shared" si="70"/>
        <v>2019-Q3</v>
      </c>
      <c r="Y483" s="81" t="str">
        <f t="shared" si="71"/>
        <v>2019-Q3</v>
      </c>
      <c r="Z483" s="87">
        <f t="shared" si="72"/>
        <v>10.1</v>
      </c>
      <c r="AB483" s="81" t="str">
        <f t="shared" si="73"/>
        <v>2020-Q2</v>
      </c>
      <c r="AC483" s="81" t="str">
        <f t="shared" si="74"/>
        <v>2020-Q2</v>
      </c>
      <c r="AD483" s="87">
        <f t="shared" si="75"/>
        <v>9.4499999999999993</v>
      </c>
      <c r="AF483" s="81" t="str">
        <f t="shared" si="76"/>
        <v>2020-Q2</v>
      </c>
      <c r="AG483" s="87">
        <f t="shared" si="77"/>
        <v>10.1</v>
      </c>
      <c r="AH483" s="87">
        <f t="shared" si="78"/>
        <v>9.4499999999999993</v>
      </c>
      <c r="AI483" s="87">
        <f t="shared" si="79"/>
        <v>0.65000000000000036</v>
      </c>
    </row>
    <row r="484" spans="1:35" ht="12" customHeight="1" x14ac:dyDescent="0.2">
      <c r="A484" s="73" t="s">
        <v>1887</v>
      </c>
      <c r="B484" s="74" t="s">
        <v>57</v>
      </c>
      <c r="C484" s="74" t="s">
        <v>874</v>
      </c>
      <c r="D484" s="74" t="s">
        <v>875</v>
      </c>
      <c r="E484" s="74" t="s">
        <v>2376</v>
      </c>
      <c r="F484" s="74" t="s">
        <v>2</v>
      </c>
      <c r="G484" s="74" t="s">
        <v>2680</v>
      </c>
      <c r="H484" s="76">
        <v>43654</v>
      </c>
      <c r="I484" s="77">
        <v>343.17399999999998</v>
      </c>
      <c r="J484" s="78">
        <v>5.73</v>
      </c>
      <c r="K484" s="78">
        <v>10.5</v>
      </c>
      <c r="L484" s="78">
        <v>38.32</v>
      </c>
      <c r="M484" s="78">
        <v>18167.548999999999</v>
      </c>
      <c r="N484" s="76">
        <v>43959</v>
      </c>
      <c r="O484" s="77">
        <v>188.285</v>
      </c>
      <c r="P484" s="78">
        <v>5.46</v>
      </c>
      <c r="Q484" s="78">
        <v>9.9</v>
      </c>
      <c r="R484" s="78">
        <v>38.32</v>
      </c>
      <c r="S484" s="78">
        <v>17885.894</v>
      </c>
      <c r="T484" s="79">
        <v>10</v>
      </c>
      <c r="V484" s="86">
        <v>43959</v>
      </c>
      <c r="X484" s="81" t="str">
        <f t="shared" si="70"/>
        <v>2019-Q3</v>
      </c>
      <c r="Y484" s="81" t="str">
        <f t="shared" si="71"/>
        <v>2019-Q3</v>
      </c>
      <c r="Z484" s="87">
        <f t="shared" si="72"/>
        <v>10.5</v>
      </c>
      <c r="AB484" s="81" t="str">
        <f t="shared" si="73"/>
        <v>2020-Q2</v>
      </c>
      <c r="AC484" s="81" t="str">
        <f t="shared" si="74"/>
        <v>2020-Q2</v>
      </c>
      <c r="AD484" s="87">
        <f t="shared" si="75"/>
        <v>9.9</v>
      </c>
      <c r="AF484" s="81" t="str">
        <f t="shared" si="76"/>
        <v>2020-Q2</v>
      </c>
      <c r="AG484" s="87">
        <f t="shared" si="77"/>
        <v>10.5</v>
      </c>
      <c r="AH484" s="87">
        <f t="shared" si="78"/>
        <v>9.9</v>
      </c>
      <c r="AI484" s="87">
        <f t="shared" si="79"/>
        <v>0.59999999999999964</v>
      </c>
    </row>
    <row r="485" spans="1:35" ht="12" customHeight="1" x14ac:dyDescent="0.2">
      <c r="A485" s="73" t="s">
        <v>1887</v>
      </c>
      <c r="B485" s="74" t="s">
        <v>76</v>
      </c>
      <c r="C485" s="74" t="s">
        <v>675</v>
      </c>
      <c r="D485" s="74" t="s">
        <v>167</v>
      </c>
      <c r="E485" s="74" t="s">
        <v>2377</v>
      </c>
      <c r="F485" s="74" t="s">
        <v>2</v>
      </c>
      <c r="G485" s="74" t="s">
        <v>2680</v>
      </c>
      <c r="H485" s="76">
        <v>43711</v>
      </c>
      <c r="I485" s="77">
        <v>45.634447999999999</v>
      </c>
      <c r="J485" s="78">
        <v>6.71</v>
      </c>
      <c r="K485" s="78">
        <v>9.8000000000000007</v>
      </c>
      <c r="L485" s="78">
        <v>48.23</v>
      </c>
      <c r="M485" s="78">
        <v>946.42782</v>
      </c>
      <c r="N485" s="76">
        <v>43948</v>
      </c>
      <c r="O485" s="77">
        <v>24.123933000000001</v>
      </c>
      <c r="P485" s="78">
        <v>6.41</v>
      </c>
      <c r="Q485" s="78">
        <v>9.25</v>
      </c>
      <c r="R485" s="78">
        <v>48.23</v>
      </c>
      <c r="S485" s="78">
        <v>881.00300000000004</v>
      </c>
      <c r="T485" s="79">
        <v>7</v>
      </c>
      <c r="V485" s="86">
        <v>43948</v>
      </c>
      <c r="X485" s="81" t="str">
        <f t="shared" si="70"/>
        <v>2019-Q3</v>
      </c>
      <c r="Y485" s="81" t="str">
        <f t="shared" si="71"/>
        <v>2019-Q3</v>
      </c>
      <c r="Z485" s="87">
        <f t="shared" si="72"/>
        <v>9.8000000000000007</v>
      </c>
      <c r="AB485" s="81" t="str">
        <f t="shared" si="73"/>
        <v>2020-Q2</v>
      </c>
      <c r="AC485" s="81" t="str">
        <f t="shared" si="74"/>
        <v>2020-Q2</v>
      </c>
      <c r="AD485" s="87">
        <f t="shared" si="75"/>
        <v>9.25</v>
      </c>
      <c r="AF485" s="81" t="str">
        <f t="shared" si="76"/>
        <v>2020-Q2</v>
      </c>
      <c r="AG485" s="87">
        <f t="shared" si="77"/>
        <v>9.8000000000000007</v>
      </c>
      <c r="AH485" s="87">
        <f t="shared" si="78"/>
        <v>9.25</v>
      </c>
      <c r="AI485" s="87">
        <f t="shared" si="79"/>
        <v>0.55000000000000071</v>
      </c>
    </row>
    <row r="486" spans="1:35" ht="12" customHeight="1" x14ac:dyDescent="0.2">
      <c r="A486" s="73" t="s">
        <v>1887</v>
      </c>
      <c r="B486" s="74" t="s">
        <v>67</v>
      </c>
      <c r="C486" s="74" t="s">
        <v>66</v>
      </c>
      <c r="D486" s="74" t="s">
        <v>65</v>
      </c>
      <c r="E486" s="74" t="s">
        <v>2378</v>
      </c>
      <c r="F486" s="74" t="s">
        <v>2</v>
      </c>
      <c r="G486" s="74" t="s">
        <v>2678</v>
      </c>
      <c r="H486" s="76">
        <v>43816</v>
      </c>
      <c r="I486" s="77">
        <v>2.6559520000000001</v>
      </c>
      <c r="J486" s="78">
        <v>8.41</v>
      </c>
      <c r="K486" s="78">
        <v>10.5</v>
      </c>
      <c r="L486" s="78">
        <v>52.45</v>
      </c>
      <c r="M486" s="78">
        <v>77.448138999999998</v>
      </c>
      <c r="N486" s="76">
        <v>43938</v>
      </c>
      <c r="O486" s="77">
        <v>1.067094</v>
      </c>
      <c r="P486" s="78">
        <v>7.99</v>
      </c>
      <c r="Q486" s="78">
        <v>9.6999999999999993</v>
      </c>
      <c r="R486" s="78">
        <v>52.45</v>
      </c>
      <c r="S486" s="78">
        <v>72.206772999999998</v>
      </c>
      <c r="T486" s="79">
        <v>4</v>
      </c>
      <c r="V486" s="86">
        <v>43938</v>
      </c>
      <c r="X486" s="81" t="str">
        <f t="shared" si="70"/>
        <v>2019-Q4</v>
      </c>
      <c r="Y486" s="81" t="str">
        <f t="shared" si="71"/>
        <v>2019-Q4</v>
      </c>
      <c r="Z486" s="87">
        <f t="shared" si="72"/>
        <v>10.5</v>
      </c>
      <c r="AB486" s="81" t="str">
        <f t="shared" si="73"/>
        <v>2020-Q2</v>
      </c>
      <c r="AC486" s="81" t="str">
        <f t="shared" si="74"/>
        <v>2020-Q2</v>
      </c>
      <c r="AD486" s="87">
        <f t="shared" si="75"/>
        <v>9.6999999999999993</v>
      </c>
      <c r="AF486" s="81" t="str">
        <f t="shared" si="76"/>
        <v>2020-Q2</v>
      </c>
      <c r="AG486" s="87">
        <f t="shared" si="77"/>
        <v>10.5</v>
      </c>
      <c r="AH486" s="87">
        <f t="shared" si="78"/>
        <v>9.6999999999999993</v>
      </c>
      <c r="AI486" s="87">
        <f t="shared" si="79"/>
        <v>0.80000000000000071</v>
      </c>
    </row>
    <row r="487" spans="1:35" ht="12" customHeight="1" x14ac:dyDescent="0.2">
      <c r="A487" s="73" t="s">
        <v>1887</v>
      </c>
      <c r="B487" s="74" t="s">
        <v>17</v>
      </c>
      <c r="C487" s="74" t="s">
        <v>16</v>
      </c>
      <c r="D487" s="74" t="s">
        <v>15</v>
      </c>
      <c r="E487" s="74" t="s">
        <v>2381</v>
      </c>
      <c r="F487" s="74" t="s">
        <v>2</v>
      </c>
      <c r="G487" s="74" t="s">
        <v>2694</v>
      </c>
      <c r="H487" s="76">
        <v>43669</v>
      </c>
      <c r="I487" s="77">
        <v>7.4489999999999998</v>
      </c>
      <c r="J487" s="78">
        <v>6.84</v>
      </c>
      <c r="K487" s="78">
        <v>9.1999999999999993</v>
      </c>
      <c r="L487" s="78">
        <v>51.17</v>
      </c>
      <c r="M487" s="78">
        <v>66.346000000000004</v>
      </c>
      <c r="N487" s="76">
        <v>43934</v>
      </c>
      <c r="O487" s="77">
        <v>7.4</v>
      </c>
      <c r="P487" s="78">
        <v>6.84</v>
      </c>
      <c r="Q487" s="78">
        <v>9.1999999999999993</v>
      </c>
      <c r="R487" s="78">
        <v>51.17</v>
      </c>
      <c r="S487" s="78">
        <v>66.346000000000004</v>
      </c>
      <c r="T487" s="79">
        <v>8</v>
      </c>
      <c r="V487" s="86">
        <v>43934</v>
      </c>
      <c r="X487" s="81" t="str">
        <f t="shared" si="70"/>
        <v>2019-Q3</v>
      </c>
      <c r="Y487" s="81" t="str">
        <f t="shared" si="71"/>
        <v>2019-Q3</v>
      </c>
      <c r="Z487" s="87">
        <f t="shared" si="72"/>
        <v>9.1999999999999993</v>
      </c>
      <c r="AB487" s="81" t="str">
        <f t="shared" si="73"/>
        <v>2020-Q2</v>
      </c>
      <c r="AC487" s="81" t="str">
        <f t="shared" si="74"/>
        <v>2020-Q2</v>
      </c>
      <c r="AD487" s="87">
        <f t="shared" si="75"/>
        <v>9.1999999999999993</v>
      </c>
      <c r="AF487" s="81" t="str">
        <f t="shared" si="76"/>
        <v>2020-Q2</v>
      </c>
      <c r="AG487" s="87">
        <f t="shared" si="77"/>
        <v>9.1999999999999993</v>
      </c>
      <c r="AH487" s="87">
        <f t="shared" si="78"/>
        <v>9.1999999999999993</v>
      </c>
      <c r="AI487" s="87">
        <f t="shared" si="79"/>
        <v>0</v>
      </c>
    </row>
    <row r="488" spans="1:35" ht="12" customHeight="1" x14ac:dyDescent="0.2">
      <c r="A488" s="73" t="s">
        <v>1887</v>
      </c>
      <c r="B488" s="74" t="s">
        <v>210</v>
      </c>
      <c r="C488" s="74" t="s">
        <v>2445</v>
      </c>
      <c r="D488" s="74" t="s">
        <v>10</v>
      </c>
      <c r="E488" s="74" t="s">
        <v>2382</v>
      </c>
      <c r="F488" s="74" t="s">
        <v>2</v>
      </c>
      <c r="G488" s="74" t="s">
        <v>2680</v>
      </c>
      <c r="H488" s="76">
        <v>43770</v>
      </c>
      <c r="I488" s="77">
        <v>466.10428000000002</v>
      </c>
      <c r="J488" s="78">
        <v>7.47</v>
      </c>
      <c r="K488" s="78">
        <v>10.199999999999999</v>
      </c>
      <c r="L488" s="78">
        <v>52.5</v>
      </c>
      <c r="M488" s="78">
        <v>9805.74</v>
      </c>
      <c r="N488" s="76">
        <v>43928</v>
      </c>
      <c r="O488" s="75" t="s">
        <v>1</v>
      </c>
      <c r="P488" s="75" t="s">
        <v>1</v>
      </c>
      <c r="Q488" s="75" t="s">
        <v>1</v>
      </c>
      <c r="R488" s="75" t="s">
        <v>1</v>
      </c>
      <c r="S488" s="75" t="s">
        <v>1</v>
      </c>
      <c r="T488" s="79">
        <v>5</v>
      </c>
      <c r="V488" s="86">
        <v>43928</v>
      </c>
      <c r="X488" s="81" t="str">
        <f t="shared" si="70"/>
        <v>2019-Q4</v>
      </c>
      <c r="Y488" s="81" t="str">
        <f t="shared" si="71"/>
        <v>2019-Q4</v>
      </c>
      <c r="Z488" s="87">
        <f t="shared" si="72"/>
        <v>10.199999999999999</v>
      </c>
      <c r="AB488" s="81" t="str">
        <f t="shared" si="73"/>
        <v>2020-Q2</v>
      </c>
      <c r="AC488" s="81" t="str">
        <f t="shared" si="74"/>
        <v/>
      </c>
      <c r="AD488" s="87" t="str">
        <f t="shared" si="75"/>
        <v/>
      </c>
      <c r="AF488" s="81" t="str">
        <f t="shared" si="76"/>
        <v/>
      </c>
      <c r="AG488" s="87" t="str">
        <f t="shared" si="77"/>
        <v/>
      </c>
      <c r="AH488" s="87" t="str">
        <f t="shared" si="78"/>
        <v/>
      </c>
      <c r="AI488" s="87" t="str">
        <f t="shared" si="79"/>
        <v/>
      </c>
    </row>
    <row r="489" spans="1:35" ht="12" customHeight="1" x14ac:dyDescent="0.2">
      <c r="A489" s="73" t="s">
        <v>1887</v>
      </c>
      <c r="B489" s="74" t="s">
        <v>17</v>
      </c>
      <c r="C489" s="74" t="s">
        <v>20</v>
      </c>
      <c r="D489" s="74" t="s">
        <v>19</v>
      </c>
      <c r="E489" s="74" t="s">
        <v>2383</v>
      </c>
      <c r="F489" s="74" t="s">
        <v>2</v>
      </c>
      <c r="G489" s="74" t="s">
        <v>2680</v>
      </c>
      <c r="H489" s="76">
        <v>43658</v>
      </c>
      <c r="I489" s="77">
        <v>12.721323</v>
      </c>
      <c r="J489" s="78">
        <v>7.57</v>
      </c>
      <c r="K489" s="78">
        <v>10.5</v>
      </c>
      <c r="L489" s="78">
        <v>54.04</v>
      </c>
      <c r="M489" s="78">
        <v>253.86971800000001</v>
      </c>
      <c r="N489" s="76">
        <v>43927</v>
      </c>
      <c r="O489" s="77">
        <v>9</v>
      </c>
      <c r="P489" s="75" t="s">
        <v>1</v>
      </c>
      <c r="Q489" s="75" t="s">
        <v>1</v>
      </c>
      <c r="R489" s="75" t="s">
        <v>1</v>
      </c>
      <c r="S489" s="75" t="s">
        <v>1</v>
      </c>
      <c r="T489" s="79">
        <v>8</v>
      </c>
      <c r="V489" s="86">
        <v>43927</v>
      </c>
      <c r="X489" s="81" t="str">
        <f t="shared" si="70"/>
        <v>2019-Q3</v>
      </c>
      <c r="Y489" s="81" t="str">
        <f t="shared" si="71"/>
        <v>2019-Q3</v>
      </c>
      <c r="Z489" s="87">
        <f t="shared" si="72"/>
        <v>10.5</v>
      </c>
      <c r="AB489" s="81" t="str">
        <f t="shared" si="73"/>
        <v>2020-Q2</v>
      </c>
      <c r="AC489" s="81" t="str">
        <f t="shared" si="74"/>
        <v/>
      </c>
      <c r="AD489" s="87" t="str">
        <f t="shared" si="75"/>
        <v/>
      </c>
      <c r="AF489" s="81" t="str">
        <f t="shared" si="76"/>
        <v/>
      </c>
      <c r="AG489" s="87" t="str">
        <f t="shared" si="77"/>
        <v/>
      </c>
      <c r="AH489" s="87" t="str">
        <f t="shared" si="78"/>
        <v/>
      </c>
      <c r="AI489" s="87" t="str">
        <f t="shared" si="79"/>
        <v/>
      </c>
    </row>
    <row r="490" spans="1:35" ht="12" customHeight="1" x14ac:dyDescent="0.2">
      <c r="A490" s="73" t="s">
        <v>1887</v>
      </c>
      <c r="B490" s="74" t="s">
        <v>14</v>
      </c>
      <c r="C490" s="74" t="s">
        <v>136</v>
      </c>
      <c r="D490" s="74" t="s">
        <v>135</v>
      </c>
      <c r="E490" s="74" t="s">
        <v>2311</v>
      </c>
      <c r="F490" s="74" t="s">
        <v>2</v>
      </c>
      <c r="G490" s="74" t="s">
        <v>2680</v>
      </c>
      <c r="H490" s="76">
        <v>43585</v>
      </c>
      <c r="I490" s="77">
        <v>45.774999999999999</v>
      </c>
      <c r="J490" s="78">
        <v>7.52</v>
      </c>
      <c r="K490" s="78">
        <v>9.9</v>
      </c>
      <c r="L490" s="78">
        <v>50</v>
      </c>
      <c r="M490" s="78">
        <v>1708.298</v>
      </c>
      <c r="N490" s="76">
        <v>43915</v>
      </c>
      <c r="O490" s="77">
        <v>28.5</v>
      </c>
      <c r="P490" s="78">
        <v>7.21</v>
      </c>
      <c r="Q490" s="78">
        <v>9.4</v>
      </c>
      <c r="R490" s="78">
        <v>48.5</v>
      </c>
      <c r="S490" s="75" t="s">
        <v>1</v>
      </c>
      <c r="T490" s="79">
        <v>11</v>
      </c>
      <c r="V490" s="86">
        <v>43915</v>
      </c>
      <c r="X490" s="81" t="str">
        <f t="shared" si="70"/>
        <v>2019-Q2</v>
      </c>
      <c r="Y490" s="81" t="str">
        <f t="shared" si="71"/>
        <v>2019-Q2</v>
      </c>
      <c r="Z490" s="87">
        <f t="shared" si="72"/>
        <v>9.9</v>
      </c>
      <c r="AB490" s="81" t="str">
        <f t="shared" si="73"/>
        <v>2020-Q1</v>
      </c>
      <c r="AC490" s="81" t="str">
        <f t="shared" si="74"/>
        <v>2020-Q1</v>
      </c>
      <c r="AD490" s="87">
        <f t="shared" si="75"/>
        <v>9.4</v>
      </c>
      <c r="AF490" s="81" t="str">
        <f t="shared" si="76"/>
        <v>2020-Q1</v>
      </c>
      <c r="AG490" s="87">
        <f t="shared" si="77"/>
        <v>9.9</v>
      </c>
      <c r="AH490" s="87">
        <f t="shared" si="78"/>
        <v>9.4</v>
      </c>
      <c r="AI490" s="87">
        <f t="shared" si="79"/>
        <v>0.5</v>
      </c>
    </row>
    <row r="491" spans="1:35" ht="12" customHeight="1" x14ac:dyDescent="0.2">
      <c r="A491" s="73" t="s">
        <v>1887</v>
      </c>
      <c r="B491" s="74" t="s">
        <v>17</v>
      </c>
      <c r="C491" s="74" t="s">
        <v>16</v>
      </c>
      <c r="D491" s="74" t="s">
        <v>15</v>
      </c>
      <c r="E491" s="74" t="s">
        <v>2284</v>
      </c>
      <c r="F491" s="74" t="s">
        <v>2</v>
      </c>
      <c r="G491" s="74" t="s">
        <v>2694</v>
      </c>
      <c r="H491" s="76">
        <v>43647</v>
      </c>
      <c r="I491" s="77">
        <v>18.033000000000001</v>
      </c>
      <c r="J491" s="78">
        <v>6.84</v>
      </c>
      <c r="K491" s="78">
        <v>9.1999999999999993</v>
      </c>
      <c r="L491" s="78">
        <v>51.17</v>
      </c>
      <c r="M491" s="78">
        <v>297.66300000000001</v>
      </c>
      <c r="N491" s="76">
        <v>43910</v>
      </c>
      <c r="O491" s="77">
        <v>18.033000000000001</v>
      </c>
      <c r="P491" s="78">
        <v>6.84</v>
      </c>
      <c r="Q491" s="78">
        <v>9.1999999999999993</v>
      </c>
      <c r="R491" s="78">
        <v>51.17</v>
      </c>
      <c r="S491" s="78">
        <v>297.66300000000001</v>
      </c>
      <c r="T491" s="79">
        <v>8</v>
      </c>
      <c r="V491" s="86">
        <v>43910</v>
      </c>
      <c r="X491" s="81" t="str">
        <f t="shared" si="70"/>
        <v>2019-Q3</v>
      </c>
      <c r="Y491" s="81" t="str">
        <f t="shared" si="71"/>
        <v>2019-Q3</v>
      </c>
      <c r="Z491" s="87">
        <f t="shared" si="72"/>
        <v>9.1999999999999993</v>
      </c>
      <c r="AB491" s="81" t="str">
        <f t="shared" si="73"/>
        <v>2020-Q1</v>
      </c>
      <c r="AC491" s="81" t="str">
        <f t="shared" si="74"/>
        <v>2020-Q1</v>
      </c>
      <c r="AD491" s="87">
        <f t="shared" si="75"/>
        <v>9.1999999999999993</v>
      </c>
      <c r="AF491" s="81" t="str">
        <f t="shared" si="76"/>
        <v>2020-Q1</v>
      </c>
      <c r="AG491" s="87">
        <f t="shared" si="77"/>
        <v>9.1999999999999993</v>
      </c>
      <c r="AH491" s="87">
        <f t="shared" si="78"/>
        <v>9.1999999999999993</v>
      </c>
      <c r="AI491" s="87">
        <f t="shared" si="79"/>
        <v>0</v>
      </c>
    </row>
    <row r="492" spans="1:35" ht="12" customHeight="1" x14ac:dyDescent="0.2">
      <c r="A492" s="73" t="s">
        <v>1887</v>
      </c>
      <c r="B492" s="74" t="s">
        <v>204</v>
      </c>
      <c r="C492" s="74" t="s">
        <v>203</v>
      </c>
      <c r="D492" s="74" t="s">
        <v>83</v>
      </c>
      <c r="E492" s="74" t="s">
        <v>2281</v>
      </c>
      <c r="F492" s="74" t="s">
        <v>2</v>
      </c>
      <c r="G492" s="74" t="s">
        <v>2680</v>
      </c>
      <c r="H492" s="76">
        <v>43649</v>
      </c>
      <c r="I492" s="77">
        <v>-0.81101599999999996</v>
      </c>
      <c r="J492" s="78">
        <v>7.36</v>
      </c>
      <c r="K492" s="78">
        <v>9.9499999999999993</v>
      </c>
      <c r="L492" s="78">
        <v>51.91</v>
      </c>
      <c r="M492" s="78">
        <v>7977.9719999999998</v>
      </c>
      <c r="N492" s="76">
        <v>43908</v>
      </c>
      <c r="O492" s="77">
        <v>-32</v>
      </c>
      <c r="P492" s="75" t="s">
        <v>1</v>
      </c>
      <c r="Q492" s="75" t="s">
        <v>1</v>
      </c>
      <c r="R492" s="75" t="s">
        <v>1</v>
      </c>
      <c r="S492" s="75" t="s">
        <v>1</v>
      </c>
      <c r="T492" s="79">
        <v>8</v>
      </c>
      <c r="V492" s="86">
        <v>43908</v>
      </c>
      <c r="X492" s="81" t="str">
        <f t="shared" si="70"/>
        <v>2019-Q3</v>
      </c>
      <c r="Y492" s="81" t="str">
        <f t="shared" si="71"/>
        <v>2019-Q3</v>
      </c>
      <c r="Z492" s="87">
        <f t="shared" si="72"/>
        <v>9.9499999999999993</v>
      </c>
      <c r="AB492" s="81" t="str">
        <f t="shared" si="73"/>
        <v>2020-Q1</v>
      </c>
      <c r="AC492" s="81" t="str">
        <f t="shared" si="74"/>
        <v/>
      </c>
      <c r="AD492" s="87" t="str">
        <f t="shared" si="75"/>
        <v/>
      </c>
      <c r="AF492" s="81" t="str">
        <f t="shared" si="76"/>
        <v/>
      </c>
      <c r="AG492" s="87" t="str">
        <f t="shared" si="77"/>
        <v/>
      </c>
      <c r="AH492" s="87" t="str">
        <f t="shared" si="78"/>
        <v/>
      </c>
      <c r="AI492" s="87" t="str">
        <f t="shared" si="79"/>
        <v/>
      </c>
    </row>
    <row r="493" spans="1:35" ht="12" customHeight="1" x14ac:dyDescent="0.2">
      <c r="A493" s="73" t="s">
        <v>1887</v>
      </c>
      <c r="B493" s="74" t="s">
        <v>54</v>
      </c>
      <c r="C493" s="74" t="s">
        <v>53</v>
      </c>
      <c r="D493" s="74" t="s">
        <v>52</v>
      </c>
      <c r="E493" s="74" t="s">
        <v>2334</v>
      </c>
      <c r="F493" s="74" t="s">
        <v>2</v>
      </c>
      <c r="G493" s="74" t="s">
        <v>2680</v>
      </c>
      <c r="H493" s="76">
        <v>43795</v>
      </c>
      <c r="I493" s="77">
        <v>-5.8072020000000002</v>
      </c>
      <c r="J493" s="78">
        <v>7.73</v>
      </c>
      <c r="K493" s="78">
        <v>10.3</v>
      </c>
      <c r="L493" s="78">
        <v>53.1</v>
      </c>
      <c r="M493" s="78">
        <v>2362.140222</v>
      </c>
      <c r="N493" s="76">
        <v>43907</v>
      </c>
      <c r="O493" s="77">
        <v>-16.680558000000001</v>
      </c>
      <c r="P493" s="78">
        <v>7.57</v>
      </c>
      <c r="Q493" s="75" t="s">
        <v>1</v>
      </c>
      <c r="R493" s="78">
        <v>53</v>
      </c>
      <c r="S493" s="78">
        <v>2363.8989849999998</v>
      </c>
      <c r="T493" s="79">
        <v>3</v>
      </c>
      <c r="V493" s="86">
        <v>43907</v>
      </c>
      <c r="X493" s="81" t="str">
        <f t="shared" si="70"/>
        <v>2019-Q4</v>
      </c>
      <c r="Y493" s="81" t="str">
        <f t="shared" si="71"/>
        <v>2019-Q4</v>
      </c>
      <c r="Z493" s="87">
        <f t="shared" si="72"/>
        <v>10.3</v>
      </c>
      <c r="AB493" s="81" t="str">
        <f t="shared" si="73"/>
        <v>2020-Q1</v>
      </c>
      <c r="AC493" s="81" t="str">
        <f t="shared" si="74"/>
        <v/>
      </c>
      <c r="AD493" s="87" t="str">
        <f t="shared" si="75"/>
        <v/>
      </c>
      <c r="AF493" s="81" t="str">
        <f t="shared" si="76"/>
        <v/>
      </c>
      <c r="AG493" s="87" t="str">
        <f t="shared" si="77"/>
        <v/>
      </c>
      <c r="AH493" s="87" t="str">
        <f t="shared" si="78"/>
        <v/>
      </c>
      <c r="AI493" s="87" t="str">
        <f t="shared" si="79"/>
        <v/>
      </c>
    </row>
    <row r="494" spans="1:35" ht="12" customHeight="1" x14ac:dyDescent="0.2">
      <c r="A494" s="73" t="s">
        <v>1887</v>
      </c>
      <c r="B494" s="74" t="s">
        <v>231</v>
      </c>
      <c r="C494" s="74" t="s">
        <v>214</v>
      </c>
      <c r="D494" s="74" t="s">
        <v>22</v>
      </c>
      <c r="E494" s="74" t="s">
        <v>2303</v>
      </c>
      <c r="F494" s="74" t="s">
        <v>2</v>
      </c>
      <c r="G494" s="74" t="s">
        <v>2680</v>
      </c>
      <c r="H494" s="76">
        <v>43599</v>
      </c>
      <c r="I494" s="77">
        <v>172.004651</v>
      </c>
      <c r="J494" s="78">
        <v>5.91</v>
      </c>
      <c r="K494" s="78">
        <v>10.5</v>
      </c>
      <c r="L494" s="78">
        <v>37.549999999999997</v>
      </c>
      <c r="M494" s="78">
        <v>4946.9622010000003</v>
      </c>
      <c r="N494" s="76">
        <v>43901</v>
      </c>
      <c r="O494" s="77">
        <v>77.082210000000003</v>
      </c>
      <c r="P494" s="78">
        <v>5.61</v>
      </c>
      <c r="Q494" s="78">
        <v>9.6999999999999993</v>
      </c>
      <c r="R494" s="78">
        <v>37.549999999999997</v>
      </c>
      <c r="S494" s="78">
        <v>4694.0197120000003</v>
      </c>
      <c r="T494" s="79">
        <v>10</v>
      </c>
      <c r="V494" s="86">
        <v>43901</v>
      </c>
      <c r="X494" s="81" t="str">
        <f t="shared" si="70"/>
        <v>2019-Q2</v>
      </c>
      <c r="Y494" s="81" t="str">
        <f t="shared" si="71"/>
        <v>2019-Q2</v>
      </c>
      <c r="Z494" s="87">
        <f t="shared" si="72"/>
        <v>10.5</v>
      </c>
      <c r="AB494" s="81" t="str">
        <f t="shared" si="73"/>
        <v>2020-Q1</v>
      </c>
      <c r="AC494" s="81" t="str">
        <f t="shared" si="74"/>
        <v>2020-Q1</v>
      </c>
      <c r="AD494" s="87">
        <f t="shared" si="75"/>
        <v>9.6999999999999993</v>
      </c>
      <c r="AF494" s="81" t="str">
        <f t="shared" si="76"/>
        <v>2020-Q1</v>
      </c>
      <c r="AG494" s="87">
        <f t="shared" si="77"/>
        <v>10.5</v>
      </c>
      <c r="AH494" s="87">
        <f t="shared" si="78"/>
        <v>9.6999999999999993</v>
      </c>
      <c r="AI494" s="87">
        <f t="shared" si="79"/>
        <v>0.80000000000000071</v>
      </c>
    </row>
    <row r="495" spans="1:35" ht="12" customHeight="1" x14ac:dyDescent="0.2">
      <c r="A495" s="73" t="s">
        <v>1887</v>
      </c>
      <c r="B495" s="74" t="s">
        <v>111</v>
      </c>
      <c r="C495" s="74" t="s">
        <v>3018</v>
      </c>
      <c r="D495" s="74" t="s">
        <v>180</v>
      </c>
      <c r="E495" s="74" t="s">
        <v>2344</v>
      </c>
      <c r="F495" s="74" t="s">
        <v>2</v>
      </c>
      <c r="G495" s="74" t="s">
        <v>2680</v>
      </c>
      <c r="H495" s="76">
        <v>43739</v>
      </c>
      <c r="I495" s="77">
        <v>5.3974780000000004</v>
      </c>
      <c r="J495" s="78">
        <v>5.33</v>
      </c>
      <c r="K495" s="75" t="s">
        <v>1</v>
      </c>
      <c r="L495" s="78">
        <v>37.92</v>
      </c>
      <c r="M495" s="78">
        <v>641.18549199999995</v>
      </c>
      <c r="N495" s="76">
        <v>43889</v>
      </c>
      <c r="O495" s="77">
        <v>5.1905289999999997</v>
      </c>
      <c r="P495" s="78">
        <v>5.33</v>
      </c>
      <c r="Q495" s="75" t="s">
        <v>1</v>
      </c>
      <c r="R495" s="78">
        <v>37.92</v>
      </c>
      <c r="S495" s="78">
        <v>621.21509100000003</v>
      </c>
      <c r="T495" s="79">
        <v>5</v>
      </c>
      <c r="V495" s="86">
        <v>43889</v>
      </c>
      <c r="X495" s="81" t="str">
        <f t="shared" si="70"/>
        <v>2019-Q4</v>
      </c>
      <c r="Y495" s="81" t="str">
        <f t="shared" si="71"/>
        <v/>
      </c>
      <c r="Z495" s="87" t="str">
        <f t="shared" si="72"/>
        <v/>
      </c>
      <c r="AB495" s="81" t="str">
        <f t="shared" si="73"/>
        <v>2020-Q1</v>
      </c>
      <c r="AC495" s="81" t="str">
        <f t="shared" si="74"/>
        <v/>
      </c>
      <c r="AD495" s="87" t="str">
        <f t="shared" si="75"/>
        <v/>
      </c>
      <c r="AF495" s="81" t="str">
        <f t="shared" si="76"/>
        <v/>
      </c>
      <c r="AG495" s="87" t="str">
        <f t="shared" si="77"/>
        <v/>
      </c>
      <c r="AH495" s="87" t="str">
        <f t="shared" si="78"/>
        <v/>
      </c>
      <c r="AI495" s="87" t="str">
        <f t="shared" si="79"/>
        <v/>
      </c>
    </row>
    <row r="496" spans="1:35" ht="12" customHeight="1" x14ac:dyDescent="0.2">
      <c r="A496" s="73" t="s">
        <v>1887</v>
      </c>
      <c r="B496" s="74" t="s">
        <v>28</v>
      </c>
      <c r="C496" s="74" t="s">
        <v>2307</v>
      </c>
      <c r="D496" s="74" t="s">
        <v>22</v>
      </c>
      <c r="E496" s="74" t="s">
        <v>2308</v>
      </c>
      <c r="F496" s="74" t="s">
        <v>2</v>
      </c>
      <c r="G496" s="74" t="s">
        <v>2678</v>
      </c>
      <c r="H496" s="76">
        <v>43586</v>
      </c>
      <c r="I496" s="77">
        <v>59.076149999999998</v>
      </c>
      <c r="J496" s="78">
        <v>7.08</v>
      </c>
      <c r="K496" s="78">
        <v>10.5</v>
      </c>
      <c r="L496" s="78">
        <v>45</v>
      </c>
      <c r="M496" s="78">
        <v>2433.9848000000002</v>
      </c>
      <c r="N496" s="76">
        <v>43888</v>
      </c>
      <c r="O496" s="77">
        <v>0.74270700000000001</v>
      </c>
      <c r="P496" s="78">
        <v>6.45</v>
      </c>
      <c r="Q496" s="78">
        <v>9.4</v>
      </c>
      <c r="R496" s="78">
        <v>42.5</v>
      </c>
      <c r="S496" s="78">
        <v>2403.9855309999998</v>
      </c>
      <c r="T496" s="79">
        <v>10</v>
      </c>
      <c r="V496" s="86">
        <v>43888</v>
      </c>
      <c r="X496" s="81" t="str">
        <f t="shared" si="70"/>
        <v>2019-Q2</v>
      </c>
      <c r="Y496" s="81" t="str">
        <f t="shared" si="71"/>
        <v>2019-Q2</v>
      </c>
      <c r="Z496" s="87">
        <f t="shared" si="72"/>
        <v>10.5</v>
      </c>
      <c r="AB496" s="81" t="str">
        <f t="shared" si="73"/>
        <v>2020-Q1</v>
      </c>
      <c r="AC496" s="81" t="str">
        <f t="shared" si="74"/>
        <v>2020-Q1</v>
      </c>
      <c r="AD496" s="87">
        <f t="shared" si="75"/>
        <v>9.4</v>
      </c>
      <c r="AF496" s="81" t="str">
        <f t="shared" si="76"/>
        <v>2020-Q1</v>
      </c>
      <c r="AG496" s="87">
        <f t="shared" si="77"/>
        <v>10.5</v>
      </c>
      <c r="AH496" s="87">
        <f t="shared" si="78"/>
        <v>9.4</v>
      </c>
      <c r="AI496" s="87">
        <f t="shared" si="79"/>
        <v>1.0999999999999996</v>
      </c>
    </row>
    <row r="497" spans="1:35" ht="12" customHeight="1" x14ac:dyDescent="0.2">
      <c r="A497" s="73" t="s">
        <v>1887</v>
      </c>
      <c r="B497" s="74" t="s">
        <v>17</v>
      </c>
      <c r="C497" s="74" t="s">
        <v>23</v>
      </c>
      <c r="D497" s="74" t="s">
        <v>22</v>
      </c>
      <c r="E497" s="74" t="s">
        <v>2291</v>
      </c>
      <c r="F497" s="74" t="s">
        <v>2</v>
      </c>
      <c r="G497" s="74" t="s">
        <v>2694</v>
      </c>
      <c r="H497" s="76">
        <v>43616</v>
      </c>
      <c r="I497" s="77">
        <v>-6.6248519999999997</v>
      </c>
      <c r="J497" s="78">
        <v>7.79</v>
      </c>
      <c r="K497" s="78">
        <v>10.42</v>
      </c>
      <c r="L497" s="78">
        <v>50.78</v>
      </c>
      <c r="M497" s="78">
        <v>174.433987</v>
      </c>
      <c r="N497" s="76">
        <v>43886</v>
      </c>
      <c r="O497" s="77">
        <v>-6.337917</v>
      </c>
      <c r="P497" s="78">
        <v>7.74</v>
      </c>
      <c r="Q497" s="78">
        <v>10.42</v>
      </c>
      <c r="R497" s="78">
        <v>50.78</v>
      </c>
      <c r="S497" s="78">
        <v>174.433987</v>
      </c>
      <c r="T497" s="79">
        <v>9</v>
      </c>
      <c r="V497" s="86">
        <v>43886</v>
      </c>
      <c r="X497" s="81" t="str">
        <f t="shared" si="70"/>
        <v>2019-Q2</v>
      </c>
      <c r="Y497" s="81" t="str">
        <f t="shared" si="71"/>
        <v>2019-Q2</v>
      </c>
      <c r="Z497" s="87">
        <f t="shared" si="72"/>
        <v>10.42</v>
      </c>
      <c r="AB497" s="81" t="str">
        <f t="shared" si="73"/>
        <v>2020-Q1</v>
      </c>
      <c r="AC497" s="81" t="str">
        <f t="shared" si="74"/>
        <v>2020-Q1</v>
      </c>
      <c r="AD497" s="87">
        <f t="shared" si="75"/>
        <v>10.42</v>
      </c>
      <c r="AF497" s="81" t="str">
        <f t="shared" si="76"/>
        <v>2020-Q1</v>
      </c>
      <c r="AG497" s="87">
        <f t="shared" si="77"/>
        <v>10.42</v>
      </c>
      <c r="AH497" s="87">
        <f t="shared" si="78"/>
        <v>10.42</v>
      </c>
      <c r="AI497" s="87">
        <f t="shared" si="79"/>
        <v>0</v>
      </c>
    </row>
    <row r="498" spans="1:35" ht="12" customHeight="1" x14ac:dyDescent="0.2">
      <c r="A498" s="73" t="s">
        <v>1887</v>
      </c>
      <c r="B498" s="74" t="s">
        <v>193</v>
      </c>
      <c r="C498" s="74" t="s">
        <v>16</v>
      </c>
      <c r="D498" s="74" t="s">
        <v>15</v>
      </c>
      <c r="E498" s="74" t="s">
        <v>2320</v>
      </c>
      <c r="F498" s="74" t="s">
        <v>2</v>
      </c>
      <c r="G498" s="74" t="s">
        <v>2680</v>
      </c>
      <c r="H498" s="76">
        <v>43553</v>
      </c>
      <c r="I498" s="77">
        <v>24.195</v>
      </c>
      <c r="J498" s="78">
        <v>7.83</v>
      </c>
      <c r="K498" s="78">
        <v>10.75</v>
      </c>
      <c r="L498" s="78">
        <v>53.65</v>
      </c>
      <c r="M498" s="78">
        <v>1152.2470000000001</v>
      </c>
      <c r="N498" s="76">
        <v>43885</v>
      </c>
      <c r="O498" s="77">
        <v>5.0389999999999997</v>
      </c>
      <c r="P498" s="78">
        <v>7.2</v>
      </c>
      <c r="Q498" s="78">
        <v>9.75</v>
      </c>
      <c r="R498" s="78">
        <v>52</v>
      </c>
      <c r="S498" s="78">
        <v>1131.415</v>
      </c>
      <c r="T498" s="79">
        <v>11</v>
      </c>
      <c r="V498" s="86">
        <v>43885</v>
      </c>
      <c r="X498" s="81" t="str">
        <f t="shared" si="70"/>
        <v>2019-Q1</v>
      </c>
      <c r="Y498" s="81" t="str">
        <f t="shared" si="71"/>
        <v>2019-Q1</v>
      </c>
      <c r="Z498" s="87">
        <f t="shared" si="72"/>
        <v>10.75</v>
      </c>
      <c r="AB498" s="81" t="str">
        <f t="shared" si="73"/>
        <v>2020-Q1</v>
      </c>
      <c r="AC498" s="81" t="str">
        <f t="shared" si="74"/>
        <v>2020-Q1</v>
      </c>
      <c r="AD498" s="87">
        <f t="shared" si="75"/>
        <v>9.75</v>
      </c>
      <c r="AF498" s="81" t="str">
        <f t="shared" si="76"/>
        <v>2020-Q1</v>
      </c>
      <c r="AG498" s="87">
        <f t="shared" si="77"/>
        <v>10.75</v>
      </c>
      <c r="AH498" s="87">
        <f t="shared" si="78"/>
        <v>9.75</v>
      </c>
      <c r="AI498" s="87">
        <f t="shared" si="79"/>
        <v>1</v>
      </c>
    </row>
    <row r="499" spans="1:35" ht="12" customHeight="1" x14ac:dyDescent="0.2">
      <c r="A499" s="73" t="s">
        <v>1887</v>
      </c>
      <c r="B499" s="74" t="s">
        <v>60</v>
      </c>
      <c r="C499" s="74" t="s">
        <v>59</v>
      </c>
      <c r="D499" s="74" t="s">
        <v>2228</v>
      </c>
      <c r="E499" s="74" t="s">
        <v>2231</v>
      </c>
      <c r="F499" s="74" t="s">
        <v>2</v>
      </c>
      <c r="G499" s="74" t="s">
        <v>2678</v>
      </c>
      <c r="H499" s="76">
        <v>43388</v>
      </c>
      <c r="I499" s="77">
        <v>44.780999999999999</v>
      </c>
      <c r="J499" s="78">
        <v>7.45</v>
      </c>
      <c r="K499" s="78">
        <v>10</v>
      </c>
      <c r="L499" s="78">
        <v>55</v>
      </c>
      <c r="M499" s="78">
        <v>952.46600000000001</v>
      </c>
      <c r="N499" s="76">
        <v>43880</v>
      </c>
      <c r="O499" s="77">
        <v>17.420000000000002</v>
      </c>
      <c r="P499" s="78">
        <v>6.3</v>
      </c>
      <c r="Q499" s="78">
        <v>8.25</v>
      </c>
      <c r="R499" s="78">
        <v>50</v>
      </c>
      <c r="S499" s="78">
        <v>939.452</v>
      </c>
      <c r="T499" s="79">
        <v>16</v>
      </c>
      <c r="V499" s="86">
        <v>43880</v>
      </c>
      <c r="X499" s="81" t="str">
        <f t="shared" si="70"/>
        <v>2018-Q4</v>
      </c>
      <c r="Y499" s="81" t="str">
        <f t="shared" si="71"/>
        <v>2018-Q4</v>
      </c>
      <c r="Z499" s="87">
        <f t="shared" si="72"/>
        <v>10</v>
      </c>
      <c r="AB499" s="81" t="str">
        <f t="shared" si="73"/>
        <v>2020-Q1</v>
      </c>
      <c r="AC499" s="81" t="str">
        <f t="shared" si="74"/>
        <v>2020-Q1</v>
      </c>
      <c r="AD499" s="87">
        <f t="shared" si="75"/>
        <v>8.25</v>
      </c>
      <c r="AF499" s="81" t="str">
        <f t="shared" si="76"/>
        <v>2020-Q1</v>
      </c>
      <c r="AG499" s="87">
        <f t="shared" si="77"/>
        <v>10</v>
      </c>
      <c r="AH499" s="87">
        <f t="shared" si="78"/>
        <v>8.25</v>
      </c>
      <c r="AI499" s="87">
        <f t="shared" si="79"/>
        <v>1.75</v>
      </c>
    </row>
    <row r="500" spans="1:35" ht="12" customHeight="1" x14ac:dyDescent="0.2">
      <c r="A500" s="73" t="s">
        <v>1887</v>
      </c>
      <c r="B500" s="74" t="s">
        <v>17</v>
      </c>
      <c r="C500" s="74" t="s">
        <v>16</v>
      </c>
      <c r="D500" s="74" t="s">
        <v>15</v>
      </c>
      <c r="E500" s="74" t="s">
        <v>2294</v>
      </c>
      <c r="F500" s="74" t="s">
        <v>2</v>
      </c>
      <c r="G500" s="74" t="s">
        <v>2694</v>
      </c>
      <c r="H500" s="76">
        <v>43616</v>
      </c>
      <c r="I500" s="77">
        <v>-8.2319999999999993</v>
      </c>
      <c r="J500" s="78">
        <v>8.1300000000000008</v>
      </c>
      <c r="K500" s="78">
        <v>11.75</v>
      </c>
      <c r="L500" s="78">
        <v>51.17</v>
      </c>
      <c r="M500" s="78">
        <v>317.81900000000002</v>
      </c>
      <c r="N500" s="76">
        <v>43879</v>
      </c>
      <c r="O500" s="77">
        <v>-13.007999999999999</v>
      </c>
      <c r="P500" s="78">
        <v>7.35</v>
      </c>
      <c r="Q500" s="78">
        <v>10.199999999999999</v>
      </c>
      <c r="R500" s="78">
        <v>51.17</v>
      </c>
      <c r="S500" s="78">
        <v>315.68900000000002</v>
      </c>
      <c r="T500" s="79">
        <v>8</v>
      </c>
      <c r="V500" s="86">
        <v>43879</v>
      </c>
      <c r="X500" s="81" t="str">
        <f t="shared" si="70"/>
        <v>2019-Q2</v>
      </c>
      <c r="Y500" s="81" t="str">
        <f t="shared" si="71"/>
        <v>2019-Q2</v>
      </c>
      <c r="Z500" s="87">
        <f t="shared" si="72"/>
        <v>11.75</v>
      </c>
      <c r="AB500" s="81" t="str">
        <f t="shared" si="73"/>
        <v>2020-Q1</v>
      </c>
      <c r="AC500" s="81" t="str">
        <f t="shared" si="74"/>
        <v>2020-Q1</v>
      </c>
      <c r="AD500" s="87">
        <f t="shared" si="75"/>
        <v>10.199999999999999</v>
      </c>
      <c r="AF500" s="81" t="str">
        <f t="shared" si="76"/>
        <v>2020-Q1</v>
      </c>
      <c r="AG500" s="87">
        <f t="shared" si="77"/>
        <v>11.75</v>
      </c>
      <c r="AH500" s="87">
        <f t="shared" si="78"/>
        <v>10.199999999999999</v>
      </c>
      <c r="AI500" s="87">
        <f t="shared" si="79"/>
        <v>1.5500000000000007</v>
      </c>
    </row>
    <row r="501" spans="1:35" ht="12" customHeight="1" x14ac:dyDescent="0.2">
      <c r="A501" s="73" t="s">
        <v>1887</v>
      </c>
      <c r="B501" s="74" t="s">
        <v>28</v>
      </c>
      <c r="C501" s="74" t="s">
        <v>1513</v>
      </c>
      <c r="D501" s="74" t="s">
        <v>1514</v>
      </c>
      <c r="E501" s="74" t="s">
        <v>2318</v>
      </c>
      <c r="F501" s="74" t="s">
        <v>2</v>
      </c>
      <c r="G501" s="74" t="s">
        <v>2678</v>
      </c>
      <c r="H501" s="76">
        <v>43560</v>
      </c>
      <c r="I501" s="77">
        <v>188.86722800000001</v>
      </c>
      <c r="J501" s="78">
        <v>7.39</v>
      </c>
      <c r="K501" s="78">
        <v>10.4</v>
      </c>
      <c r="L501" s="78">
        <v>50</v>
      </c>
      <c r="M501" s="78">
        <v>6415.2359999999999</v>
      </c>
      <c r="N501" s="76">
        <v>43875</v>
      </c>
      <c r="O501" s="77">
        <v>55.941870000000002</v>
      </c>
      <c r="P501" s="78">
        <v>6.51</v>
      </c>
      <c r="Q501" s="78">
        <v>9.4</v>
      </c>
      <c r="R501" s="78">
        <v>42.5</v>
      </c>
      <c r="S501" s="78">
        <v>6266.0730000000003</v>
      </c>
      <c r="T501" s="79">
        <v>10</v>
      </c>
      <c r="V501" s="86">
        <v>43875</v>
      </c>
      <c r="X501" s="81" t="str">
        <f t="shared" si="70"/>
        <v>2019-Q2</v>
      </c>
      <c r="Y501" s="81" t="str">
        <f t="shared" si="71"/>
        <v>2019-Q2</v>
      </c>
      <c r="Z501" s="87">
        <f t="shared" si="72"/>
        <v>10.4</v>
      </c>
      <c r="AB501" s="81" t="str">
        <f t="shared" si="73"/>
        <v>2020-Q1</v>
      </c>
      <c r="AC501" s="81" t="str">
        <f t="shared" si="74"/>
        <v>2020-Q1</v>
      </c>
      <c r="AD501" s="87">
        <f t="shared" si="75"/>
        <v>9.4</v>
      </c>
      <c r="AF501" s="81" t="str">
        <f t="shared" si="76"/>
        <v>2020-Q1</v>
      </c>
      <c r="AG501" s="87">
        <f t="shared" si="77"/>
        <v>10.4</v>
      </c>
      <c r="AH501" s="87">
        <f t="shared" si="78"/>
        <v>9.4</v>
      </c>
      <c r="AI501" s="87">
        <f t="shared" si="79"/>
        <v>1</v>
      </c>
    </row>
    <row r="502" spans="1:35" ht="12" customHeight="1" x14ac:dyDescent="0.2">
      <c r="A502" s="73" t="s">
        <v>1887</v>
      </c>
      <c r="B502" s="74" t="s">
        <v>259</v>
      </c>
      <c r="C502" s="74" t="s">
        <v>3020</v>
      </c>
      <c r="D502" s="74" t="s">
        <v>10</v>
      </c>
      <c r="E502" s="74" t="s">
        <v>2300</v>
      </c>
      <c r="F502" s="74" t="s">
        <v>2</v>
      </c>
      <c r="G502" s="74" t="s">
        <v>2680</v>
      </c>
      <c r="H502" s="76">
        <v>43605</v>
      </c>
      <c r="I502" s="77">
        <v>353.27980400000001</v>
      </c>
      <c r="J502" s="78">
        <v>7.53</v>
      </c>
      <c r="K502" s="78">
        <v>10.199999999999999</v>
      </c>
      <c r="L502" s="78">
        <v>55.61</v>
      </c>
      <c r="M502" s="78">
        <v>8326.3647949999995</v>
      </c>
      <c r="N502" s="76">
        <v>43872</v>
      </c>
      <c r="O502" s="77">
        <v>292.65707700000002</v>
      </c>
      <c r="P502" s="78">
        <v>6.97</v>
      </c>
      <c r="Q502" s="78">
        <v>9.3000000000000007</v>
      </c>
      <c r="R502" s="78">
        <v>55.61</v>
      </c>
      <c r="S502" s="78">
        <v>8138.514099</v>
      </c>
      <c r="T502" s="79">
        <v>8</v>
      </c>
      <c r="V502" s="86">
        <v>43872</v>
      </c>
      <c r="X502" s="81" t="str">
        <f t="shared" si="70"/>
        <v>2019-Q2</v>
      </c>
      <c r="Y502" s="81" t="str">
        <f t="shared" si="71"/>
        <v>2019-Q2</v>
      </c>
      <c r="Z502" s="87">
        <f t="shared" si="72"/>
        <v>10.199999999999999</v>
      </c>
      <c r="AB502" s="81" t="str">
        <f t="shared" si="73"/>
        <v>2020-Q1</v>
      </c>
      <c r="AC502" s="81" t="str">
        <f t="shared" si="74"/>
        <v>2020-Q1</v>
      </c>
      <c r="AD502" s="87">
        <f t="shared" si="75"/>
        <v>9.3000000000000007</v>
      </c>
      <c r="AF502" s="81" t="str">
        <f t="shared" si="76"/>
        <v>2020-Q1</v>
      </c>
      <c r="AG502" s="87">
        <f t="shared" si="77"/>
        <v>10.199999999999999</v>
      </c>
      <c r="AH502" s="87">
        <f t="shared" si="78"/>
        <v>9.3000000000000007</v>
      </c>
      <c r="AI502" s="87">
        <f t="shared" si="79"/>
        <v>0.89999999999999858</v>
      </c>
    </row>
    <row r="503" spans="1:35" ht="12" customHeight="1" x14ac:dyDescent="0.2">
      <c r="A503" s="73" t="s">
        <v>1887</v>
      </c>
      <c r="B503" s="74" t="s">
        <v>104</v>
      </c>
      <c r="C503" s="74" t="s">
        <v>13</v>
      </c>
      <c r="D503" s="74" t="s">
        <v>12</v>
      </c>
      <c r="E503" s="74" t="s">
        <v>2347</v>
      </c>
      <c r="F503" s="74" t="s">
        <v>2</v>
      </c>
      <c r="G503" s="74" t="s">
        <v>2680</v>
      </c>
      <c r="H503" s="76">
        <v>43202</v>
      </c>
      <c r="I503" s="77">
        <v>0.80607600000000001</v>
      </c>
      <c r="J503" s="75" t="s">
        <v>1</v>
      </c>
      <c r="K503" s="78">
        <v>10.6</v>
      </c>
      <c r="L503" s="78">
        <v>51.96</v>
      </c>
      <c r="M503" s="75" t="s">
        <v>1</v>
      </c>
      <c r="N503" s="76">
        <v>43867</v>
      </c>
      <c r="O503" s="77">
        <v>-5.8341269999999996</v>
      </c>
      <c r="P503" s="75" t="s">
        <v>1</v>
      </c>
      <c r="Q503" s="78">
        <v>10</v>
      </c>
      <c r="R503" s="78">
        <v>51.96</v>
      </c>
      <c r="S503" s="75" t="s">
        <v>1</v>
      </c>
      <c r="T503" s="79">
        <v>22</v>
      </c>
      <c r="V503" s="86">
        <v>43867</v>
      </c>
      <c r="X503" s="81" t="str">
        <f t="shared" si="70"/>
        <v>2018-Q2</v>
      </c>
      <c r="Y503" s="81" t="str">
        <f t="shared" si="71"/>
        <v>2018-Q2</v>
      </c>
      <c r="Z503" s="87">
        <f t="shared" si="72"/>
        <v>10.6</v>
      </c>
      <c r="AB503" s="81" t="str">
        <f t="shared" si="73"/>
        <v>2020-Q1</v>
      </c>
      <c r="AC503" s="81" t="str">
        <f t="shared" si="74"/>
        <v>2020-Q1</v>
      </c>
      <c r="AD503" s="87">
        <f t="shared" si="75"/>
        <v>10</v>
      </c>
      <c r="AF503" s="81" t="str">
        <f t="shared" si="76"/>
        <v>2020-Q1</v>
      </c>
      <c r="AG503" s="87">
        <f t="shared" si="77"/>
        <v>10.6</v>
      </c>
      <c r="AH503" s="87">
        <f t="shared" si="78"/>
        <v>10</v>
      </c>
      <c r="AI503" s="87">
        <f t="shared" si="79"/>
        <v>0.59999999999999964</v>
      </c>
    </row>
    <row r="504" spans="1:35" ht="12" customHeight="1" x14ac:dyDescent="0.2">
      <c r="A504" s="73" t="s">
        <v>1887</v>
      </c>
      <c r="B504" s="74" t="s">
        <v>17</v>
      </c>
      <c r="C504" s="74" t="s">
        <v>16</v>
      </c>
      <c r="D504" s="74" t="s">
        <v>15</v>
      </c>
      <c r="E504" s="74" t="s">
        <v>2292</v>
      </c>
      <c r="F504" s="74" t="s">
        <v>2</v>
      </c>
      <c r="G504" s="74" t="s">
        <v>2694</v>
      </c>
      <c r="H504" s="76">
        <v>43616</v>
      </c>
      <c r="I504" s="77">
        <v>-6.319</v>
      </c>
      <c r="J504" s="78">
        <v>7.62</v>
      </c>
      <c r="K504" s="78">
        <v>10.75</v>
      </c>
      <c r="L504" s="78">
        <v>51.17</v>
      </c>
      <c r="M504" s="78">
        <v>140.828</v>
      </c>
      <c r="N504" s="76">
        <v>43864</v>
      </c>
      <c r="O504" s="77">
        <v>-6.319</v>
      </c>
      <c r="P504" s="78">
        <v>6.84</v>
      </c>
      <c r="Q504" s="78">
        <v>9.1999999999999993</v>
      </c>
      <c r="R504" s="78">
        <v>51.17</v>
      </c>
      <c r="S504" s="78">
        <v>141.773</v>
      </c>
      <c r="T504" s="79">
        <v>8</v>
      </c>
      <c r="V504" s="86">
        <v>43864</v>
      </c>
      <c r="X504" s="81" t="str">
        <f t="shared" si="70"/>
        <v>2019-Q2</v>
      </c>
      <c r="Y504" s="81" t="str">
        <f t="shared" si="71"/>
        <v>2019-Q2</v>
      </c>
      <c r="Z504" s="87">
        <f t="shared" si="72"/>
        <v>10.75</v>
      </c>
      <c r="AB504" s="81" t="str">
        <f t="shared" si="73"/>
        <v>2020-Q1</v>
      </c>
      <c r="AC504" s="81" t="str">
        <f t="shared" si="74"/>
        <v>2020-Q1</v>
      </c>
      <c r="AD504" s="87">
        <f t="shared" si="75"/>
        <v>9.1999999999999993</v>
      </c>
      <c r="AF504" s="81" t="str">
        <f t="shared" si="76"/>
        <v>2020-Q1</v>
      </c>
      <c r="AG504" s="87">
        <f t="shared" si="77"/>
        <v>10.75</v>
      </c>
      <c r="AH504" s="87">
        <f t="shared" si="78"/>
        <v>9.1999999999999993</v>
      </c>
      <c r="AI504" s="87">
        <f t="shared" si="79"/>
        <v>1.5500000000000007</v>
      </c>
    </row>
    <row r="505" spans="1:35" ht="12" customHeight="1" x14ac:dyDescent="0.2">
      <c r="A505" s="73" t="s">
        <v>1887</v>
      </c>
      <c r="B505" s="74" t="s">
        <v>17</v>
      </c>
      <c r="C505" s="74" t="s">
        <v>16</v>
      </c>
      <c r="D505" s="74" t="s">
        <v>15</v>
      </c>
      <c r="E505" s="74" t="s">
        <v>2293</v>
      </c>
      <c r="F505" s="74" t="s">
        <v>2</v>
      </c>
      <c r="G505" s="74" t="s">
        <v>2694</v>
      </c>
      <c r="H505" s="76">
        <v>43616</v>
      </c>
      <c r="I505" s="77">
        <v>16.41</v>
      </c>
      <c r="J505" s="78">
        <v>7.62</v>
      </c>
      <c r="K505" s="78">
        <v>10.75</v>
      </c>
      <c r="L505" s="78">
        <v>51.17</v>
      </c>
      <c r="M505" s="78">
        <v>854.65099999999995</v>
      </c>
      <c r="N505" s="76">
        <v>43864</v>
      </c>
      <c r="O505" s="77">
        <v>11.407</v>
      </c>
      <c r="P505" s="78">
        <v>6.84</v>
      </c>
      <c r="Q505" s="78">
        <v>9.1999999999999993</v>
      </c>
      <c r="R505" s="78">
        <v>51.17</v>
      </c>
      <c r="S505" s="78">
        <v>891.18499999999995</v>
      </c>
      <c r="T505" s="79">
        <v>8</v>
      </c>
      <c r="V505" s="86">
        <v>43864</v>
      </c>
      <c r="X505" s="81" t="str">
        <f t="shared" si="70"/>
        <v>2019-Q2</v>
      </c>
      <c r="Y505" s="81" t="str">
        <f t="shared" si="71"/>
        <v>2019-Q2</v>
      </c>
      <c r="Z505" s="87">
        <f t="shared" si="72"/>
        <v>10.75</v>
      </c>
      <c r="AB505" s="81" t="str">
        <f t="shared" si="73"/>
        <v>2020-Q1</v>
      </c>
      <c r="AC505" s="81" t="str">
        <f t="shared" si="74"/>
        <v>2020-Q1</v>
      </c>
      <c r="AD505" s="87">
        <f t="shared" si="75"/>
        <v>9.1999999999999993</v>
      </c>
      <c r="AF505" s="81" t="str">
        <f t="shared" si="76"/>
        <v>2020-Q1</v>
      </c>
      <c r="AG505" s="87">
        <f t="shared" si="77"/>
        <v>10.75</v>
      </c>
      <c r="AH505" s="87">
        <f t="shared" si="78"/>
        <v>9.1999999999999993</v>
      </c>
      <c r="AI505" s="87">
        <f t="shared" si="79"/>
        <v>1.5500000000000007</v>
      </c>
    </row>
    <row r="506" spans="1:35" ht="12" customHeight="1" x14ac:dyDescent="0.2">
      <c r="A506" s="73" t="s">
        <v>1887</v>
      </c>
      <c r="B506" s="74" t="s">
        <v>17</v>
      </c>
      <c r="C506" s="74" t="s">
        <v>16</v>
      </c>
      <c r="D506" s="74" t="s">
        <v>15</v>
      </c>
      <c r="E506" s="74" t="s">
        <v>2355</v>
      </c>
      <c r="F506" s="74" t="s">
        <v>2</v>
      </c>
      <c r="G506" s="74" t="s">
        <v>2694</v>
      </c>
      <c r="H506" s="76">
        <v>43616</v>
      </c>
      <c r="I506" s="77">
        <v>-9.3179999999999996</v>
      </c>
      <c r="J506" s="78">
        <v>8.1300000000000008</v>
      </c>
      <c r="K506" s="78">
        <v>11.75</v>
      </c>
      <c r="L506" s="78">
        <v>51.17</v>
      </c>
      <c r="M506" s="78">
        <v>1108.943</v>
      </c>
      <c r="N506" s="76">
        <v>43864</v>
      </c>
      <c r="O506" s="77">
        <v>-20.306999999999999</v>
      </c>
      <c r="P506" s="78">
        <v>7.35</v>
      </c>
      <c r="Q506" s="78">
        <v>10.199999999999999</v>
      </c>
      <c r="R506" s="78">
        <v>51.17</v>
      </c>
      <c r="S506" s="78">
        <v>1104.567</v>
      </c>
      <c r="T506" s="79">
        <v>8</v>
      </c>
      <c r="V506" s="86">
        <v>43864</v>
      </c>
      <c r="X506" s="81" t="str">
        <f t="shared" si="70"/>
        <v>2019-Q2</v>
      </c>
      <c r="Y506" s="81" t="str">
        <f t="shared" si="71"/>
        <v>2019-Q2</v>
      </c>
      <c r="Z506" s="87">
        <f t="shared" si="72"/>
        <v>11.75</v>
      </c>
      <c r="AB506" s="81" t="str">
        <f t="shared" si="73"/>
        <v>2020-Q1</v>
      </c>
      <c r="AC506" s="81" t="str">
        <f t="shared" si="74"/>
        <v>2020-Q1</v>
      </c>
      <c r="AD506" s="87">
        <f t="shared" si="75"/>
        <v>10.199999999999999</v>
      </c>
      <c r="AF506" s="81" t="str">
        <f t="shared" si="76"/>
        <v>2020-Q1</v>
      </c>
      <c r="AG506" s="87">
        <f t="shared" si="77"/>
        <v>11.75</v>
      </c>
      <c r="AH506" s="87">
        <f t="shared" si="78"/>
        <v>10.199999999999999</v>
      </c>
      <c r="AI506" s="87">
        <f t="shared" si="79"/>
        <v>1.5500000000000007</v>
      </c>
    </row>
    <row r="507" spans="1:35" ht="12" customHeight="1" x14ac:dyDescent="0.2">
      <c r="A507" s="73" t="s">
        <v>1887</v>
      </c>
      <c r="B507" s="74" t="s">
        <v>17</v>
      </c>
      <c r="C507" s="74" t="s">
        <v>16</v>
      </c>
      <c r="D507" s="74" t="s">
        <v>15</v>
      </c>
      <c r="E507" s="74" t="s">
        <v>2295</v>
      </c>
      <c r="F507" s="74" t="s">
        <v>2</v>
      </c>
      <c r="G507" s="74" t="s">
        <v>2694</v>
      </c>
      <c r="H507" s="76">
        <v>43616</v>
      </c>
      <c r="I507" s="77">
        <v>8.1159999999999997</v>
      </c>
      <c r="J507" s="78">
        <v>8.1300000000000008</v>
      </c>
      <c r="K507" s="78">
        <v>11.75</v>
      </c>
      <c r="L507" s="78">
        <v>51.17</v>
      </c>
      <c r="M507" s="78">
        <v>614.22199999999998</v>
      </c>
      <c r="N507" s="76">
        <v>43864</v>
      </c>
      <c r="O507" s="77">
        <v>0.73299999999999998</v>
      </c>
      <c r="P507" s="78">
        <v>7.35</v>
      </c>
      <c r="Q507" s="78">
        <v>10.199999999999999</v>
      </c>
      <c r="R507" s="78">
        <v>51.17</v>
      </c>
      <c r="S507" s="78">
        <v>612.23699999999997</v>
      </c>
      <c r="T507" s="79">
        <v>8</v>
      </c>
      <c r="V507" s="86">
        <v>43864</v>
      </c>
      <c r="X507" s="81" t="str">
        <f t="shared" si="70"/>
        <v>2019-Q2</v>
      </c>
      <c r="Y507" s="81" t="str">
        <f t="shared" si="71"/>
        <v>2019-Q2</v>
      </c>
      <c r="Z507" s="87">
        <f t="shared" si="72"/>
        <v>11.75</v>
      </c>
      <c r="AB507" s="81" t="str">
        <f t="shared" si="73"/>
        <v>2020-Q1</v>
      </c>
      <c r="AC507" s="81" t="str">
        <f t="shared" si="74"/>
        <v>2020-Q1</v>
      </c>
      <c r="AD507" s="87">
        <f t="shared" si="75"/>
        <v>10.199999999999999</v>
      </c>
      <c r="AF507" s="81" t="str">
        <f t="shared" si="76"/>
        <v>2020-Q1</v>
      </c>
      <c r="AG507" s="87">
        <f t="shared" si="77"/>
        <v>11.75</v>
      </c>
      <c r="AH507" s="87">
        <f t="shared" si="78"/>
        <v>10.199999999999999</v>
      </c>
      <c r="AI507" s="87">
        <f t="shared" si="79"/>
        <v>1.5500000000000007</v>
      </c>
    </row>
    <row r="508" spans="1:35" ht="12" customHeight="1" x14ac:dyDescent="0.2">
      <c r="A508" s="73" t="s">
        <v>1887</v>
      </c>
      <c r="B508" s="74" t="s">
        <v>57</v>
      </c>
      <c r="C508" s="74" t="s">
        <v>214</v>
      </c>
      <c r="D508" s="74" t="s">
        <v>22</v>
      </c>
      <c r="E508" s="74" t="s">
        <v>2287</v>
      </c>
      <c r="F508" s="74" t="s">
        <v>2</v>
      </c>
      <c r="G508" s="74" t="s">
        <v>2680</v>
      </c>
      <c r="H508" s="76">
        <v>43640</v>
      </c>
      <c r="I508" s="77">
        <v>50.402999999999999</v>
      </c>
      <c r="J508" s="78">
        <v>6.34</v>
      </c>
      <c r="K508" s="78">
        <v>10.5</v>
      </c>
      <c r="L508" s="78">
        <v>40.159999999999997</v>
      </c>
      <c r="M508" s="78">
        <v>1131.1990000000001</v>
      </c>
      <c r="N508" s="76">
        <v>43853</v>
      </c>
      <c r="O508" s="77">
        <v>36.4</v>
      </c>
      <c r="P508" s="78">
        <v>6.08</v>
      </c>
      <c r="Q508" s="78">
        <v>9.86</v>
      </c>
      <c r="R508" s="78">
        <v>46.56</v>
      </c>
      <c r="S508" s="78">
        <v>1131.1990000000001</v>
      </c>
      <c r="T508" s="79">
        <v>7</v>
      </c>
      <c r="V508" s="86">
        <v>43853</v>
      </c>
      <c r="X508" s="81" t="str">
        <f t="shared" si="70"/>
        <v>2019-Q2</v>
      </c>
      <c r="Y508" s="81" t="str">
        <f t="shared" si="71"/>
        <v>2019-Q2</v>
      </c>
      <c r="Z508" s="87">
        <f t="shared" si="72"/>
        <v>10.5</v>
      </c>
      <c r="AB508" s="81" t="str">
        <f t="shared" si="73"/>
        <v>2020-Q1</v>
      </c>
      <c r="AC508" s="81" t="str">
        <f t="shared" si="74"/>
        <v>2020-Q1</v>
      </c>
      <c r="AD508" s="87">
        <f t="shared" si="75"/>
        <v>9.86</v>
      </c>
      <c r="AF508" s="81" t="str">
        <f t="shared" si="76"/>
        <v>2020-Q1</v>
      </c>
      <c r="AG508" s="87">
        <f t="shared" si="77"/>
        <v>10.5</v>
      </c>
      <c r="AH508" s="87">
        <f t="shared" si="78"/>
        <v>9.86</v>
      </c>
      <c r="AI508" s="87">
        <f t="shared" si="79"/>
        <v>0.64000000000000057</v>
      </c>
    </row>
    <row r="509" spans="1:35" ht="12" customHeight="1" x14ac:dyDescent="0.2">
      <c r="A509" s="73" t="s">
        <v>1887</v>
      </c>
      <c r="B509" s="74" t="s">
        <v>46</v>
      </c>
      <c r="C509" s="74" t="s">
        <v>1109</v>
      </c>
      <c r="D509" s="74" t="s">
        <v>38</v>
      </c>
      <c r="E509" s="74" t="s">
        <v>2305</v>
      </c>
      <c r="F509" s="74" t="s">
        <v>2</v>
      </c>
      <c r="G509" s="74" t="s">
        <v>2678</v>
      </c>
      <c r="H509" s="76">
        <v>43588</v>
      </c>
      <c r="I509" s="77">
        <v>20.309000000000001</v>
      </c>
      <c r="J509" s="78">
        <v>7.37</v>
      </c>
      <c r="K509" s="78">
        <v>9.6</v>
      </c>
      <c r="L509" s="78">
        <v>50.16</v>
      </c>
      <c r="M509" s="78">
        <v>253.27500000000001</v>
      </c>
      <c r="N509" s="76">
        <v>43852</v>
      </c>
      <c r="O509" s="77">
        <v>12</v>
      </c>
      <c r="P509" s="78">
        <v>7.11</v>
      </c>
      <c r="Q509" s="78">
        <v>9.5</v>
      </c>
      <c r="R509" s="78">
        <v>48.32</v>
      </c>
      <c r="S509" s="78">
        <v>229.875</v>
      </c>
      <c r="T509" s="79">
        <v>8</v>
      </c>
      <c r="V509" s="86">
        <v>43852</v>
      </c>
      <c r="X509" s="81" t="str">
        <f t="shared" si="70"/>
        <v>2019-Q2</v>
      </c>
      <c r="Y509" s="81" t="str">
        <f t="shared" si="71"/>
        <v>2019-Q2</v>
      </c>
      <c r="Z509" s="87">
        <f t="shared" si="72"/>
        <v>9.6</v>
      </c>
      <c r="AB509" s="81" t="str">
        <f t="shared" si="73"/>
        <v>2020-Q1</v>
      </c>
      <c r="AC509" s="81" t="str">
        <f t="shared" si="74"/>
        <v>2020-Q1</v>
      </c>
      <c r="AD509" s="87">
        <f t="shared" si="75"/>
        <v>9.5</v>
      </c>
      <c r="AF509" s="81" t="str">
        <f t="shared" si="76"/>
        <v>2020-Q1</v>
      </c>
      <c r="AG509" s="87">
        <f t="shared" si="77"/>
        <v>9.6</v>
      </c>
      <c r="AH509" s="87">
        <f t="shared" si="78"/>
        <v>9.5</v>
      </c>
      <c r="AI509" s="87">
        <f t="shared" si="79"/>
        <v>9.9999999999999645E-2</v>
      </c>
    </row>
    <row r="510" spans="1:35" ht="12" customHeight="1" x14ac:dyDescent="0.2">
      <c r="A510" s="73" t="s">
        <v>1887</v>
      </c>
      <c r="B510" s="74" t="s">
        <v>39</v>
      </c>
      <c r="C510" s="74" t="s">
        <v>3013</v>
      </c>
      <c r="D510" s="74" t="s">
        <v>38</v>
      </c>
      <c r="E510" s="74" t="s">
        <v>2322</v>
      </c>
      <c r="F510" s="74" t="s">
        <v>2</v>
      </c>
      <c r="G510" s="74" t="s">
        <v>2678</v>
      </c>
      <c r="H510" s="76">
        <v>43496</v>
      </c>
      <c r="I510" s="77">
        <v>469.61</v>
      </c>
      <c r="J510" s="78">
        <v>7.19</v>
      </c>
      <c r="K510" s="78">
        <v>9.75</v>
      </c>
      <c r="L510" s="78">
        <v>50</v>
      </c>
      <c r="M510" s="78">
        <v>21835.671999999999</v>
      </c>
      <c r="N510" s="76">
        <v>43846</v>
      </c>
      <c r="O510" s="77">
        <v>113.251</v>
      </c>
      <c r="P510" s="78">
        <v>6.61</v>
      </c>
      <c r="Q510" s="78">
        <v>8.8000000000000007</v>
      </c>
      <c r="R510" s="78">
        <v>48</v>
      </c>
      <c r="S510" s="78">
        <v>21659.543000000001</v>
      </c>
      <c r="T510" s="79">
        <v>11</v>
      </c>
      <c r="V510" s="86">
        <v>43846</v>
      </c>
      <c r="X510" s="81" t="str">
        <f t="shared" si="70"/>
        <v>2019-Q1</v>
      </c>
      <c r="Y510" s="81" t="str">
        <f t="shared" si="71"/>
        <v>2019-Q1</v>
      </c>
      <c r="Z510" s="87">
        <f t="shared" si="72"/>
        <v>9.75</v>
      </c>
      <c r="AB510" s="81" t="str">
        <f t="shared" si="73"/>
        <v>2020-Q1</v>
      </c>
      <c r="AC510" s="81" t="str">
        <f t="shared" si="74"/>
        <v>2020-Q1</v>
      </c>
      <c r="AD510" s="87">
        <f t="shared" si="75"/>
        <v>8.8000000000000007</v>
      </c>
      <c r="AF510" s="81" t="str">
        <f t="shared" si="76"/>
        <v>2020-Q1</v>
      </c>
      <c r="AG510" s="87">
        <f t="shared" si="77"/>
        <v>9.75</v>
      </c>
      <c r="AH510" s="87">
        <f t="shared" si="78"/>
        <v>8.8000000000000007</v>
      </c>
      <c r="AI510" s="87">
        <f t="shared" si="79"/>
        <v>0.94999999999999929</v>
      </c>
    </row>
    <row r="511" spans="1:35" ht="12" customHeight="1" x14ac:dyDescent="0.2">
      <c r="A511" s="73" t="s">
        <v>1887</v>
      </c>
      <c r="B511" s="74" t="s">
        <v>89</v>
      </c>
      <c r="C511" s="74" t="s">
        <v>492</v>
      </c>
      <c r="D511" s="74" t="s">
        <v>122</v>
      </c>
      <c r="E511" s="74" t="s">
        <v>2357</v>
      </c>
      <c r="F511" s="74" t="s">
        <v>2</v>
      </c>
      <c r="G511" s="74" t="s">
        <v>2680</v>
      </c>
      <c r="H511" s="76">
        <v>43525</v>
      </c>
      <c r="I511" s="77">
        <v>203.31843599999999</v>
      </c>
      <c r="J511" s="78">
        <v>7.54</v>
      </c>
      <c r="K511" s="78">
        <v>10.25</v>
      </c>
      <c r="L511" s="78">
        <v>53</v>
      </c>
      <c r="M511" s="78">
        <v>6244.8977889999996</v>
      </c>
      <c r="N511" s="76">
        <v>43838</v>
      </c>
      <c r="O511" s="77">
        <v>127</v>
      </c>
      <c r="P511" s="78">
        <v>7.23</v>
      </c>
      <c r="Q511" s="78">
        <v>10.02</v>
      </c>
      <c r="R511" s="78">
        <v>51</v>
      </c>
      <c r="S511" s="78">
        <v>6126.7107329999999</v>
      </c>
      <c r="T511" s="79">
        <v>10</v>
      </c>
      <c r="V511" s="86">
        <v>43838</v>
      </c>
      <c r="X511" s="81" t="str">
        <f t="shared" si="70"/>
        <v>2019-Q1</v>
      </c>
      <c r="Y511" s="81" t="str">
        <f t="shared" si="71"/>
        <v>2019-Q1</v>
      </c>
      <c r="Z511" s="87">
        <f t="shared" si="72"/>
        <v>10.25</v>
      </c>
      <c r="AB511" s="81" t="str">
        <f t="shared" si="73"/>
        <v>2020-Q1</v>
      </c>
      <c r="AC511" s="81" t="str">
        <f t="shared" si="74"/>
        <v>2020-Q1</v>
      </c>
      <c r="AD511" s="87">
        <f t="shared" si="75"/>
        <v>10.02</v>
      </c>
      <c r="AF511" s="81" t="str">
        <f t="shared" si="76"/>
        <v>2020-Q1</v>
      </c>
      <c r="AG511" s="87">
        <f t="shared" si="77"/>
        <v>10.25</v>
      </c>
      <c r="AH511" s="87">
        <f t="shared" si="78"/>
        <v>10.02</v>
      </c>
      <c r="AI511" s="87">
        <f t="shared" si="79"/>
        <v>0.23000000000000043</v>
      </c>
    </row>
    <row r="512" spans="1:35" ht="12" customHeight="1" x14ac:dyDescent="0.2">
      <c r="A512" s="73" t="s">
        <v>1887</v>
      </c>
      <c r="B512" s="74" t="s">
        <v>42</v>
      </c>
      <c r="C512" s="74" t="s">
        <v>41</v>
      </c>
      <c r="D512" s="74" t="s">
        <v>12</v>
      </c>
      <c r="E512" s="74" t="s">
        <v>2290</v>
      </c>
      <c r="F512" s="74" t="s">
        <v>2</v>
      </c>
      <c r="G512" s="74" t="s">
        <v>2680</v>
      </c>
      <c r="H512" s="76">
        <v>43619</v>
      </c>
      <c r="I512" s="77">
        <v>5.9539999999999997</v>
      </c>
      <c r="J512" s="78">
        <v>7.11</v>
      </c>
      <c r="K512" s="78">
        <v>10.210000000000001</v>
      </c>
      <c r="L512" s="78">
        <v>50.92</v>
      </c>
      <c r="M512" s="78">
        <v>1818.8440000000001</v>
      </c>
      <c r="N512" s="76">
        <v>43823</v>
      </c>
      <c r="O512" s="77">
        <v>-5.0129999999999999</v>
      </c>
      <c r="P512" s="78">
        <v>6.85</v>
      </c>
      <c r="Q512" s="78">
        <v>9.6999999999999993</v>
      </c>
      <c r="R512" s="78">
        <v>50.92</v>
      </c>
      <c r="S512" s="78">
        <v>1818.527</v>
      </c>
      <c r="T512" s="79">
        <v>6</v>
      </c>
      <c r="V512" s="86">
        <v>43823</v>
      </c>
      <c r="X512" s="81" t="str">
        <f t="shared" si="70"/>
        <v>2019-Q2</v>
      </c>
      <c r="Y512" s="81" t="str">
        <f t="shared" si="71"/>
        <v>2019-Q2</v>
      </c>
      <c r="Z512" s="87">
        <f t="shared" si="72"/>
        <v>10.210000000000001</v>
      </c>
      <c r="AB512" s="81" t="str">
        <f t="shared" si="73"/>
        <v>2019-Q4</v>
      </c>
      <c r="AC512" s="81" t="str">
        <f t="shared" si="74"/>
        <v>2019-Q4</v>
      </c>
      <c r="AD512" s="87">
        <f t="shared" si="75"/>
        <v>9.6999999999999993</v>
      </c>
      <c r="AF512" s="81" t="str">
        <f t="shared" si="76"/>
        <v>2019-Q4</v>
      </c>
      <c r="AG512" s="87">
        <f t="shared" si="77"/>
        <v>10.210000000000001</v>
      </c>
      <c r="AH512" s="87">
        <f t="shared" si="78"/>
        <v>9.6999999999999993</v>
      </c>
      <c r="AI512" s="87">
        <f t="shared" si="79"/>
        <v>0.51000000000000156</v>
      </c>
    </row>
    <row r="513" spans="1:35" ht="12" customHeight="1" x14ac:dyDescent="0.2">
      <c r="A513" s="73" t="s">
        <v>1887</v>
      </c>
      <c r="B513" s="74" t="s">
        <v>111</v>
      </c>
      <c r="C513" s="74" t="s">
        <v>149</v>
      </c>
      <c r="D513" s="74" t="s">
        <v>22</v>
      </c>
      <c r="E513" s="74" t="s">
        <v>2321</v>
      </c>
      <c r="F513" s="74" t="s">
        <v>2</v>
      </c>
      <c r="G513" s="74" t="s">
        <v>2680</v>
      </c>
      <c r="H513" s="76">
        <v>43524</v>
      </c>
      <c r="I513" s="77">
        <v>69.499866999999995</v>
      </c>
      <c r="J513" s="78">
        <v>5.0999999999999996</v>
      </c>
      <c r="K513" s="78">
        <v>10.5</v>
      </c>
      <c r="L513" s="75" t="s">
        <v>1</v>
      </c>
      <c r="M513" s="78">
        <v>1155.040692</v>
      </c>
      <c r="N513" s="76">
        <v>43819</v>
      </c>
      <c r="O513" s="77">
        <v>52.795194000000002</v>
      </c>
      <c r="P513" s="78">
        <v>4.93</v>
      </c>
      <c r="Q513" s="78">
        <v>9.4499999999999993</v>
      </c>
      <c r="R513" s="78">
        <v>33.71</v>
      </c>
      <c r="S513" s="78">
        <v>1112.519466</v>
      </c>
      <c r="T513" s="79">
        <v>9</v>
      </c>
      <c r="V513" s="86">
        <v>43819</v>
      </c>
      <c r="X513" s="81" t="str">
        <f t="shared" si="70"/>
        <v>2019-Q1</v>
      </c>
      <c r="Y513" s="81" t="str">
        <f t="shared" si="71"/>
        <v>2019-Q1</v>
      </c>
      <c r="Z513" s="87">
        <f t="shared" si="72"/>
        <v>10.5</v>
      </c>
      <c r="AB513" s="81" t="str">
        <f t="shared" si="73"/>
        <v>2019-Q4</v>
      </c>
      <c r="AC513" s="81" t="str">
        <f t="shared" si="74"/>
        <v>2019-Q4</v>
      </c>
      <c r="AD513" s="87">
        <f t="shared" si="75"/>
        <v>9.4499999999999993</v>
      </c>
      <c r="AF513" s="81" t="str">
        <f t="shared" si="76"/>
        <v>2019-Q4</v>
      </c>
      <c r="AG513" s="87">
        <f t="shared" si="77"/>
        <v>10.5</v>
      </c>
      <c r="AH513" s="87">
        <f t="shared" si="78"/>
        <v>9.4499999999999993</v>
      </c>
      <c r="AI513" s="87">
        <f t="shared" si="79"/>
        <v>1.0500000000000007</v>
      </c>
    </row>
    <row r="514" spans="1:35" ht="12" customHeight="1" x14ac:dyDescent="0.2">
      <c r="A514" s="73" t="s">
        <v>1887</v>
      </c>
      <c r="B514" s="74" t="s">
        <v>199</v>
      </c>
      <c r="C514" s="74" t="s">
        <v>2715</v>
      </c>
      <c r="D514" s="74" t="s">
        <v>198</v>
      </c>
      <c r="E514" s="74" t="s">
        <v>2342</v>
      </c>
      <c r="F514" s="74" t="s">
        <v>2</v>
      </c>
      <c r="G514" s="74" t="s">
        <v>2680</v>
      </c>
      <c r="H514" s="76">
        <v>43371</v>
      </c>
      <c r="I514" s="77">
        <v>30.701661000000001</v>
      </c>
      <c r="J514" s="78">
        <v>7.42</v>
      </c>
      <c r="K514" s="78">
        <v>10.65</v>
      </c>
      <c r="L514" s="78">
        <v>49.38</v>
      </c>
      <c r="M514" s="78">
        <v>2334.1038290000001</v>
      </c>
      <c r="N514" s="76">
        <v>43819</v>
      </c>
      <c r="O514" s="77">
        <v>6.5</v>
      </c>
      <c r="P514" s="78">
        <v>6.92</v>
      </c>
      <c r="Q514" s="78">
        <v>9.65</v>
      </c>
      <c r="R514" s="78">
        <v>49.38</v>
      </c>
      <c r="S514" s="75" t="s">
        <v>1</v>
      </c>
      <c r="T514" s="79">
        <v>14</v>
      </c>
      <c r="V514" s="86">
        <v>43819</v>
      </c>
      <c r="X514" s="81" t="str">
        <f t="shared" si="70"/>
        <v>2018-Q3</v>
      </c>
      <c r="Y514" s="81" t="str">
        <f t="shared" si="71"/>
        <v>2018-Q3</v>
      </c>
      <c r="Z514" s="87">
        <f t="shared" si="72"/>
        <v>10.65</v>
      </c>
      <c r="AB514" s="81" t="str">
        <f t="shared" si="73"/>
        <v>2019-Q4</v>
      </c>
      <c r="AC514" s="81" t="str">
        <f t="shared" si="74"/>
        <v>2019-Q4</v>
      </c>
      <c r="AD514" s="87">
        <f t="shared" si="75"/>
        <v>9.65</v>
      </c>
      <c r="AF514" s="81" t="str">
        <f t="shared" si="76"/>
        <v>2019-Q4</v>
      </c>
      <c r="AG514" s="87">
        <f t="shared" si="77"/>
        <v>10.65</v>
      </c>
      <c r="AH514" s="87">
        <f t="shared" si="78"/>
        <v>9.65</v>
      </c>
      <c r="AI514" s="87">
        <f t="shared" si="79"/>
        <v>1</v>
      </c>
    </row>
    <row r="515" spans="1:35" ht="12" customHeight="1" x14ac:dyDescent="0.2">
      <c r="A515" s="73" t="s">
        <v>1887</v>
      </c>
      <c r="B515" s="74" t="s">
        <v>6</v>
      </c>
      <c r="C515" s="74" t="s">
        <v>5</v>
      </c>
      <c r="D515" s="74" t="s">
        <v>4</v>
      </c>
      <c r="E515" s="74" t="s">
        <v>2421</v>
      </c>
      <c r="F515" s="74" t="s">
        <v>2</v>
      </c>
      <c r="G515" s="74" t="s">
        <v>2694</v>
      </c>
      <c r="H515" s="76">
        <v>43698</v>
      </c>
      <c r="I515" s="77">
        <v>-6.1176510000000004</v>
      </c>
      <c r="J515" s="75" t="s">
        <v>1</v>
      </c>
      <c r="K515" s="75" t="s">
        <v>1</v>
      </c>
      <c r="L515" s="75" t="s">
        <v>1</v>
      </c>
      <c r="M515" s="75" t="s">
        <v>1</v>
      </c>
      <c r="N515" s="76">
        <v>43819</v>
      </c>
      <c r="O515" s="77">
        <v>0</v>
      </c>
      <c r="P515" s="75" t="s">
        <v>1</v>
      </c>
      <c r="Q515" s="75" t="s">
        <v>1</v>
      </c>
      <c r="R515" s="75" t="s">
        <v>1</v>
      </c>
      <c r="S515" s="75" t="s">
        <v>1</v>
      </c>
      <c r="T515" s="79">
        <v>4</v>
      </c>
      <c r="V515" s="86">
        <v>43819</v>
      </c>
      <c r="X515" s="81" t="str">
        <f t="shared" ref="X515:X578" si="80">YEAR(H515)&amp;"-Q"&amp;IF(MONTH(H515)&lt;4,1,IF(MONTH(H515)&lt;7,2,IF(MONTH(H515)&lt;10,3,4)))</f>
        <v>2019-Q3</v>
      </c>
      <c r="Y515" s="81" t="str">
        <f t="shared" ref="Y515:Y578" si="81">IF(ISNUMBER(K515),X515,"")</f>
        <v/>
      </c>
      <c r="Z515" s="87" t="str">
        <f t="shared" ref="Z515:Z578" si="82">IF(ISNUMBER(K515),K515,"")</f>
        <v/>
      </c>
      <c r="AB515" s="81" t="str">
        <f t="shared" ref="AB515:AB578" si="83">IF(A515="Settled",YEAR(N515)&amp;"-Q"&amp;IF(MONTH(N515)&lt;4,1,IF(MONTH(N515)&lt;7,2,IF(MONTH(N515)&lt;10,3,4))),"")</f>
        <v>2019-Q4</v>
      </c>
      <c r="AC515" s="81" t="str">
        <f t="shared" ref="AC515:AC578" si="84">IF(ISNUMBER(Q515),AB515,"")</f>
        <v/>
      </c>
      <c r="AD515" s="87" t="str">
        <f t="shared" ref="AD515:AD578" si="85">IF(ISNUMBER(Q515),Q515,"")</f>
        <v/>
      </c>
      <c r="AF515" s="81" t="str">
        <f t="shared" ref="AF515:AF578" si="86">IF(AND(LEN(Z515)&gt;0,LEN(AD515)&gt;0),AB515,"")</f>
        <v/>
      </c>
      <c r="AG515" s="87" t="str">
        <f t="shared" ref="AG515:AG578" si="87">IF(LEN(AF515)&gt;0,Z515,"")</f>
        <v/>
      </c>
      <c r="AH515" s="87" t="str">
        <f t="shared" ref="AH515:AH578" si="88">IF(LEN(AF515)&gt;0,AD515,"")</f>
        <v/>
      </c>
      <c r="AI515" s="87" t="str">
        <f t="shared" ref="AI515:AI578" si="89">IF(LEN(AF515)&gt;0,AG515-AH515,"")</f>
        <v/>
      </c>
    </row>
    <row r="516" spans="1:35" ht="12" customHeight="1" x14ac:dyDescent="0.2">
      <c r="A516" s="73" t="s">
        <v>1887</v>
      </c>
      <c r="B516" s="74" t="s">
        <v>104</v>
      </c>
      <c r="C516" s="74" t="s">
        <v>2997</v>
      </c>
      <c r="D516" s="74" t="s">
        <v>106</v>
      </c>
      <c r="E516" s="74" t="s">
        <v>2313</v>
      </c>
      <c r="F516" s="74" t="s">
        <v>2</v>
      </c>
      <c r="G516" s="74" t="s">
        <v>2680</v>
      </c>
      <c r="H516" s="76">
        <v>43577</v>
      </c>
      <c r="I516" s="77">
        <v>396</v>
      </c>
      <c r="J516" s="75" t="s">
        <v>1</v>
      </c>
      <c r="K516" s="78">
        <v>12</v>
      </c>
      <c r="L516" s="78">
        <v>52</v>
      </c>
      <c r="M516" s="75" t="s">
        <v>1</v>
      </c>
      <c r="N516" s="76">
        <v>43818</v>
      </c>
      <c r="O516" s="77">
        <v>46</v>
      </c>
      <c r="P516" s="78">
        <v>7.81</v>
      </c>
      <c r="Q516" s="78">
        <v>10.25</v>
      </c>
      <c r="R516" s="78">
        <v>52</v>
      </c>
      <c r="S516" s="75" t="s">
        <v>1</v>
      </c>
      <c r="T516" s="79">
        <v>8</v>
      </c>
      <c r="V516" s="86">
        <v>43818</v>
      </c>
      <c r="X516" s="81" t="str">
        <f t="shared" si="80"/>
        <v>2019-Q2</v>
      </c>
      <c r="Y516" s="81" t="str">
        <f t="shared" si="81"/>
        <v>2019-Q2</v>
      </c>
      <c r="Z516" s="87">
        <f t="shared" si="82"/>
        <v>12</v>
      </c>
      <c r="AB516" s="81" t="str">
        <f t="shared" si="83"/>
        <v>2019-Q4</v>
      </c>
      <c r="AC516" s="81" t="str">
        <f t="shared" si="84"/>
        <v>2019-Q4</v>
      </c>
      <c r="AD516" s="87">
        <f t="shared" si="85"/>
        <v>10.25</v>
      </c>
      <c r="AF516" s="81" t="str">
        <f t="shared" si="86"/>
        <v>2019-Q4</v>
      </c>
      <c r="AG516" s="87">
        <f t="shared" si="87"/>
        <v>12</v>
      </c>
      <c r="AH516" s="87">
        <f t="shared" si="88"/>
        <v>10.25</v>
      </c>
      <c r="AI516" s="87">
        <f t="shared" si="89"/>
        <v>1.75</v>
      </c>
    </row>
    <row r="517" spans="1:35" ht="12" customHeight="1" x14ac:dyDescent="0.2">
      <c r="A517" s="73" t="s">
        <v>1887</v>
      </c>
      <c r="B517" s="74" t="s">
        <v>104</v>
      </c>
      <c r="C517" s="74" t="s">
        <v>264</v>
      </c>
      <c r="D517" s="74" t="s">
        <v>263</v>
      </c>
      <c r="E517" s="74" t="s">
        <v>2314</v>
      </c>
      <c r="F517" s="74" t="s">
        <v>2</v>
      </c>
      <c r="G517" s="74" t="s">
        <v>2680</v>
      </c>
      <c r="H517" s="76">
        <v>43577</v>
      </c>
      <c r="I517" s="75" t="s">
        <v>1</v>
      </c>
      <c r="J517" s="78">
        <v>8.9499999999999993</v>
      </c>
      <c r="K517" s="78">
        <v>12.38</v>
      </c>
      <c r="L517" s="78">
        <v>56</v>
      </c>
      <c r="M517" s="75" t="s">
        <v>1</v>
      </c>
      <c r="N517" s="76">
        <v>43818</v>
      </c>
      <c r="O517" s="75" t="s">
        <v>1</v>
      </c>
      <c r="P517" s="78">
        <v>7.55</v>
      </c>
      <c r="Q517" s="78">
        <v>10.199999999999999</v>
      </c>
      <c r="R517" s="78">
        <v>52</v>
      </c>
      <c r="S517" s="75" t="s">
        <v>1</v>
      </c>
      <c r="T517" s="79">
        <v>8</v>
      </c>
      <c r="V517" s="86">
        <v>43818</v>
      </c>
      <c r="X517" s="81" t="str">
        <f t="shared" si="80"/>
        <v>2019-Q2</v>
      </c>
      <c r="Y517" s="81" t="str">
        <f t="shared" si="81"/>
        <v>2019-Q2</v>
      </c>
      <c r="Z517" s="87">
        <f t="shared" si="82"/>
        <v>12.38</v>
      </c>
      <c r="AB517" s="81" t="str">
        <f t="shared" si="83"/>
        <v>2019-Q4</v>
      </c>
      <c r="AC517" s="81" t="str">
        <f t="shared" si="84"/>
        <v>2019-Q4</v>
      </c>
      <c r="AD517" s="87">
        <f t="shared" si="85"/>
        <v>10.199999999999999</v>
      </c>
      <c r="AF517" s="81" t="str">
        <f t="shared" si="86"/>
        <v>2019-Q4</v>
      </c>
      <c r="AG517" s="87">
        <f t="shared" si="87"/>
        <v>12.38</v>
      </c>
      <c r="AH517" s="87">
        <f t="shared" si="88"/>
        <v>10.199999999999999</v>
      </c>
      <c r="AI517" s="87">
        <f t="shared" si="89"/>
        <v>2.1800000000000015</v>
      </c>
    </row>
    <row r="518" spans="1:35" ht="12" customHeight="1" x14ac:dyDescent="0.2">
      <c r="A518" s="73" t="s">
        <v>1887</v>
      </c>
      <c r="B518" s="74" t="s">
        <v>104</v>
      </c>
      <c r="C518" s="74" t="s">
        <v>103</v>
      </c>
      <c r="D518" s="74" t="s">
        <v>102</v>
      </c>
      <c r="E518" s="74" t="s">
        <v>2315</v>
      </c>
      <c r="F518" s="74" t="s">
        <v>2</v>
      </c>
      <c r="G518" s="74" t="s">
        <v>2680</v>
      </c>
      <c r="H518" s="76">
        <v>43577</v>
      </c>
      <c r="I518" s="77">
        <v>204</v>
      </c>
      <c r="J518" s="78">
        <v>8.2799999999999994</v>
      </c>
      <c r="K518" s="78">
        <v>11.45</v>
      </c>
      <c r="L518" s="78">
        <v>52</v>
      </c>
      <c r="M518" s="75" t="s">
        <v>1</v>
      </c>
      <c r="N518" s="76">
        <v>43818</v>
      </c>
      <c r="O518" s="77">
        <v>25</v>
      </c>
      <c r="P518" s="78">
        <v>7.68</v>
      </c>
      <c r="Q518" s="78">
        <v>10.3</v>
      </c>
      <c r="R518" s="78">
        <v>52</v>
      </c>
      <c r="S518" s="75" t="s">
        <v>1</v>
      </c>
      <c r="T518" s="79">
        <v>8</v>
      </c>
      <c r="V518" s="86">
        <v>43818</v>
      </c>
      <c r="X518" s="81" t="str">
        <f t="shared" si="80"/>
        <v>2019-Q2</v>
      </c>
      <c r="Y518" s="81" t="str">
        <f t="shared" si="81"/>
        <v>2019-Q2</v>
      </c>
      <c r="Z518" s="87">
        <f t="shared" si="82"/>
        <v>11.45</v>
      </c>
      <c r="AB518" s="81" t="str">
        <f t="shared" si="83"/>
        <v>2019-Q4</v>
      </c>
      <c r="AC518" s="81" t="str">
        <f t="shared" si="84"/>
        <v>2019-Q4</v>
      </c>
      <c r="AD518" s="87">
        <f t="shared" si="85"/>
        <v>10.3</v>
      </c>
      <c r="AF518" s="81" t="str">
        <f t="shared" si="86"/>
        <v>2019-Q4</v>
      </c>
      <c r="AG518" s="87">
        <f t="shared" si="87"/>
        <v>11.45</v>
      </c>
      <c r="AH518" s="87">
        <f t="shared" si="88"/>
        <v>10.3</v>
      </c>
      <c r="AI518" s="87">
        <f t="shared" si="89"/>
        <v>1.1499999999999986</v>
      </c>
    </row>
    <row r="519" spans="1:35" ht="12" customHeight="1" x14ac:dyDescent="0.2">
      <c r="A519" s="73" t="s">
        <v>1887</v>
      </c>
      <c r="B519" s="74" t="s">
        <v>67</v>
      </c>
      <c r="C519" s="74" t="s">
        <v>772</v>
      </c>
      <c r="D519" s="74" t="s">
        <v>2002</v>
      </c>
      <c r="E519" s="74" t="s">
        <v>2271</v>
      </c>
      <c r="F519" s="74" t="s">
        <v>2</v>
      </c>
      <c r="G519" s="74" t="s">
        <v>2678</v>
      </c>
      <c r="H519" s="76">
        <v>43724</v>
      </c>
      <c r="I519" s="77">
        <v>33.616225999999997</v>
      </c>
      <c r="J519" s="75" t="s">
        <v>1</v>
      </c>
      <c r="K519" s="75" t="s">
        <v>1</v>
      </c>
      <c r="L519" s="75" t="s">
        <v>1</v>
      </c>
      <c r="M519" s="75" t="s">
        <v>1</v>
      </c>
      <c r="N519" s="76">
        <v>43818</v>
      </c>
      <c r="O519" s="77">
        <v>33.616225999999997</v>
      </c>
      <c r="P519" s="75" t="s">
        <v>1</v>
      </c>
      <c r="Q519" s="75" t="s">
        <v>1</v>
      </c>
      <c r="R519" s="75" t="s">
        <v>1</v>
      </c>
      <c r="S519" s="75" t="s">
        <v>1</v>
      </c>
      <c r="T519" s="79">
        <v>3</v>
      </c>
      <c r="V519" s="86">
        <v>43818</v>
      </c>
      <c r="X519" s="81" t="str">
        <f t="shared" si="80"/>
        <v>2019-Q3</v>
      </c>
      <c r="Y519" s="81" t="str">
        <f t="shared" si="81"/>
        <v/>
      </c>
      <c r="Z519" s="87" t="str">
        <f t="shared" si="82"/>
        <v/>
      </c>
      <c r="AB519" s="81" t="str">
        <f t="shared" si="83"/>
        <v>2019-Q4</v>
      </c>
      <c r="AC519" s="81" t="str">
        <f t="shared" si="84"/>
        <v/>
      </c>
      <c r="AD519" s="87" t="str">
        <f t="shared" si="85"/>
        <v/>
      </c>
      <c r="AF519" s="81" t="str">
        <f t="shared" si="86"/>
        <v/>
      </c>
      <c r="AG519" s="87" t="str">
        <f t="shared" si="87"/>
        <v/>
      </c>
      <c r="AH519" s="87" t="str">
        <f t="shared" si="88"/>
        <v/>
      </c>
      <c r="AI519" s="87" t="str">
        <f t="shared" si="89"/>
        <v/>
      </c>
    </row>
    <row r="520" spans="1:35" ht="12" customHeight="1" x14ac:dyDescent="0.2">
      <c r="A520" s="73" t="s">
        <v>1887</v>
      </c>
      <c r="B520" s="74" t="s">
        <v>231</v>
      </c>
      <c r="C520" s="74" t="s">
        <v>2740</v>
      </c>
      <c r="D520" s="74" t="s">
        <v>635</v>
      </c>
      <c r="E520" s="74" t="s">
        <v>2275</v>
      </c>
      <c r="F520" s="74" t="s">
        <v>2</v>
      </c>
      <c r="G520" s="74" t="s">
        <v>2694</v>
      </c>
      <c r="H520" s="76">
        <v>43698</v>
      </c>
      <c r="I520" s="77">
        <v>44.755926000000002</v>
      </c>
      <c r="J520" s="75" t="s">
        <v>1</v>
      </c>
      <c r="K520" s="75" t="s">
        <v>1</v>
      </c>
      <c r="L520" s="75" t="s">
        <v>1</v>
      </c>
      <c r="M520" s="78">
        <v>500.86466999999999</v>
      </c>
      <c r="N520" s="76">
        <v>43817</v>
      </c>
      <c r="O520" s="77">
        <v>44.755926000000002</v>
      </c>
      <c r="P520" s="75" t="s">
        <v>1</v>
      </c>
      <c r="Q520" s="75" t="s">
        <v>1</v>
      </c>
      <c r="R520" s="75" t="s">
        <v>1</v>
      </c>
      <c r="S520" s="78">
        <v>500.86466999999999</v>
      </c>
      <c r="T520" s="79">
        <v>3</v>
      </c>
      <c r="V520" s="86">
        <v>43817</v>
      </c>
      <c r="X520" s="81" t="str">
        <f t="shared" si="80"/>
        <v>2019-Q3</v>
      </c>
      <c r="Y520" s="81" t="str">
        <f t="shared" si="81"/>
        <v/>
      </c>
      <c r="Z520" s="87" t="str">
        <f t="shared" si="82"/>
        <v/>
      </c>
      <c r="AB520" s="81" t="str">
        <f t="shared" si="83"/>
        <v>2019-Q4</v>
      </c>
      <c r="AC520" s="81" t="str">
        <f t="shared" si="84"/>
        <v/>
      </c>
      <c r="AD520" s="87" t="str">
        <f t="shared" si="85"/>
        <v/>
      </c>
      <c r="AF520" s="81" t="str">
        <f t="shared" si="86"/>
        <v/>
      </c>
      <c r="AG520" s="87" t="str">
        <f t="shared" si="87"/>
        <v/>
      </c>
      <c r="AH520" s="87" t="str">
        <f t="shared" si="88"/>
        <v/>
      </c>
      <c r="AI520" s="87" t="str">
        <f t="shared" si="89"/>
        <v/>
      </c>
    </row>
    <row r="521" spans="1:35" ht="12" customHeight="1" x14ac:dyDescent="0.2">
      <c r="A521" s="73" t="s">
        <v>1887</v>
      </c>
      <c r="B521" s="74" t="s">
        <v>92</v>
      </c>
      <c r="C521" s="74" t="s">
        <v>91</v>
      </c>
      <c r="D521" s="74" t="s">
        <v>52</v>
      </c>
      <c r="E521" s="74" t="s">
        <v>2285</v>
      </c>
      <c r="F521" s="74" t="s">
        <v>2</v>
      </c>
      <c r="G521" s="74" t="s">
        <v>2680</v>
      </c>
      <c r="H521" s="76">
        <v>43644</v>
      </c>
      <c r="I521" s="77">
        <v>937</v>
      </c>
      <c r="J521" s="78">
        <v>7.93</v>
      </c>
      <c r="K521" s="78">
        <v>10.9</v>
      </c>
      <c r="L521" s="78">
        <v>56</v>
      </c>
      <c r="M521" s="78">
        <v>20079.347000000002</v>
      </c>
      <c r="N521" s="76">
        <v>43816</v>
      </c>
      <c r="O521" s="77">
        <v>909</v>
      </c>
      <c r="P521" s="75" t="s">
        <v>1</v>
      </c>
      <c r="Q521" s="78">
        <v>10.5</v>
      </c>
      <c r="R521" s="78">
        <v>56</v>
      </c>
      <c r="S521" s="75" t="s">
        <v>1</v>
      </c>
      <c r="T521" s="79">
        <v>5</v>
      </c>
      <c r="V521" s="86">
        <v>43816</v>
      </c>
      <c r="X521" s="81" t="str">
        <f t="shared" si="80"/>
        <v>2019-Q2</v>
      </c>
      <c r="Y521" s="81" t="str">
        <f t="shared" si="81"/>
        <v>2019-Q2</v>
      </c>
      <c r="Z521" s="87">
        <f t="shared" si="82"/>
        <v>10.9</v>
      </c>
      <c r="AB521" s="81" t="str">
        <f t="shared" si="83"/>
        <v>2019-Q4</v>
      </c>
      <c r="AC521" s="81" t="str">
        <f t="shared" si="84"/>
        <v>2019-Q4</v>
      </c>
      <c r="AD521" s="87">
        <f t="shared" si="85"/>
        <v>10.5</v>
      </c>
      <c r="AF521" s="81" t="str">
        <f t="shared" si="86"/>
        <v>2019-Q4</v>
      </c>
      <c r="AG521" s="87">
        <f t="shared" si="87"/>
        <v>10.9</v>
      </c>
      <c r="AH521" s="87">
        <f t="shared" si="88"/>
        <v>10.5</v>
      </c>
      <c r="AI521" s="87">
        <f t="shared" si="89"/>
        <v>0.40000000000000036</v>
      </c>
    </row>
    <row r="522" spans="1:35" ht="12" customHeight="1" x14ac:dyDescent="0.2">
      <c r="A522" s="73" t="s">
        <v>1887</v>
      </c>
      <c r="B522" s="74" t="s">
        <v>63</v>
      </c>
      <c r="C522" s="74" t="s">
        <v>3019</v>
      </c>
      <c r="D522" s="74" t="s">
        <v>62</v>
      </c>
      <c r="E522" s="74" t="s">
        <v>2299</v>
      </c>
      <c r="F522" s="74" t="s">
        <v>2</v>
      </c>
      <c r="G522" s="74" t="s">
        <v>2678</v>
      </c>
      <c r="H522" s="76">
        <v>43609</v>
      </c>
      <c r="I522" s="77">
        <v>80.665000000000006</v>
      </c>
      <c r="J522" s="78">
        <v>7.26</v>
      </c>
      <c r="K522" s="78">
        <v>10.3</v>
      </c>
      <c r="L522" s="78">
        <v>52</v>
      </c>
      <c r="M522" s="78">
        <v>3457.3209999999999</v>
      </c>
      <c r="N522" s="76">
        <v>43816</v>
      </c>
      <c r="O522" s="77">
        <v>25</v>
      </c>
      <c r="P522" s="78">
        <v>6.94</v>
      </c>
      <c r="Q522" s="78">
        <v>9.6999999999999993</v>
      </c>
      <c r="R522" s="75" t="s">
        <v>1</v>
      </c>
      <c r="S522" s="75" t="s">
        <v>1</v>
      </c>
      <c r="T522" s="79">
        <v>6</v>
      </c>
      <c r="V522" s="86">
        <v>43816</v>
      </c>
      <c r="X522" s="81" t="str">
        <f t="shared" si="80"/>
        <v>2019-Q2</v>
      </c>
      <c r="Y522" s="81" t="str">
        <f t="shared" si="81"/>
        <v>2019-Q2</v>
      </c>
      <c r="Z522" s="87">
        <f t="shared" si="82"/>
        <v>10.3</v>
      </c>
      <c r="AB522" s="81" t="str">
        <f t="shared" si="83"/>
        <v>2019-Q4</v>
      </c>
      <c r="AC522" s="81" t="str">
        <f t="shared" si="84"/>
        <v>2019-Q4</v>
      </c>
      <c r="AD522" s="87">
        <f t="shared" si="85"/>
        <v>9.6999999999999993</v>
      </c>
      <c r="AF522" s="81" t="str">
        <f t="shared" si="86"/>
        <v>2019-Q4</v>
      </c>
      <c r="AG522" s="87">
        <f t="shared" si="87"/>
        <v>10.3</v>
      </c>
      <c r="AH522" s="87">
        <f t="shared" si="88"/>
        <v>9.6999999999999993</v>
      </c>
      <c r="AI522" s="87">
        <f t="shared" si="89"/>
        <v>0.60000000000000142</v>
      </c>
    </row>
    <row r="523" spans="1:35" ht="12" customHeight="1" x14ac:dyDescent="0.2">
      <c r="A523" s="73" t="s">
        <v>1887</v>
      </c>
      <c r="B523" s="74" t="s">
        <v>81</v>
      </c>
      <c r="C523" s="74" t="s">
        <v>84</v>
      </c>
      <c r="D523" s="74" t="s">
        <v>83</v>
      </c>
      <c r="E523" s="74" t="s">
        <v>2316</v>
      </c>
      <c r="F523" s="74" t="s">
        <v>2</v>
      </c>
      <c r="G523" s="74" t="s">
        <v>2678</v>
      </c>
      <c r="H523" s="76">
        <v>43573</v>
      </c>
      <c r="I523" s="77">
        <v>-2.9510000000000001</v>
      </c>
      <c r="J523" s="78">
        <v>6.71</v>
      </c>
      <c r="K523" s="78">
        <v>8.91</v>
      </c>
      <c r="L523" s="78">
        <v>50</v>
      </c>
      <c r="M523" s="78">
        <v>3180.74</v>
      </c>
      <c r="N523" s="76">
        <v>43815</v>
      </c>
      <c r="O523" s="77">
        <v>-2.9670000000000001</v>
      </c>
      <c r="P523" s="78">
        <v>6.71</v>
      </c>
      <c r="Q523" s="78">
        <v>8.91</v>
      </c>
      <c r="R523" s="78">
        <v>50</v>
      </c>
      <c r="S523" s="78">
        <v>3180.739</v>
      </c>
      <c r="T523" s="79">
        <v>8</v>
      </c>
      <c r="V523" s="86">
        <v>43815</v>
      </c>
      <c r="X523" s="81" t="str">
        <f t="shared" si="80"/>
        <v>2019-Q2</v>
      </c>
      <c r="Y523" s="81" t="str">
        <f t="shared" si="81"/>
        <v>2019-Q2</v>
      </c>
      <c r="Z523" s="87">
        <f t="shared" si="82"/>
        <v>8.91</v>
      </c>
      <c r="AB523" s="81" t="str">
        <f t="shared" si="83"/>
        <v>2019-Q4</v>
      </c>
      <c r="AC523" s="81" t="str">
        <f t="shared" si="84"/>
        <v>2019-Q4</v>
      </c>
      <c r="AD523" s="87">
        <f t="shared" si="85"/>
        <v>8.91</v>
      </c>
      <c r="AF523" s="81" t="str">
        <f t="shared" si="86"/>
        <v>2019-Q4</v>
      </c>
      <c r="AG523" s="87">
        <f t="shared" si="87"/>
        <v>8.91</v>
      </c>
      <c r="AH523" s="87">
        <f t="shared" si="88"/>
        <v>8.91</v>
      </c>
      <c r="AI523" s="87">
        <f t="shared" si="89"/>
        <v>0</v>
      </c>
    </row>
    <row r="524" spans="1:35" ht="12" customHeight="1" x14ac:dyDescent="0.2">
      <c r="A524" s="73" t="s">
        <v>1887</v>
      </c>
      <c r="B524" s="74" t="s">
        <v>111</v>
      </c>
      <c r="C524" s="74" t="s">
        <v>2263</v>
      </c>
      <c r="D524" s="74" t="s">
        <v>26</v>
      </c>
      <c r="E524" s="74" t="s">
        <v>2280</v>
      </c>
      <c r="F524" s="74" t="s">
        <v>2</v>
      </c>
      <c r="G524" s="74" t="s">
        <v>2680</v>
      </c>
      <c r="H524" s="76">
        <v>43651</v>
      </c>
      <c r="I524" s="77">
        <v>15.315744</v>
      </c>
      <c r="J524" s="78">
        <v>5.23</v>
      </c>
      <c r="K524" s="75" t="s">
        <v>1</v>
      </c>
      <c r="L524" s="78">
        <v>36.53</v>
      </c>
      <c r="M524" s="78">
        <v>7960.900697</v>
      </c>
      <c r="N524" s="76">
        <v>43812</v>
      </c>
      <c r="O524" s="77">
        <v>10.113201</v>
      </c>
      <c r="P524" s="78">
        <v>5.23</v>
      </c>
      <c r="Q524" s="75" t="s">
        <v>1</v>
      </c>
      <c r="R524" s="78">
        <v>36.49</v>
      </c>
      <c r="S524" s="78">
        <v>7960.900697</v>
      </c>
      <c r="T524" s="79">
        <v>5</v>
      </c>
      <c r="V524" s="86">
        <v>43812</v>
      </c>
      <c r="X524" s="81" t="str">
        <f t="shared" si="80"/>
        <v>2019-Q3</v>
      </c>
      <c r="Y524" s="81" t="str">
        <f t="shared" si="81"/>
        <v/>
      </c>
      <c r="Z524" s="87" t="str">
        <f t="shared" si="82"/>
        <v/>
      </c>
      <c r="AB524" s="81" t="str">
        <f t="shared" si="83"/>
        <v>2019-Q4</v>
      </c>
      <c r="AC524" s="81" t="str">
        <f t="shared" si="84"/>
        <v/>
      </c>
      <c r="AD524" s="87" t="str">
        <f t="shared" si="85"/>
        <v/>
      </c>
      <c r="AF524" s="81" t="str">
        <f t="shared" si="86"/>
        <v/>
      </c>
      <c r="AG524" s="87" t="str">
        <f t="shared" si="87"/>
        <v/>
      </c>
      <c r="AH524" s="87" t="str">
        <f t="shared" si="88"/>
        <v/>
      </c>
      <c r="AI524" s="87" t="str">
        <f t="shared" si="89"/>
        <v/>
      </c>
    </row>
    <row r="525" spans="1:35" ht="12" customHeight="1" x14ac:dyDescent="0.2">
      <c r="A525" s="73" t="s">
        <v>1887</v>
      </c>
      <c r="B525" s="74" t="s">
        <v>81</v>
      </c>
      <c r="C525" s="74" t="s">
        <v>80</v>
      </c>
      <c r="D525" s="74" t="s">
        <v>62</v>
      </c>
      <c r="E525" s="74" t="s">
        <v>2317</v>
      </c>
      <c r="F525" s="74" t="s">
        <v>2</v>
      </c>
      <c r="G525" s="74" t="s">
        <v>2678</v>
      </c>
      <c r="H525" s="76">
        <v>43563</v>
      </c>
      <c r="I525" s="77">
        <v>-2.7389999999999999</v>
      </c>
      <c r="J525" s="78">
        <v>6.51</v>
      </c>
      <c r="K525" s="78">
        <v>8.91</v>
      </c>
      <c r="L525" s="78">
        <v>47.97</v>
      </c>
      <c r="M525" s="78">
        <v>11355.13</v>
      </c>
      <c r="N525" s="76">
        <v>43803</v>
      </c>
      <c r="O525" s="77">
        <v>-3.1139999999999999</v>
      </c>
      <c r="P525" s="78">
        <v>6.51</v>
      </c>
      <c r="Q525" s="78">
        <v>8.91</v>
      </c>
      <c r="R525" s="78">
        <v>47.97</v>
      </c>
      <c r="S525" s="78">
        <v>11355.14</v>
      </c>
      <c r="T525" s="79">
        <v>8</v>
      </c>
      <c r="V525" s="86">
        <v>43803</v>
      </c>
      <c r="X525" s="81" t="str">
        <f t="shared" si="80"/>
        <v>2019-Q2</v>
      </c>
      <c r="Y525" s="81" t="str">
        <f t="shared" si="81"/>
        <v>2019-Q2</v>
      </c>
      <c r="Z525" s="87">
        <f t="shared" si="82"/>
        <v>8.91</v>
      </c>
      <c r="AB525" s="81" t="str">
        <f t="shared" si="83"/>
        <v>2019-Q4</v>
      </c>
      <c r="AC525" s="81" t="str">
        <f t="shared" si="84"/>
        <v>2019-Q4</v>
      </c>
      <c r="AD525" s="87">
        <f t="shared" si="85"/>
        <v>8.91</v>
      </c>
      <c r="AF525" s="81" t="str">
        <f t="shared" si="86"/>
        <v>2019-Q4</v>
      </c>
      <c r="AG525" s="87">
        <f t="shared" si="87"/>
        <v>8.91</v>
      </c>
      <c r="AH525" s="87">
        <f t="shared" si="88"/>
        <v>8.91</v>
      </c>
      <c r="AI525" s="87">
        <f t="shared" si="89"/>
        <v>0</v>
      </c>
    </row>
    <row r="526" spans="1:35" ht="12" customHeight="1" x14ac:dyDescent="0.2">
      <c r="A526" s="73" t="s">
        <v>1887</v>
      </c>
      <c r="B526" s="74" t="s">
        <v>231</v>
      </c>
      <c r="C526" s="74" t="s">
        <v>2740</v>
      </c>
      <c r="D526" s="74" t="s">
        <v>635</v>
      </c>
      <c r="E526" s="74" t="s">
        <v>2268</v>
      </c>
      <c r="F526" s="74" t="s">
        <v>2</v>
      </c>
      <c r="G526" s="74" t="s">
        <v>2680</v>
      </c>
      <c r="H526" s="76">
        <v>43404</v>
      </c>
      <c r="I526" s="77">
        <v>109.499549</v>
      </c>
      <c r="J526" s="78">
        <v>7.02</v>
      </c>
      <c r="K526" s="78">
        <v>10.8</v>
      </c>
      <c r="L526" s="78">
        <v>47.86</v>
      </c>
      <c r="M526" s="78">
        <v>4115.5020709999999</v>
      </c>
      <c r="N526" s="76">
        <v>43803</v>
      </c>
      <c r="O526" s="77">
        <v>42.731287999999999</v>
      </c>
      <c r="P526" s="78">
        <v>6.52</v>
      </c>
      <c r="Q526" s="78">
        <v>9.75</v>
      </c>
      <c r="R526" s="78">
        <v>47.86</v>
      </c>
      <c r="S526" s="78">
        <v>4115.5020709999999</v>
      </c>
      <c r="T526" s="79">
        <v>13</v>
      </c>
      <c r="V526" s="86">
        <v>43803</v>
      </c>
      <c r="X526" s="81" t="str">
        <f t="shared" si="80"/>
        <v>2018-Q4</v>
      </c>
      <c r="Y526" s="81" t="str">
        <f t="shared" si="81"/>
        <v>2018-Q4</v>
      </c>
      <c r="Z526" s="87">
        <f t="shared" si="82"/>
        <v>10.8</v>
      </c>
      <c r="AB526" s="81" t="str">
        <f t="shared" si="83"/>
        <v>2019-Q4</v>
      </c>
      <c r="AC526" s="81" t="str">
        <f t="shared" si="84"/>
        <v>2019-Q4</v>
      </c>
      <c r="AD526" s="87">
        <f t="shared" si="85"/>
        <v>9.75</v>
      </c>
      <c r="AF526" s="81" t="str">
        <f t="shared" si="86"/>
        <v>2019-Q4</v>
      </c>
      <c r="AG526" s="87">
        <f t="shared" si="87"/>
        <v>10.8</v>
      </c>
      <c r="AH526" s="87">
        <f t="shared" si="88"/>
        <v>9.75</v>
      </c>
      <c r="AI526" s="87">
        <f t="shared" si="89"/>
        <v>1.0500000000000007</v>
      </c>
    </row>
    <row r="527" spans="1:35" ht="12" customHeight="1" x14ac:dyDescent="0.2">
      <c r="A527" s="73" t="s">
        <v>1887</v>
      </c>
      <c r="B527" s="74" t="s">
        <v>86</v>
      </c>
      <c r="C527" s="74" t="s">
        <v>136</v>
      </c>
      <c r="D527" s="74" t="s">
        <v>135</v>
      </c>
      <c r="E527" s="74" t="s">
        <v>2447</v>
      </c>
      <c r="F527" s="74" t="s">
        <v>2</v>
      </c>
      <c r="G527" s="74" t="s">
        <v>2680</v>
      </c>
      <c r="H527" s="76">
        <v>43626</v>
      </c>
      <c r="I527" s="77">
        <v>5.2549999999999999</v>
      </c>
      <c r="J527" s="78">
        <v>7.55</v>
      </c>
      <c r="K527" s="78">
        <v>9.9</v>
      </c>
      <c r="L527" s="78">
        <v>50</v>
      </c>
      <c r="M527" s="78">
        <v>836.82</v>
      </c>
      <c r="N527" s="76">
        <v>43798</v>
      </c>
      <c r="O527" s="77">
        <v>-7.18</v>
      </c>
      <c r="P527" s="78">
        <v>7.35</v>
      </c>
      <c r="Q527" s="78">
        <v>9.5</v>
      </c>
      <c r="R527" s="78">
        <v>50</v>
      </c>
      <c r="S527" s="78">
        <v>827.75</v>
      </c>
      <c r="T527" s="79">
        <v>5</v>
      </c>
      <c r="V527" s="86">
        <v>43798</v>
      </c>
      <c r="X527" s="81" t="str">
        <f t="shared" si="80"/>
        <v>2019-Q2</v>
      </c>
      <c r="Y527" s="81" t="str">
        <f t="shared" si="81"/>
        <v>2019-Q2</v>
      </c>
      <c r="Z527" s="87">
        <f t="shared" si="82"/>
        <v>9.9</v>
      </c>
      <c r="AB527" s="81" t="str">
        <f t="shared" si="83"/>
        <v>2019-Q4</v>
      </c>
      <c r="AC527" s="81" t="str">
        <f t="shared" si="84"/>
        <v>2019-Q4</v>
      </c>
      <c r="AD527" s="87">
        <f t="shared" si="85"/>
        <v>9.5</v>
      </c>
      <c r="AF527" s="81" t="str">
        <f t="shared" si="86"/>
        <v>2019-Q4</v>
      </c>
      <c r="AG527" s="87">
        <f t="shared" si="87"/>
        <v>9.9</v>
      </c>
      <c r="AH527" s="87">
        <f t="shared" si="88"/>
        <v>9.5</v>
      </c>
      <c r="AI527" s="87">
        <f t="shared" si="89"/>
        <v>0.40000000000000036</v>
      </c>
    </row>
    <row r="528" spans="1:35" ht="12" customHeight="1" x14ac:dyDescent="0.2">
      <c r="A528" s="73" t="s">
        <v>1887</v>
      </c>
      <c r="B528" s="74" t="s">
        <v>231</v>
      </c>
      <c r="C528" s="74" t="s">
        <v>2508</v>
      </c>
      <c r="D528" s="74" t="s">
        <v>1514</v>
      </c>
      <c r="E528" s="74" t="s">
        <v>2279</v>
      </c>
      <c r="F528" s="74" t="s">
        <v>2</v>
      </c>
      <c r="G528" s="74" t="s">
        <v>2694</v>
      </c>
      <c r="H528" s="76">
        <v>43679</v>
      </c>
      <c r="I528" s="77">
        <v>7.1529129999999999</v>
      </c>
      <c r="J528" s="75" t="s">
        <v>1</v>
      </c>
      <c r="K528" s="75" t="s">
        <v>1</v>
      </c>
      <c r="L528" s="75" t="s">
        <v>1</v>
      </c>
      <c r="M528" s="78">
        <v>118.541826</v>
      </c>
      <c r="N528" s="76">
        <v>43796</v>
      </c>
      <c r="O528" s="77">
        <v>7.1529129999999999</v>
      </c>
      <c r="P528" s="75" t="s">
        <v>1</v>
      </c>
      <c r="Q528" s="75" t="s">
        <v>1</v>
      </c>
      <c r="R528" s="75" t="s">
        <v>1</v>
      </c>
      <c r="S528" s="78">
        <v>118.541826</v>
      </c>
      <c r="T528" s="79">
        <v>3</v>
      </c>
      <c r="V528" s="86">
        <v>43796</v>
      </c>
      <c r="X528" s="81" t="str">
        <f t="shared" si="80"/>
        <v>2019-Q3</v>
      </c>
      <c r="Y528" s="81" t="str">
        <f t="shared" si="81"/>
        <v/>
      </c>
      <c r="Z528" s="87" t="str">
        <f t="shared" si="82"/>
        <v/>
      </c>
      <c r="AB528" s="81" t="str">
        <f t="shared" si="83"/>
        <v>2019-Q4</v>
      </c>
      <c r="AC528" s="81" t="str">
        <f t="shared" si="84"/>
        <v/>
      </c>
      <c r="AD528" s="87" t="str">
        <f t="shared" si="85"/>
        <v/>
      </c>
      <c r="AF528" s="81" t="str">
        <f t="shared" si="86"/>
        <v/>
      </c>
      <c r="AG528" s="87" t="str">
        <f t="shared" si="87"/>
        <v/>
      </c>
      <c r="AH528" s="87" t="str">
        <f t="shared" si="88"/>
        <v/>
      </c>
      <c r="AI528" s="87" t="str">
        <f t="shared" si="89"/>
        <v/>
      </c>
    </row>
    <row r="529" spans="1:35" ht="12" customHeight="1" x14ac:dyDescent="0.2">
      <c r="A529" s="73" t="s">
        <v>1887</v>
      </c>
      <c r="B529" s="74" t="s">
        <v>70</v>
      </c>
      <c r="C529" s="74" t="s">
        <v>2229</v>
      </c>
      <c r="D529" s="74" t="s">
        <v>26</v>
      </c>
      <c r="E529" s="74" t="s">
        <v>2335</v>
      </c>
      <c r="F529" s="74" t="s">
        <v>2</v>
      </c>
      <c r="G529" s="74" t="s">
        <v>2680</v>
      </c>
      <c r="H529" s="76">
        <v>43364</v>
      </c>
      <c r="I529" s="77">
        <v>135.092343</v>
      </c>
      <c r="J529" s="78">
        <v>7.79</v>
      </c>
      <c r="K529" s="78">
        <v>10.5</v>
      </c>
      <c r="L529" s="78">
        <v>52.2</v>
      </c>
      <c r="M529" s="78">
        <v>769.31771800000001</v>
      </c>
      <c r="N529" s="76">
        <v>43776</v>
      </c>
      <c r="O529" s="77">
        <v>-41.8</v>
      </c>
      <c r="P529" s="78">
        <v>7.09</v>
      </c>
      <c r="Q529" s="78">
        <v>9.35</v>
      </c>
      <c r="R529" s="78">
        <v>50</v>
      </c>
      <c r="S529" s="75" t="s">
        <v>1</v>
      </c>
      <c r="T529" s="79">
        <v>13</v>
      </c>
      <c r="V529" s="86">
        <v>43776</v>
      </c>
      <c r="X529" s="81" t="str">
        <f t="shared" si="80"/>
        <v>2018-Q3</v>
      </c>
      <c r="Y529" s="81" t="str">
        <f t="shared" si="81"/>
        <v>2018-Q3</v>
      </c>
      <c r="Z529" s="87">
        <f t="shared" si="82"/>
        <v>10.5</v>
      </c>
      <c r="AB529" s="81" t="str">
        <f t="shared" si="83"/>
        <v>2019-Q4</v>
      </c>
      <c r="AC529" s="81" t="str">
        <f t="shared" si="84"/>
        <v>2019-Q4</v>
      </c>
      <c r="AD529" s="87">
        <f t="shared" si="85"/>
        <v>9.35</v>
      </c>
      <c r="AF529" s="81" t="str">
        <f t="shared" si="86"/>
        <v>2019-Q4</v>
      </c>
      <c r="AG529" s="87">
        <f t="shared" si="87"/>
        <v>10.5</v>
      </c>
      <c r="AH529" s="87">
        <f t="shared" si="88"/>
        <v>9.35</v>
      </c>
      <c r="AI529" s="87">
        <f t="shared" si="89"/>
        <v>1.1500000000000004</v>
      </c>
    </row>
    <row r="530" spans="1:35" ht="12" customHeight="1" x14ac:dyDescent="0.2">
      <c r="A530" s="73" t="s">
        <v>1887</v>
      </c>
      <c r="B530" s="74" t="s">
        <v>17</v>
      </c>
      <c r="C530" s="74" t="s">
        <v>16</v>
      </c>
      <c r="D530" s="74" t="s">
        <v>15</v>
      </c>
      <c r="E530" s="74" t="s">
        <v>2337</v>
      </c>
      <c r="F530" s="74" t="s">
        <v>2</v>
      </c>
      <c r="G530" s="74" t="s">
        <v>2694</v>
      </c>
      <c r="H530" s="76">
        <v>43549</v>
      </c>
      <c r="I530" s="77">
        <v>-14.023999999999999</v>
      </c>
      <c r="J530" s="78">
        <v>7.62</v>
      </c>
      <c r="K530" s="78">
        <v>10.75</v>
      </c>
      <c r="L530" s="78">
        <v>51.17</v>
      </c>
      <c r="M530" s="78">
        <v>375.00700000000001</v>
      </c>
      <c r="N530" s="76">
        <v>43770</v>
      </c>
      <c r="O530" s="77">
        <v>-17.983000000000001</v>
      </c>
      <c r="P530" s="78">
        <v>6.83</v>
      </c>
      <c r="Q530" s="78">
        <v>9.1999999999999993</v>
      </c>
      <c r="R530" s="78">
        <v>51.17</v>
      </c>
      <c r="S530" s="78">
        <v>372.774</v>
      </c>
      <c r="T530" s="79">
        <v>7</v>
      </c>
      <c r="V530" s="86">
        <v>43770</v>
      </c>
      <c r="X530" s="81" t="str">
        <f t="shared" si="80"/>
        <v>2019-Q1</v>
      </c>
      <c r="Y530" s="81" t="str">
        <f t="shared" si="81"/>
        <v>2019-Q1</v>
      </c>
      <c r="Z530" s="87">
        <f t="shared" si="82"/>
        <v>10.75</v>
      </c>
      <c r="AB530" s="81" t="str">
        <f t="shared" si="83"/>
        <v>2019-Q4</v>
      </c>
      <c r="AC530" s="81" t="str">
        <f t="shared" si="84"/>
        <v>2019-Q4</v>
      </c>
      <c r="AD530" s="87">
        <f t="shared" si="85"/>
        <v>9.1999999999999993</v>
      </c>
      <c r="AF530" s="81" t="str">
        <f t="shared" si="86"/>
        <v>2019-Q4</v>
      </c>
      <c r="AG530" s="87">
        <f t="shared" si="87"/>
        <v>10.75</v>
      </c>
      <c r="AH530" s="87">
        <f t="shared" si="88"/>
        <v>9.1999999999999993</v>
      </c>
      <c r="AI530" s="87">
        <f t="shared" si="89"/>
        <v>1.5500000000000007</v>
      </c>
    </row>
    <row r="531" spans="1:35" ht="12" customHeight="1" x14ac:dyDescent="0.2">
      <c r="A531" s="73" t="s">
        <v>1887</v>
      </c>
      <c r="B531" s="74" t="s">
        <v>8</v>
      </c>
      <c r="C531" s="74" t="s">
        <v>3016</v>
      </c>
      <c r="D531" s="74" t="s">
        <v>124</v>
      </c>
      <c r="E531" s="74" t="s">
        <v>2340</v>
      </c>
      <c r="F531" s="74" t="s">
        <v>2</v>
      </c>
      <c r="G531" s="74" t="s">
        <v>2680</v>
      </c>
      <c r="H531" s="76">
        <v>43552</v>
      </c>
      <c r="I531" s="77">
        <v>101.88500000000001</v>
      </c>
      <c r="J531" s="78">
        <v>8.17</v>
      </c>
      <c r="K531" s="78">
        <v>10.35</v>
      </c>
      <c r="L531" s="78">
        <v>51.46</v>
      </c>
      <c r="M531" s="78">
        <v>2614.7310000000002</v>
      </c>
      <c r="N531" s="76">
        <v>43769</v>
      </c>
      <c r="O531" s="77">
        <v>38.606999999999999</v>
      </c>
      <c r="P531" s="78">
        <v>7.22</v>
      </c>
      <c r="Q531" s="78">
        <v>10</v>
      </c>
      <c r="R531" s="78">
        <v>51.96</v>
      </c>
      <c r="S531" s="78">
        <v>2569.5160000000001</v>
      </c>
      <c r="T531" s="79">
        <v>7</v>
      </c>
      <c r="V531" s="86">
        <v>43769</v>
      </c>
      <c r="X531" s="81" t="str">
        <f t="shared" si="80"/>
        <v>2019-Q1</v>
      </c>
      <c r="Y531" s="81" t="str">
        <f t="shared" si="81"/>
        <v>2019-Q1</v>
      </c>
      <c r="Z531" s="87">
        <f t="shared" si="82"/>
        <v>10.35</v>
      </c>
      <c r="AB531" s="81" t="str">
        <f t="shared" si="83"/>
        <v>2019-Q4</v>
      </c>
      <c r="AC531" s="81" t="str">
        <f t="shared" si="84"/>
        <v>2019-Q4</v>
      </c>
      <c r="AD531" s="87">
        <f t="shared" si="85"/>
        <v>10</v>
      </c>
      <c r="AF531" s="81" t="str">
        <f t="shared" si="86"/>
        <v>2019-Q4</v>
      </c>
      <c r="AG531" s="87">
        <f t="shared" si="87"/>
        <v>10.35</v>
      </c>
      <c r="AH531" s="87">
        <f t="shared" si="88"/>
        <v>10</v>
      </c>
      <c r="AI531" s="87">
        <f t="shared" si="89"/>
        <v>0.34999999999999964</v>
      </c>
    </row>
    <row r="532" spans="1:35" ht="12" customHeight="1" x14ac:dyDescent="0.2">
      <c r="A532" s="73" t="s">
        <v>1887</v>
      </c>
      <c r="B532" s="74" t="s">
        <v>8</v>
      </c>
      <c r="C532" s="74" t="s">
        <v>125</v>
      </c>
      <c r="D532" s="74" t="s">
        <v>124</v>
      </c>
      <c r="E532" s="74" t="s">
        <v>2339</v>
      </c>
      <c r="F532" s="74" t="s">
        <v>2</v>
      </c>
      <c r="G532" s="74" t="s">
        <v>2680</v>
      </c>
      <c r="H532" s="76">
        <v>43552</v>
      </c>
      <c r="I532" s="77">
        <v>223.28399999999999</v>
      </c>
      <c r="J532" s="78">
        <v>9.4</v>
      </c>
      <c r="K532" s="78">
        <v>10.35</v>
      </c>
      <c r="L532" s="78">
        <v>53.99</v>
      </c>
      <c r="M532" s="78">
        <v>4846.5249999999996</v>
      </c>
      <c r="N532" s="76">
        <v>43769</v>
      </c>
      <c r="O532" s="77">
        <v>81.311999999999998</v>
      </c>
      <c r="P532" s="78">
        <v>7.49</v>
      </c>
      <c r="Q532" s="78">
        <v>10</v>
      </c>
      <c r="R532" s="78">
        <v>54.46</v>
      </c>
      <c r="S532" s="78">
        <v>4738.6130000000003</v>
      </c>
      <c r="T532" s="79">
        <v>7</v>
      </c>
      <c r="V532" s="86">
        <v>43769</v>
      </c>
      <c r="X532" s="81" t="str">
        <f t="shared" si="80"/>
        <v>2019-Q1</v>
      </c>
      <c r="Y532" s="81" t="str">
        <f t="shared" si="81"/>
        <v>2019-Q1</v>
      </c>
      <c r="Z532" s="87">
        <f t="shared" si="82"/>
        <v>10.35</v>
      </c>
      <c r="AB532" s="81" t="str">
        <f t="shared" si="83"/>
        <v>2019-Q4</v>
      </c>
      <c r="AC532" s="81" t="str">
        <f t="shared" si="84"/>
        <v>2019-Q4</v>
      </c>
      <c r="AD532" s="87">
        <f t="shared" si="85"/>
        <v>10</v>
      </c>
      <c r="AF532" s="81" t="str">
        <f t="shared" si="86"/>
        <v>2019-Q4</v>
      </c>
      <c r="AG532" s="87">
        <f t="shared" si="87"/>
        <v>10.35</v>
      </c>
      <c r="AH532" s="87">
        <f t="shared" si="88"/>
        <v>10</v>
      </c>
      <c r="AI532" s="87">
        <f t="shared" si="89"/>
        <v>0.34999999999999964</v>
      </c>
    </row>
    <row r="533" spans="1:35" ht="12" customHeight="1" x14ac:dyDescent="0.2">
      <c r="A533" s="73" t="s">
        <v>1887</v>
      </c>
      <c r="B533" s="74" t="s">
        <v>231</v>
      </c>
      <c r="C533" s="74" t="s">
        <v>3014</v>
      </c>
      <c r="D533" s="74" t="s">
        <v>167</v>
      </c>
      <c r="E533" s="74" t="s">
        <v>2343</v>
      </c>
      <c r="F533" s="74" t="s">
        <v>2</v>
      </c>
      <c r="G533" s="74" t="s">
        <v>2694</v>
      </c>
      <c r="H533" s="76">
        <v>43585</v>
      </c>
      <c r="I533" s="77">
        <v>23.52101</v>
      </c>
      <c r="J533" s="75" t="s">
        <v>1</v>
      </c>
      <c r="K533" s="75" t="s">
        <v>1</v>
      </c>
      <c r="L533" s="75" t="s">
        <v>1</v>
      </c>
      <c r="M533" s="78">
        <v>393.49999300000002</v>
      </c>
      <c r="N533" s="76">
        <v>43746</v>
      </c>
      <c r="O533" s="77">
        <v>23.52101</v>
      </c>
      <c r="P533" s="75" t="s">
        <v>1</v>
      </c>
      <c r="Q533" s="75" t="s">
        <v>1</v>
      </c>
      <c r="R533" s="75" t="s">
        <v>1</v>
      </c>
      <c r="S533" s="78">
        <v>393.49999300000002</v>
      </c>
      <c r="T533" s="79">
        <v>5</v>
      </c>
      <c r="V533" s="86">
        <v>43746</v>
      </c>
      <c r="X533" s="81" t="str">
        <f t="shared" si="80"/>
        <v>2019-Q2</v>
      </c>
      <c r="Y533" s="81" t="str">
        <f t="shared" si="81"/>
        <v/>
      </c>
      <c r="Z533" s="87" t="str">
        <f t="shared" si="82"/>
        <v/>
      </c>
      <c r="AB533" s="81" t="str">
        <f t="shared" si="83"/>
        <v>2019-Q4</v>
      </c>
      <c r="AC533" s="81" t="str">
        <f t="shared" si="84"/>
        <v/>
      </c>
      <c r="AD533" s="87" t="str">
        <f t="shared" si="85"/>
        <v/>
      </c>
      <c r="AF533" s="81" t="str">
        <f t="shared" si="86"/>
        <v/>
      </c>
      <c r="AG533" s="87" t="str">
        <f t="shared" si="87"/>
        <v/>
      </c>
      <c r="AH533" s="87" t="str">
        <f t="shared" si="88"/>
        <v/>
      </c>
      <c r="AI533" s="87" t="str">
        <f t="shared" si="89"/>
        <v/>
      </c>
    </row>
    <row r="534" spans="1:35" ht="12" customHeight="1" x14ac:dyDescent="0.2">
      <c r="A534" s="73" t="s">
        <v>1887</v>
      </c>
      <c r="B534" s="74" t="s">
        <v>67</v>
      </c>
      <c r="C534" s="74" t="s">
        <v>762</v>
      </c>
      <c r="D534" s="74" t="s">
        <v>2188</v>
      </c>
      <c r="E534" s="74" t="s">
        <v>2266</v>
      </c>
      <c r="F534" s="74" t="s">
        <v>2</v>
      </c>
      <c r="G534" s="74" t="s">
        <v>2678</v>
      </c>
      <c r="H534" s="76">
        <v>43419</v>
      </c>
      <c r="I534" s="77">
        <v>115.95307699999999</v>
      </c>
      <c r="J534" s="78">
        <v>8.0399999999999991</v>
      </c>
      <c r="K534" s="78">
        <v>10.5</v>
      </c>
      <c r="L534" s="78">
        <v>53.49</v>
      </c>
      <c r="M534" s="78">
        <v>2218.4913029999998</v>
      </c>
      <c r="N534" s="76">
        <v>43738</v>
      </c>
      <c r="O534" s="77">
        <v>90.124561</v>
      </c>
      <c r="P534" s="78">
        <v>7.56</v>
      </c>
      <c r="Q534" s="78">
        <v>9.6</v>
      </c>
      <c r="R534" s="78">
        <v>53.49</v>
      </c>
      <c r="S534" s="78">
        <v>2151.480583</v>
      </c>
      <c r="T534" s="79">
        <v>10</v>
      </c>
      <c r="V534" s="86">
        <v>43738</v>
      </c>
      <c r="X534" s="81" t="str">
        <f t="shared" si="80"/>
        <v>2018-Q4</v>
      </c>
      <c r="Y534" s="81" t="str">
        <f t="shared" si="81"/>
        <v>2018-Q4</v>
      </c>
      <c r="Z534" s="87">
        <f t="shared" si="82"/>
        <v>10.5</v>
      </c>
      <c r="AB534" s="81" t="str">
        <f t="shared" si="83"/>
        <v>2019-Q3</v>
      </c>
      <c r="AC534" s="81" t="str">
        <f t="shared" si="84"/>
        <v>2019-Q3</v>
      </c>
      <c r="AD534" s="87">
        <f t="shared" si="85"/>
        <v>9.6</v>
      </c>
      <c r="AF534" s="81" t="str">
        <f t="shared" si="86"/>
        <v>2019-Q3</v>
      </c>
      <c r="AG534" s="87">
        <f t="shared" si="87"/>
        <v>10.5</v>
      </c>
      <c r="AH534" s="87">
        <f t="shared" si="88"/>
        <v>9.6</v>
      </c>
      <c r="AI534" s="87">
        <f t="shared" si="89"/>
        <v>0.90000000000000036</v>
      </c>
    </row>
    <row r="535" spans="1:35" ht="12" customHeight="1" x14ac:dyDescent="0.2">
      <c r="A535" s="73" t="s">
        <v>1887</v>
      </c>
      <c r="B535" s="74" t="s">
        <v>104</v>
      </c>
      <c r="C535" s="74" t="s">
        <v>264</v>
      </c>
      <c r="D535" s="74" t="s">
        <v>263</v>
      </c>
      <c r="E535" s="74" t="s">
        <v>2221</v>
      </c>
      <c r="F535" s="74" t="s">
        <v>2</v>
      </c>
      <c r="G535" s="74" t="s">
        <v>2680</v>
      </c>
      <c r="H535" s="76">
        <v>43014</v>
      </c>
      <c r="I535" s="77">
        <v>111.508</v>
      </c>
      <c r="J535" s="75" t="s">
        <v>1</v>
      </c>
      <c r="K535" s="75" t="s">
        <v>1</v>
      </c>
      <c r="L535" s="75" t="s">
        <v>1</v>
      </c>
      <c r="M535" s="78">
        <v>5303.7160000000003</v>
      </c>
      <c r="N535" s="76">
        <v>43734</v>
      </c>
      <c r="O535" s="77">
        <v>35.667999999999999</v>
      </c>
      <c r="P535" s="75" t="s">
        <v>1</v>
      </c>
      <c r="Q535" s="75" t="s">
        <v>1</v>
      </c>
      <c r="R535" s="75" t="s">
        <v>1</v>
      </c>
      <c r="S535" s="78">
        <v>5077.143</v>
      </c>
      <c r="T535" s="79">
        <v>24</v>
      </c>
      <c r="V535" s="86">
        <v>43734</v>
      </c>
      <c r="X535" s="81" t="str">
        <f t="shared" si="80"/>
        <v>2017-Q4</v>
      </c>
      <c r="Y535" s="81" t="str">
        <f t="shared" si="81"/>
        <v/>
      </c>
      <c r="Z535" s="87" t="str">
        <f t="shared" si="82"/>
        <v/>
      </c>
      <c r="AB535" s="81" t="str">
        <f t="shared" si="83"/>
        <v>2019-Q3</v>
      </c>
      <c r="AC535" s="81" t="str">
        <f t="shared" si="84"/>
        <v/>
      </c>
      <c r="AD535" s="87" t="str">
        <f t="shared" si="85"/>
        <v/>
      </c>
      <c r="AF535" s="81" t="str">
        <f t="shared" si="86"/>
        <v/>
      </c>
      <c r="AG535" s="87" t="str">
        <f t="shared" si="87"/>
        <v/>
      </c>
      <c r="AH535" s="87" t="str">
        <f t="shared" si="88"/>
        <v/>
      </c>
      <c r="AI535" s="87" t="str">
        <f t="shared" si="89"/>
        <v/>
      </c>
    </row>
    <row r="536" spans="1:35" ht="12" customHeight="1" x14ac:dyDescent="0.2">
      <c r="A536" s="73" t="s">
        <v>1887</v>
      </c>
      <c r="B536" s="74" t="s">
        <v>181</v>
      </c>
      <c r="C536" s="74" t="s">
        <v>3018</v>
      </c>
      <c r="D536" s="74" t="s">
        <v>180</v>
      </c>
      <c r="E536" s="74" t="s">
        <v>2260</v>
      </c>
      <c r="F536" s="74" t="s">
        <v>2</v>
      </c>
      <c r="G536" s="74" t="s">
        <v>2680</v>
      </c>
      <c r="H536" s="76">
        <v>43465</v>
      </c>
      <c r="I536" s="77">
        <v>77.590777000000003</v>
      </c>
      <c r="J536" s="78">
        <v>7.52</v>
      </c>
      <c r="K536" s="78">
        <v>9.9</v>
      </c>
      <c r="L536" s="78">
        <v>53.34</v>
      </c>
      <c r="M536" s="78">
        <v>5254.1508000000003</v>
      </c>
      <c r="N536" s="76">
        <v>43727</v>
      </c>
      <c r="O536" s="77">
        <v>0</v>
      </c>
      <c r="P536" s="75" t="s">
        <v>1</v>
      </c>
      <c r="Q536" s="75" t="s">
        <v>1</v>
      </c>
      <c r="R536" s="75" t="s">
        <v>1</v>
      </c>
      <c r="S536" s="75" t="s">
        <v>1</v>
      </c>
      <c r="T536" s="79">
        <v>8</v>
      </c>
      <c r="V536" s="86">
        <v>43727</v>
      </c>
      <c r="X536" s="81" t="str">
        <f t="shared" si="80"/>
        <v>2018-Q4</v>
      </c>
      <c r="Y536" s="81" t="str">
        <f t="shared" si="81"/>
        <v>2018-Q4</v>
      </c>
      <c r="Z536" s="87">
        <f t="shared" si="82"/>
        <v>9.9</v>
      </c>
      <c r="AB536" s="81" t="str">
        <f t="shared" si="83"/>
        <v>2019-Q3</v>
      </c>
      <c r="AC536" s="81" t="str">
        <f t="shared" si="84"/>
        <v/>
      </c>
      <c r="AD536" s="87" t="str">
        <f t="shared" si="85"/>
        <v/>
      </c>
      <c r="AF536" s="81" t="str">
        <f t="shared" si="86"/>
        <v/>
      </c>
      <c r="AG536" s="87" t="str">
        <f t="shared" si="87"/>
        <v/>
      </c>
      <c r="AH536" s="87" t="str">
        <f t="shared" si="88"/>
        <v/>
      </c>
      <c r="AI536" s="87" t="str">
        <f t="shared" si="89"/>
        <v/>
      </c>
    </row>
    <row r="537" spans="1:35" ht="12" customHeight="1" x14ac:dyDescent="0.2">
      <c r="A537" s="73" t="s">
        <v>1887</v>
      </c>
      <c r="B537" s="74" t="s">
        <v>8</v>
      </c>
      <c r="C537" s="74" t="s">
        <v>2445</v>
      </c>
      <c r="D537" s="74" t="s">
        <v>10</v>
      </c>
      <c r="E537" s="74" t="s">
        <v>2272</v>
      </c>
      <c r="F537" s="74" t="s">
        <v>2</v>
      </c>
      <c r="G537" s="74" t="s">
        <v>2680</v>
      </c>
      <c r="H537" s="76">
        <v>43608</v>
      </c>
      <c r="I537" s="77">
        <v>0</v>
      </c>
      <c r="J537" s="78">
        <v>7.74</v>
      </c>
      <c r="K537" s="78">
        <v>10</v>
      </c>
      <c r="L537" s="78">
        <v>52.52</v>
      </c>
      <c r="M537" s="78">
        <v>1482.789857</v>
      </c>
      <c r="N537" s="76">
        <v>43712</v>
      </c>
      <c r="O537" s="77">
        <v>0.7016</v>
      </c>
      <c r="P537" s="78">
        <v>7.74</v>
      </c>
      <c r="Q537" s="78">
        <v>10</v>
      </c>
      <c r="R537" s="78">
        <v>52.52</v>
      </c>
      <c r="S537" s="78">
        <v>1482.789857</v>
      </c>
      <c r="T537" s="79">
        <v>3</v>
      </c>
      <c r="V537" s="86">
        <v>43712</v>
      </c>
      <c r="X537" s="81" t="str">
        <f t="shared" si="80"/>
        <v>2019-Q2</v>
      </c>
      <c r="Y537" s="81" t="str">
        <f t="shared" si="81"/>
        <v>2019-Q2</v>
      </c>
      <c r="Z537" s="87">
        <f t="shared" si="82"/>
        <v>10</v>
      </c>
      <c r="AB537" s="81" t="str">
        <f t="shared" si="83"/>
        <v>2019-Q3</v>
      </c>
      <c r="AC537" s="81" t="str">
        <f t="shared" si="84"/>
        <v>2019-Q3</v>
      </c>
      <c r="AD537" s="87">
        <f t="shared" si="85"/>
        <v>10</v>
      </c>
      <c r="AF537" s="81" t="str">
        <f t="shared" si="86"/>
        <v>2019-Q3</v>
      </c>
      <c r="AG537" s="87">
        <f t="shared" si="87"/>
        <v>10</v>
      </c>
      <c r="AH537" s="87">
        <f t="shared" si="88"/>
        <v>10</v>
      </c>
      <c r="AI537" s="87">
        <f t="shared" si="89"/>
        <v>0</v>
      </c>
    </row>
    <row r="538" spans="1:35" ht="12" customHeight="1" x14ac:dyDescent="0.2">
      <c r="A538" s="73" t="s">
        <v>1887</v>
      </c>
      <c r="B538" s="74" t="s">
        <v>1653</v>
      </c>
      <c r="C538" s="74" t="s">
        <v>2127</v>
      </c>
      <c r="D538" s="74" t="s">
        <v>2095</v>
      </c>
      <c r="E538" s="74" t="s">
        <v>2273</v>
      </c>
      <c r="F538" s="74" t="s">
        <v>2</v>
      </c>
      <c r="G538" s="74" t="s">
        <v>2680</v>
      </c>
      <c r="H538" s="76">
        <v>43629</v>
      </c>
      <c r="I538" s="77">
        <v>17.856000000000002</v>
      </c>
      <c r="J538" s="78">
        <v>6.9</v>
      </c>
      <c r="K538" s="78">
        <v>9.16</v>
      </c>
      <c r="L538" s="78">
        <v>49.46</v>
      </c>
      <c r="M538" s="78">
        <v>1622.518</v>
      </c>
      <c r="N538" s="76">
        <v>43706</v>
      </c>
      <c r="O538" s="77">
        <v>16.673999999999999</v>
      </c>
      <c r="P538" s="78">
        <v>6.85</v>
      </c>
      <c r="Q538" s="78">
        <v>9.06</v>
      </c>
      <c r="R538" s="78">
        <v>49.46</v>
      </c>
      <c r="S538" s="78">
        <v>1622.307</v>
      </c>
      <c r="T538" s="79">
        <v>2</v>
      </c>
      <c r="V538" s="86">
        <v>43706</v>
      </c>
      <c r="X538" s="81" t="str">
        <f t="shared" si="80"/>
        <v>2019-Q2</v>
      </c>
      <c r="Y538" s="81" t="str">
        <f t="shared" si="81"/>
        <v>2019-Q2</v>
      </c>
      <c r="Z538" s="87">
        <f t="shared" si="82"/>
        <v>9.16</v>
      </c>
      <c r="AB538" s="81" t="str">
        <f t="shared" si="83"/>
        <v>2019-Q3</v>
      </c>
      <c r="AC538" s="81" t="str">
        <f t="shared" si="84"/>
        <v>2019-Q3</v>
      </c>
      <c r="AD538" s="87">
        <f t="shared" si="85"/>
        <v>9.06</v>
      </c>
      <c r="AF538" s="81" t="str">
        <f t="shared" si="86"/>
        <v>2019-Q3</v>
      </c>
      <c r="AG538" s="87">
        <f t="shared" si="87"/>
        <v>9.16</v>
      </c>
      <c r="AH538" s="87">
        <f t="shared" si="88"/>
        <v>9.06</v>
      </c>
      <c r="AI538" s="87">
        <f t="shared" si="89"/>
        <v>9.9999999999999645E-2</v>
      </c>
    </row>
    <row r="539" spans="1:35" ht="12" customHeight="1" x14ac:dyDescent="0.2">
      <c r="A539" s="73" t="s">
        <v>1887</v>
      </c>
      <c r="B539" s="74" t="s">
        <v>63</v>
      </c>
      <c r="C539" s="74" t="s">
        <v>100</v>
      </c>
      <c r="D539" s="74" t="s">
        <v>62</v>
      </c>
      <c r="E539" s="74" t="s">
        <v>2277</v>
      </c>
      <c r="F539" s="74" t="s">
        <v>2</v>
      </c>
      <c r="G539" s="74" t="s">
        <v>2678</v>
      </c>
      <c r="H539" s="76">
        <v>43480</v>
      </c>
      <c r="I539" s="77">
        <v>26.71</v>
      </c>
      <c r="J539" s="78">
        <v>7.81</v>
      </c>
      <c r="K539" s="78">
        <v>10.3</v>
      </c>
      <c r="L539" s="78">
        <v>50.46</v>
      </c>
      <c r="M539" s="78">
        <v>1973.61</v>
      </c>
      <c r="N539" s="76">
        <v>43689</v>
      </c>
      <c r="O539" s="77">
        <v>10.289</v>
      </c>
      <c r="P539" s="78">
        <v>7.45</v>
      </c>
      <c r="Q539" s="78">
        <v>9.6</v>
      </c>
      <c r="R539" s="78">
        <v>50.46</v>
      </c>
      <c r="S539" s="78">
        <v>1958.395</v>
      </c>
      <c r="T539" s="79">
        <v>6</v>
      </c>
      <c r="V539" s="86">
        <v>43689</v>
      </c>
      <c r="X539" s="81" t="str">
        <f t="shared" si="80"/>
        <v>2019-Q1</v>
      </c>
      <c r="Y539" s="81" t="str">
        <f t="shared" si="81"/>
        <v>2019-Q1</v>
      </c>
      <c r="Z539" s="87">
        <f t="shared" si="82"/>
        <v>10.3</v>
      </c>
      <c r="AB539" s="81" t="str">
        <f t="shared" si="83"/>
        <v>2019-Q3</v>
      </c>
      <c r="AC539" s="81" t="str">
        <f t="shared" si="84"/>
        <v>2019-Q3</v>
      </c>
      <c r="AD539" s="87">
        <f t="shared" si="85"/>
        <v>9.6</v>
      </c>
      <c r="AF539" s="81" t="str">
        <f t="shared" si="86"/>
        <v>2019-Q3</v>
      </c>
      <c r="AG539" s="87">
        <f t="shared" si="87"/>
        <v>10.3</v>
      </c>
      <c r="AH539" s="87">
        <f t="shared" si="88"/>
        <v>9.6</v>
      </c>
      <c r="AI539" s="87">
        <f t="shared" si="89"/>
        <v>0.70000000000000107</v>
      </c>
    </row>
    <row r="540" spans="1:35" ht="12" customHeight="1" x14ac:dyDescent="0.2">
      <c r="A540" s="73" t="s">
        <v>1887</v>
      </c>
      <c r="B540" s="74" t="s">
        <v>17</v>
      </c>
      <c r="C540" s="74" t="s">
        <v>16</v>
      </c>
      <c r="D540" s="74" t="s">
        <v>15</v>
      </c>
      <c r="E540" s="74" t="s">
        <v>2261</v>
      </c>
      <c r="F540" s="74" t="s">
        <v>2</v>
      </c>
      <c r="G540" s="74" t="s">
        <v>2694</v>
      </c>
      <c r="H540" s="76">
        <v>43448</v>
      </c>
      <c r="I540" s="77">
        <v>113.65</v>
      </c>
      <c r="J540" s="78">
        <v>6.87</v>
      </c>
      <c r="K540" s="78">
        <v>9.1999999999999993</v>
      </c>
      <c r="L540" s="78">
        <v>51.37</v>
      </c>
      <c r="M540" s="78">
        <v>219.304</v>
      </c>
      <c r="N540" s="76">
        <v>43682</v>
      </c>
      <c r="O540" s="77">
        <v>104.303</v>
      </c>
      <c r="P540" s="78">
        <v>6.81</v>
      </c>
      <c r="Q540" s="78">
        <v>9.1999999999999993</v>
      </c>
      <c r="R540" s="78">
        <v>51.17</v>
      </c>
      <c r="S540" s="75" t="s">
        <v>1</v>
      </c>
      <c r="T540" s="79">
        <v>7</v>
      </c>
      <c r="V540" s="86">
        <v>43682</v>
      </c>
      <c r="X540" s="81" t="str">
        <f t="shared" si="80"/>
        <v>2018-Q4</v>
      </c>
      <c r="Y540" s="81" t="str">
        <f t="shared" si="81"/>
        <v>2018-Q4</v>
      </c>
      <c r="Z540" s="87">
        <f t="shared" si="82"/>
        <v>9.1999999999999993</v>
      </c>
      <c r="AB540" s="81" t="str">
        <f t="shared" si="83"/>
        <v>2019-Q3</v>
      </c>
      <c r="AC540" s="81" t="str">
        <f t="shared" si="84"/>
        <v>2019-Q3</v>
      </c>
      <c r="AD540" s="87">
        <f t="shared" si="85"/>
        <v>9.1999999999999993</v>
      </c>
      <c r="AF540" s="81" t="str">
        <f t="shared" si="86"/>
        <v>2019-Q3</v>
      </c>
      <c r="AG540" s="87">
        <f t="shared" si="87"/>
        <v>9.1999999999999993</v>
      </c>
      <c r="AH540" s="87">
        <f t="shared" si="88"/>
        <v>9.1999999999999993</v>
      </c>
      <c r="AI540" s="87">
        <f t="shared" si="89"/>
        <v>0</v>
      </c>
    </row>
    <row r="541" spans="1:35" ht="12" customHeight="1" x14ac:dyDescent="0.2">
      <c r="A541" s="73" t="s">
        <v>1887</v>
      </c>
      <c r="B541" s="74" t="s">
        <v>78</v>
      </c>
      <c r="C541" s="74" t="s">
        <v>2695</v>
      </c>
      <c r="D541" s="74" t="s">
        <v>48</v>
      </c>
      <c r="E541" s="74" t="s">
        <v>2264</v>
      </c>
      <c r="F541" s="74" t="s">
        <v>2</v>
      </c>
      <c r="G541" s="74" t="s">
        <v>2680</v>
      </c>
      <c r="H541" s="76">
        <v>43444</v>
      </c>
      <c r="I541" s="77">
        <v>1.6899</v>
      </c>
      <c r="J541" s="78">
        <v>7.54</v>
      </c>
      <c r="K541" s="78">
        <v>10.199999999999999</v>
      </c>
      <c r="L541" s="78">
        <v>51.65</v>
      </c>
      <c r="M541" s="78">
        <v>63.773350000000001</v>
      </c>
      <c r="N541" s="76">
        <v>43676</v>
      </c>
      <c r="O541" s="77">
        <v>0</v>
      </c>
      <c r="P541" s="75" t="s">
        <v>1</v>
      </c>
      <c r="Q541" s="75" t="s">
        <v>1</v>
      </c>
      <c r="R541" s="75" t="s">
        <v>1</v>
      </c>
      <c r="S541" s="75" t="s">
        <v>1</v>
      </c>
      <c r="T541" s="79">
        <v>7</v>
      </c>
      <c r="V541" s="86">
        <v>43676</v>
      </c>
      <c r="X541" s="81" t="str">
        <f t="shared" si="80"/>
        <v>2018-Q4</v>
      </c>
      <c r="Y541" s="81" t="str">
        <f t="shared" si="81"/>
        <v>2018-Q4</v>
      </c>
      <c r="Z541" s="87">
        <f t="shared" si="82"/>
        <v>10.199999999999999</v>
      </c>
      <c r="AB541" s="81" t="str">
        <f t="shared" si="83"/>
        <v>2019-Q3</v>
      </c>
      <c r="AC541" s="81" t="str">
        <f t="shared" si="84"/>
        <v/>
      </c>
      <c r="AD541" s="87" t="str">
        <f t="shared" si="85"/>
        <v/>
      </c>
      <c r="AF541" s="81" t="str">
        <f t="shared" si="86"/>
        <v/>
      </c>
      <c r="AG541" s="87" t="str">
        <f t="shared" si="87"/>
        <v/>
      </c>
      <c r="AH541" s="87" t="str">
        <f t="shared" si="88"/>
        <v/>
      </c>
      <c r="AI541" s="87" t="str">
        <f t="shared" si="89"/>
        <v/>
      </c>
    </row>
    <row r="542" spans="1:35" ht="12" customHeight="1" x14ac:dyDescent="0.2">
      <c r="A542" s="73" t="s">
        <v>1887</v>
      </c>
      <c r="B542" s="74" t="s">
        <v>17</v>
      </c>
      <c r="C542" s="74" t="s">
        <v>16</v>
      </c>
      <c r="D542" s="74" t="s">
        <v>15</v>
      </c>
      <c r="E542" s="74" t="s">
        <v>2232</v>
      </c>
      <c r="F542" s="74" t="s">
        <v>2</v>
      </c>
      <c r="G542" s="74" t="s">
        <v>2694</v>
      </c>
      <c r="H542" s="76">
        <v>43376</v>
      </c>
      <c r="I542" s="77">
        <v>3.0950000000000002</v>
      </c>
      <c r="J542" s="78">
        <v>7.39</v>
      </c>
      <c r="K542" s="78">
        <v>10.199999999999999</v>
      </c>
      <c r="L542" s="78">
        <v>51.37</v>
      </c>
      <c r="M542" s="78">
        <v>656.56</v>
      </c>
      <c r="N542" s="76">
        <v>43649</v>
      </c>
      <c r="O542" s="77">
        <v>3.0950000000000002</v>
      </c>
      <c r="P542" s="78">
        <v>7.39</v>
      </c>
      <c r="Q542" s="78">
        <v>10.199999999999999</v>
      </c>
      <c r="R542" s="78">
        <v>51.37</v>
      </c>
      <c r="S542" s="78">
        <v>656.56</v>
      </c>
      <c r="T542" s="79">
        <v>9</v>
      </c>
      <c r="V542" s="86">
        <v>43649</v>
      </c>
      <c r="X542" s="81" t="str">
        <f t="shared" si="80"/>
        <v>2018-Q4</v>
      </c>
      <c r="Y542" s="81" t="str">
        <f t="shared" si="81"/>
        <v>2018-Q4</v>
      </c>
      <c r="Z542" s="87">
        <f t="shared" si="82"/>
        <v>10.199999999999999</v>
      </c>
      <c r="AB542" s="81" t="str">
        <f t="shared" si="83"/>
        <v>2019-Q3</v>
      </c>
      <c r="AC542" s="81" t="str">
        <f t="shared" si="84"/>
        <v>2019-Q3</v>
      </c>
      <c r="AD542" s="87">
        <f t="shared" si="85"/>
        <v>10.199999999999999</v>
      </c>
      <c r="AF542" s="81" t="str">
        <f t="shared" si="86"/>
        <v>2019-Q3</v>
      </c>
      <c r="AG542" s="87">
        <f t="shared" si="87"/>
        <v>10.199999999999999</v>
      </c>
      <c r="AH542" s="87">
        <f t="shared" si="88"/>
        <v>10.199999999999999</v>
      </c>
      <c r="AI542" s="87">
        <f t="shared" si="89"/>
        <v>0</v>
      </c>
    </row>
    <row r="543" spans="1:35" ht="12" customHeight="1" x14ac:dyDescent="0.2">
      <c r="A543" s="73" t="s">
        <v>1887</v>
      </c>
      <c r="B543" s="74" t="s">
        <v>17</v>
      </c>
      <c r="C543" s="74" t="s">
        <v>16</v>
      </c>
      <c r="D543" s="74" t="s">
        <v>15</v>
      </c>
      <c r="E543" s="74" t="s">
        <v>2282</v>
      </c>
      <c r="F543" s="74" t="s">
        <v>2</v>
      </c>
      <c r="G543" s="74" t="s">
        <v>2694</v>
      </c>
      <c r="H543" s="76">
        <v>43376</v>
      </c>
      <c r="I543" s="77">
        <v>1.833</v>
      </c>
      <c r="J543" s="78">
        <v>6.87</v>
      </c>
      <c r="K543" s="78">
        <v>9.1999999999999993</v>
      </c>
      <c r="L543" s="78">
        <v>51.37</v>
      </c>
      <c r="M543" s="78">
        <v>68.656999999999996</v>
      </c>
      <c r="N543" s="76">
        <v>43649</v>
      </c>
      <c r="O543" s="77">
        <v>1.833</v>
      </c>
      <c r="P543" s="78">
        <v>6.87</v>
      </c>
      <c r="Q543" s="78">
        <v>9.1999999999999993</v>
      </c>
      <c r="R543" s="78">
        <v>51.37</v>
      </c>
      <c r="S543" s="78">
        <v>68.656999999999996</v>
      </c>
      <c r="T543" s="79">
        <v>9</v>
      </c>
      <c r="V543" s="86">
        <v>43649</v>
      </c>
      <c r="X543" s="81" t="str">
        <f t="shared" si="80"/>
        <v>2018-Q4</v>
      </c>
      <c r="Y543" s="81" t="str">
        <f t="shared" si="81"/>
        <v>2018-Q4</v>
      </c>
      <c r="Z543" s="87">
        <f t="shared" si="82"/>
        <v>9.1999999999999993</v>
      </c>
      <c r="AB543" s="81" t="str">
        <f t="shared" si="83"/>
        <v>2019-Q3</v>
      </c>
      <c r="AC543" s="81" t="str">
        <f t="shared" si="84"/>
        <v>2019-Q3</v>
      </c>
      <c r="AD543" s="87">
        <f t="shared" si="85"/>
        <v>9.1999999999999993</v>
      </c>
      <c r="AF543" s="81" t="str">
        <f t="shared" si="86"/>
        <v>2019-Q3</v>
      </c>
      <c r="AG543" s="87">
        <f t="shared" si="87"/>
        <v>9.1999999999999993</v>
      </c>
      <c r="AH543" s="87">
        <f t="shared" si="88"/>
        <v>9.1999999999999993</v>
      </c>
      <c r="AI543" s="87">
        <f t="shared" si="89"/>
        <v>0</v>
      </c>
    </row>
    <row r="544" spans="1:35" ht="12" customHeight="1" x14ac:dyDescent="0.2">
      <c r="A544" s="73" t="s">
        <v>1887</v>
      </c>
      <c r="B544" s="74" t="s">
        <v>199</v>
      </c>
      <c r="C544" s="74" t="s">
        <v>2448</v>
      </c>
      <c r="D544" s="74" t="s">
        <v>1008</v>
      </c>
      <c r="E544" s="74" t="s">
        <v>2237</v>
      </c>
      <c r="F544" s="74" t="s">
        <v>2</v>
      </c>
      <c r="G544" s="74" t="s">
        <v>2680</v>
      </c>
      <c r="H544" s="76">
        <v>43371</v>
      </c>
      <c r="I544" s="77">
        <v>11.882128</v>
      </c>
      <c r="J544" s="78">
        <v>7.54</v>
      </c>
      <c r="K544" s="78">
        <v>10.3</v>
      </c>
      <c r="L544" s="78">
        <v>50.45</v>
      </c>
      <c r="M544" s="78">
        <v>211.26809600000001</v>
      </c>
      <c r="N544" s="76">
        <v>43634</v>
      </c>
      <c r="O544" s="77">
        <v>9.3000000000000007</v>
      </c>
      <c r="P544" s="75" t="s">
        <v>1</v>
      </c>
      <c r="Q544" s="75" t="s">
        <v>1</v>
      </c>
      <c r="R544" s="75" t="s">
        <v>1</v>
      </c>
      <c r="S544" s="75" t="s">
        <v>1</v>
      </c>
      <c r="T544" s="79">
        <v>8</v>
      </c>
      <c r="V544" s="86">
        <v>43634</v>
      </c>
      <c r="X544" s="81" t="str">
        <f t="shared" si="80"/>
        <v>2018-Q3</v>
      </c>
      <c r="Y544" s="81" t="str">
        <f t="shared" si="81"/>
        <v>2018-Q3</v>
      </c>
      <c r="Z544" s="87">
        <f t="shared" si="82"/>
        <v>10.3</v>
      </c>
      <c r="AB544" s="81" t="str">
        <f t="shared" si="83"/>
        <v>2019-Q2</v>
      </c>
      <c r="AC544" s="81" t="str">
        <f t="shared" si="84"/>
        <v/>
      </c>
      <c r="AD544" s="87" t="str">
        <f t="shared" si="85"/>
        <v/>
      </c>
      <c r="AF544" s="81" t="str">
        <f t="shared" si="86"/>
        <v/>
      </c>
      <c r="AG544" s="87" t="str">
        <f t="shared" si="87"/>
        <v/>
      </c>
      <c r="AH544" s="87" t="str">
        <f t="shared" si="88"/>
        <v/>
      </c>
      <c r="AI544" s="87" t="str">
        <f t="shared" si="89"/>
        <v/>
      </c>
    </row>
    <row r="545" spans="1:35" ht="12" customHeight="1" x14ac:dyDescent="0.2">
      <c r="A545" s="73" t="s">
        <v>1887</v>
      </c>
      <c r="B545" s="74" t="s">
        <v>231</v>
      </c>
      <c r="C545" s="74" t="s">
        <v>2740</v>
      </c>
      <c r="D545" s="74" t="s">
        <v>635</v>
      </c>
      <c r="E545" s="74" t="s">
        <v>2289</v>
      </c>
      <c r="F545" s="74" t="s">
        <v>2</v>
      </c>
      <c r="G545" s="74" t="s">
        <v>2694</v>
      </c>
      <c r="H545" s="76">
        <v>43494</v>
      </c>
      <c r="I545" s="77">
        <v>16.651810999999999</v>
      </c>
      <c r="J545" s="75" t="s">
        <v>1</v>
      </c>
      <c r="K545" s="75" t="s">
        <v>1</v>
      </c>
      <c r="L545" s="75" t="s">
        <v>1</v>
      </c>
      <c r="M545" s="78">
        <v>375.16019399999999</v>
      </c>
      <c r="N545" s="76">
        <v>43628</v>
      </c>
      <c r="O545" s="77">
        <v>16.651810999999999</v>
      </c>
      <c r="P545" s="75" t="s">
        <v>1</v>
      </c>
      <c r="Q545" s="75" t="s">
        <v>1</v>
      </c>
      <c r="R545" s="75" t="s">
        <v>1</v>
      </c>
      <c r="S545" s="78">
        <v>375.16019399999999</v>
      </c>
      <c r="T545" s="79">
        <v>4</v>
      </c>
      <c r="V545" s="86">
        <v>43628</v>
      </c>
      <c r="X545" s="81" t="str">
        <f t="shared" si="80"/>
        <v>2019-Q1</v>
      </c>
      <c r="Y545" s="81" t="str">
        <f t="shared" si="81"/>
        <v/>
      </c>
      <c r="Z545" s="87" t="str">
        <f t="shared" si="82"/>
        <v/>
      </c>
      <c r="AB545" s="81" t="str">
        <f t="shared" si="83"/>
        <v>2019-Q2</v>
      </c>
      <c r="AC545" s="81" t="str">
        <f t="shared" si="84"/>
        <v/>
      </c>
      <c r="AD545" s="87" t="str">
        <f t="shared" si="85"/>
        <v/>
      </c>
      <c r="AF545" s="81" t="str">
        <f t="shared" si="86"/>
        <v/>
      </c>
      <c r="AG545" s="87" t="str">
        <f t="shared" si="87"/>
        <v/>
      </c>
      <c r="AH545" s="87" t="str">
        <f t="shared" si="88"/>
        <v/>
      </c>
      <c r="AI545" s="87" t="str">
        <f t="shared" si="89"/>
        <v/>
      </c>
    </row>
    <row r="546" spans="1:35" ht="12" customHeight="1" x14ac:dyDescent="0.2">
      <c r="A546" s="73" t="s">
        <v>1887</v>
      </c>
      <c r="B546" s="74" t="s">
        <v>231</v>
      </c>
      <c r="C546" s="74" t="s">
        <v>2508</v>
      </c>
      <c r="D546" s="74" t="s">
        <v>1514</v>
      </c>
      <c r="E546" s="74" t="s">
        <v>2297</v>
      </c>
      <c r="F546" s="74" t="s">
        <v>2</v>
      </c>
      <c r="G546" s="74" t="s">
        <v>2694</v>
      </c>
      <c r="H546" s="76">
        <v>43500</v>
      </c>
      <c r="I546" s="77">
        <v>4.0681940000000001</v>
      </c>
      <c r="J546" s="75" t="s">
        <v>1</v>
      </c>
      <c r="K546" s="75" t="s">
        <v>1</v>
      </c>
      <c r="L546" s="75" t="s">
        <v>1</v>
      </c>
      <c r="M546" s="78">
        <v>83.566714000000005</v>
      </c>
      <c r="N546" s="76">
        <v>43614</v>
      </c>
      <c r="O546" s="77">
        <v>4.0681940000000001</v>
      </c>
      <c r="P546" s="75" t="s">
        <v>1</v>
      </c>
      <c r="Q546" s="75" t="s">
        <v>1</v>
      </c>
      <c r="R546" s="75" t="s">
        <v>1</v>
      </c>
      <c r="S546" s="78">
        <v>83.566714000000005</v>
      </c>
      <c r="T546" s="79">
        <v>3</v>
      </c>
      <c r="V546" s="86">
        <v>43614</v>
      </c>
      <c r="X546" s="81" t="str">
        <f t="shared" si="80"/>
        <v>2019-Q1</v>
      </c>
      <c r="Y546" s="81" t="str">
        <f t="shared" si="81"/>
        <v/>
      </c>
      <c r="Z546" s="87" t="str">
        <f t="shared" si="82"/>
        <v/>
      </c>
      <c r="AB546" s="81" t="str">
        <f t="shared" si="83"/>
        <v>2019-Q2</v>
      </c>
      <c r="AC546" s="81" t="str">
        <f t="shared" si="84"/>
        <v/>
      </c>
      <c r="AD546" s="87" t="str">
        <f t="shared" si="85"/>
        <v/>
      </c>
      <c r="AF546" s="81" t="str">
        <f t="shared" si="86"/>
        <v/>
      </c>
      <c r="AG546" s="87" t="str">
        <f t="shared" si="87"/>
        <v/>
      </c>
      <c r="AH546" s="87" t="str">
        <f t="shared" si="88"/>
        <v/>
      </c>
      <c r="AI546" s="87" t="str">
        <f t="shared" si="89"/>
        <v/>
      </c>
    </row>
    <row r="547" spans="1:35" ht="12" customHeight="1" x14ac:dyDescent="0.2">
      <c r="A547" s="73" t="s">
        <v>1887</v>
      </c>
      <c r="B547" s="74" t="s">
        <v>57</v>
      </c>
      <c r="C547" s="74" t="s">
        <v>56</v>
      </c>
      <c r="D547" s="74" t="s">
        <v>2095</v>
      </c>
      <c r="E547" s="74" t="s">
        <v>2239</v>
      </c>
      <c r="F547" s="74" t="s">
        <v>2</v>
      </c>
      <c r="G547" s="74" t="s">
        <v>2680</v>
      </c>
      <c r="H547" s="76">
        <v>43364</v>
      </c>
      <c r="I547" s="77">
        <v>7.1468740000000004</v>
      </c>
      <c r="J547" s="78">
        <v>7.68</v>
      </c>
      <c r="K547" s="78">
        <v>10.5</v>
      </c>
      <c r="L547" s="78">
        <v>49.94</v>
      </c>
      <c r="M547" s="78">
        <v>267.71732700000001</v>
      </c>
      <c r="N547" s="76">
        <v>43608</v>
      </c>
      <c r="O547" s="77">
        <v>1.8</v>
      </c>
      <c r="P547" s="78">
        <v>6.91</v>
      </c>
      <c r="Q547" s="78">
        <v>9.9</v>
      </c>
      <c r="R547" s="75" t="s">
        <v>1</v>
      </c>
      <c r="S547" s="75" t="s">
        <v>1</v>
      </c>
      <c r="T547" s="79">
        <v>8</v>
      </c>
      <c r="V547" s="86">
        <v>43608</v>
      </c>
      <c r="X547" s="81" t="str">
        <f t="shared" si="80"/>
        <v>2018-Q3</v>
      </c>
      <c r="Y547" s="81" t="str">
        <f t="shared" si="81"/>
        <v>2018-Q3</v>
      </c>
      <c r="Z547" s="87">
        <f t="shared" si="82"/>
        <v>10.5</v>
      </c>
      <c r="AB547" s="81" t="str">
        <f t="shared" si="83"/>
        <v>2019-Q2</v>
      </c>
      <c r="AC547" s="81" t="str">
        <f t="shared" si="84"/>
        <v>2019-Q2</v>
      </c>
      <c r="AD547" s="87">
        <f t="shared" si="85"/>
        <v>9.9</v>
      </c>
      <c r="AF547" s="81" t="str">
        <f t="shared" si="86"/>
        <v>2019-Q2</v>
      </c>
      <c r="AG547" s="87">
        <f t="shared" si="87"/>
        <v>10.5</v>
      </c>
      <c r="AH547" s="87">
        <f t="shared" si="88"/>
        <v>9.9</v>
      </c>
      <c r="AI547" s="87">
        <f t="shared" si="89"/>
        <v>0.59999999999999964</v>
      </c>
    </row>
    <row r="548" spans="1:35" ht="12" customHeight="1" x14ac:dyDescent="0.2">
      <c r="A548" s="73" t="s">
        <v>1887</v>
      </c>
      <c r="B548" s="74" t="s">
        <v>104</v>
      </c>
      <c r="C548" s="74" t="s">
        <v>103</v>
      </c>
      <c r="D548" s="74" t="s">
        <v>102</v>
      </c>
      <c r="E548" s="74" t="s">
        <v>2099</v>
      </c>
      <c r="F548" s="74" t="s">
        <v>2</v>
      </c>
      <c r="G548" s="74" t="s">
        <v>2680</v>
      </c>
      <c r="H548" s="76">
        <v>42614</v>
      </c>
      <c r="I548" s="77">
        <v>-106.026</v>
      </c>
      <c r="J548" s="78">
        <v>7.61</v>
      </c>
      <c r="K548" s="75" t="s">
        <v>1</v>
      </c>
      <c r="L548" s="75" t="s">
        <v>1</v>
      </c>
      <c r="M548" s="78">
        <v>22939.280999999999</v>
      </c>
      <c r="N548" s="76">
        <v>43601</v>
      </c>
      <c r="O548" s="77">
        <v>-523.03700000000003</v>
      </c>
      <c r="P548" s="78">
        <v>7.43</v>
      </c>
      <c r="Q548" s="75" t="s">
        <v>1</v>
      </c>
      <c r="R548" s="75" t="s">
        <v>1</v>
      </c>
      <c r="S548" s="78">
        <v>22336.482</v>
      </c>
      <c r="T548" s="79">
        <v>32</v>
      </c>
      <c r="V548" s="86">
        <v>43601</v>
      </c>
      <c r="X548" s="81" t="str">
        <f t="shared" si="80"/>
        <v>2016-Q3</v>
      </c>
      <c r="Y548" s="81" t="str">
        <f t="shared" si="81"/>
        <v/>
      </c>
      <c r="Z548" s="87" t="str">
        <f t="shared" si="82"/>
        <v/>
      </c>
      <c r="AB548" s="81" t="str">
        <f t="shared" si="83"/>
        <v>2019-Q2</v>
      </c>
      <c r="AC548" s="81" t="str">
        <f t="shared" si="84"/>
        <v/>
      </c>
      <c r="AD548" s="87" t="str">
        <f t="shared" si="85"/>
        <v/>
      </c>
      <c r="AF548" s="81" t="str">
        <f t="shared" si="86"/>
        <v/>
      </c>
      <c r="AG548" s="87" t="str">
        <f t="shared" si="87"/>
        <v/>
      </c>
      <c r="AH548" s="87" t="str">
        <f t="shared" si="88"/>
        <v/>
      </c>
      <c r="AI548" s="87" t="str">
        <f t="shared" si="89"/>
        <v/>
      </c>
    </row>
    <row r="549" spans="1:35" ht="12" customHeight="1" x14ac:dyDescent="0.2">
      <c r="A549" s="73" t="s">
        <v>1887</v>
      </c>
      <c r="B549" s="74" t="s">
        <v>242</v>
      </c>
      <c r="C549" s="74" t="s">
        <v>2775</v>
      </c>
      <c r="D549" s="74" t="s">
        <v>241</v>
      </c>
      <c r="E549" s="74" t="s">
        <v>2220</v>
      </c>
      <c r="F549" s="74" t="s">
        <v>2</v>
      </c>
      <c r="G549" s="74" t="s">
        <v>2680</v>
      </c>
      <c r="H549" s="76">
        <v>43020</v>
      </c>
      <c r="I549" s="77">
        <v>21.198</v>
      </c>
      <c r="J549" s="78">
        <v>8.0500000000000007</v>
      </c>
      <c r="K549" s="78">
        <v>10.6</v>
      </c>
      <c r="L549" s="78">
        <v>56.94</v>
      </c>
      <c r="M549" s="78">
        <v>482.416</v>
      </c>
      <c r="N549" s="76">
        <v>43601</v>
      </c>
      <c r="O549" s="77">
        <v>12.199</v>
      </c>
      <c r="P549" s="78">
        <v>7.43</v>
      </c>
      <c r="Q549" s="78">
        <v>9.5</v>
      </c>
      <c r="R549" s="78">
        <v>57.02</v>
      </c>
      <c r="S549" s="78">
        <v>454.32600000000002</v>
      </c>
      <c r="T549" s="79">
        <v>19</v>
      </c>
      <c r="V549" s="86">
        <v>43601</v>
      </c>
      <c r="X549" s="81" t="str">
        <f t="shared" si="80"/>
        <v>2017-Q4</v>
      </c>
      <c r="Y549" s="81" t="str">
        <f t="shared" si="81"/>
        <v>2017-Q4</v>
      </c>
      <c r="Z549" s="87">
        <f t="shared" si="82"/>
        <v>10.6</v>
      </c>
      <c r="AB549" s="81" t="str">
        <f t="shared" si="83"/>
        <v>2019-Q2</v>
      </c>
      <c r="AC549" s="81" t="str">
        <f t="shared" si="84"/>
        <v>2019-Q2</v>
      </c>
      <c r="AD549" s="87">
        <f t="shared" si="85"/>
        <v>9.5</v>
      </c>
      <c r="AF549" s="81" t="str">
        <f t="shared" si="86"/>
        <v>2019-Q2</v>
      </c>
      <c r="AG549" s="87">
        <f t="shared" si="87"/>
        <v>10.6</v>
      </c>
      <c r="AH549" s="87">
        <f t="shared" si="88"/>
        <v>9.5</v>
      </c>
      <c r="AI549" s="87">
        <f t="shared" si="89"/>
        <v>1.0999999999999996</v>
      </c>
    </row>
    <row r="550" spans="1:35" ht="12" customHeight="1" x14ac:dyDescent="0.2">
      <c r="A550" s="73" t="s">
        <v>1887</v>
      </c>
      <c r="B550" s="74" t="s">
        <v>158</v>
      </c>
      <c r="C550" s="74" t="s">
        <v>927</v>
      </c>
      <c r="D550" s="74" t="s">
        <v>928</v>
      </c>
      <c r="E550" s="74" t="s">
        <v>2175</v>
      </c>
      <c r="F550" s="74" t="s">
        <v>2</v>
      </c>
      <c r="G550" s="74" t="s">
        <v>2680</v>
      </c>
      <c r="H550" s="76">
        <v>43210</v>
      </c>
      <c r="I550" s="77">
        <v>5.6912079999999996</v>
      </c>
      <c r="J550" s="78">
        <v>7.91</v>
      </c>
      <c r="K550" s="78">
        <v>10.3</v>
      </c>
      <c r="L550" s="78">
        <v>52.92</v>
      </c>
      <c r="M550" s="75" t="s">
        <v>1</v>
      </c>
      <c r="N550" s="76">
        <v>43599</v>
      </c>
      <c r="O550" s="77">
        <v>4.8308210000000003</v>
      </c>
      <c r="P550" s="78">
        <v>7.09</v>
      </c>
      <c r="Q550" s="78">
        <v>8.75</v>
      </c>
      <c r="R550" s="78">
        <v>52.92</v>
      </c>
      <c r="S550" s="78">
        <v>83.501485000000002</v>
      </c>
      <c r="T550" s="79">
        <v>12</v>
      </c>
      <c r="V550" s="86">
        <v>43599</v>
      </c>
      <c r="X550" s="81" t="str">
        <f t="shared" si="80"/>
        <v>2018-Q2</v>
      </c>
      <c r="Y550" s="81" t="str">
        <f t="shared" si="81"/>
        <v>2018-Q2</v>
      </c>
      <c r="Z550" s="87">
        <f t="shared" si="82"/>
        <v>10.3</v>
      </c>
      <c r="AB550" s="81" t="str">
        <f t="shared" si="83"/>
        <v>2019-Q2</v>
      </c>
      <c r="AC550" s="81" t="str">
        <f t="shared" si="84"/>
        <v>2019-Q2</v>
      </c>
      <c r="AD550" s="87">
        <f t="shared" si="85"/>
        <v>8.75</v>
      </c>
      <c r="AF550" s="81" t="str">
        <f t="shared" si="86"/>
        <v>2019-Q2</v>
      </c>
      <c r="AG550" s="87">
        <f t="shared" si="87"/>
        <v>10.3</v>
      </c>
      <c r="AH550" s="87">
        <f t="shared" si="88"/>
        <v>8.75</v>
      </c>
      <c r="AI550" s="87">
        <f t="shared" si="89"/>
        <v>1.5500000000000007</v>
      </c>
    </row>
    <row r="551" spans="1:35" ht="12" customHeight="1" x14ac:dyDescent="0.2">
      <c r="A551" s="73" t="s">
        <v>1887</v>
      </c>
      <c r="B551" s="74" t="s">
        <v>163</v>
      </c>
      <c r="C551" s="74" t="s">
        <v>2034</v>
      </c>
      <c r="D551" s="74" t="s">
        <v>167</v>
      </c>
      <c r="E551" s="74" t="s">
        <v>2304</v>
      </c>
      <c r="F551" s="74" t="s">
        <v>2</v>
      </c>
      <c r="G551" s="74" t="s">
        <v>2680</v>
      </c>
      <c r="H551" s="76">
        <v>43412</v>
      </c>
      <c r="I551" s="77">
        <v>68.501000000000005</v>
      </c>
      <c r="J551" s="78">
        <v>7.52</v>
      </c>
      <c r="K551" s="78">
        <v>10.5</v>
      </c>
      <c r="L551" s="78">
        <v>53</v>
      </c>
      <c r="M551" s="78">
        <v>1512.508</v>
      </c>
      <c r="N551" s="76">
        <v>43593</v>
      </c>
      <c r="O551" s="77">
        <v>41.473999999999997</v>
      </c>
      <c r="P551" s="78">
        <v>6.99</v>
      </c>
      <c r="Q551" s="78">
        <v>9.5</v>
      </c>
      <c r="R551" s="78">
        <v>53</v>
      </c>
      <c r="S551" s="78">
        <v>1477.356</v>
      </c>
      <c r="T551" s="79">
        <v>6</v>
      </c>
      <c r="V551" s="86">
        <v>43593</v>
      </c>
      <c r="X551" s="81" t="str">
        <f t="shared" si="80"/>
        <v>2018-Q4</v>
      </c>
      <c r="Y551" s="81" t="str">
        <f t="shared" si="81"/>
        <v>2018-Q4</v>
      </c>
      <c r="Z551" s="87">
        <f t="shared" si="82"/>
        <v>10.5</v>
      </c>
      <c r="AB551" s="81" t="str">
        <f t="shared" si="83"/>
        <v>2019-Q2</v>
      </c>
      <c r="AC551" s="81" t="str">
        <f t="shared" si="84"/>
        <v>2019-Q2</v>
      </c>
      <c r="AD551" s="87">
        <f t="shared" si="85"/>
        <v>9.5</v>
      </c>
      <c r="AF551" s="81" t="str">
        <f t="shared" si="86"/>
        <v>2019-Q2</v>
      </c>
      <c r="AG551" s="87">
        <f t="shared" si="87"/>
        <v>10.5</v>
      </c>
      <c r="AH551" s="87">
        <f t="shared" si="88"/>
        <v>9.5</v>
      </c>
      <c r="AI551" s="87">
        <f t="shared" si="89"/>
        <v>1</v>
      </c>
    </row>
    <row r="552" spans="1:35" ht="12" customHeight="1" x14ac:dyDescent="0.2">
      <c r="A552" s="73" t="s">
        <v>1887</v>
      </c>
      <c r="B552" s="74" t="s">
        <v>57</v>
      </c>
      <c r="C552" s="74" t="s">
        <v>874</v>
      </c>
      <c r="D552" s="74" t="s">
        <v>875</v>
      </c>
      <c r="E552" s="74" t="s">
        <v>2256</v>
      </c>
      <c r="F552" s="74" t="s">
        <v>2</v>
      </c>
      <c r="G552" s="74" t="s">
        <v>2680</v>
      </c>
      <c r="H552" s="76">
        <v>43287</v>
      </c>
      <c r="I552" s="77">
        <v>396.83699999999999</v>
      </c>
      <c r="J552" s="78">
        <v>5.72</v>
      </c>
      <c r="K552" s="78">
        <v>10.5</v>
      </c>
      <c r="L552" s="78">
        <v>38.72</v>
      </c>
      <c r="M552" s="78">
        <v>17152.348000000002</v>
      </c>
      <c r="N552" s="76">
        <v>43587</v>
      </c>
      <c r="O552" s="77">
        <v>273.334</v>
      </c>
      <c r="P552" s="78">
        <v>5.48</v>
      </c>
      <c r="Q552" s="78">
        <v>10</v>
      </c>
      <c r="R552" s="78">
        <v>37.94</v>
      </c>
      <c r="S552" s="78">
        <v>17058.833999999999</v>
      </c>
      <c r="T552" s="79">
        <v>10</v>
      </c>
      <c r="V552" s="86">
        <v>43587</v>
      </c>
      <c r="X552" s="81" t="str">
        <f t="shared" si="80"/>
        <v>2018-Q3</v>
      </c>
      <c r="Y552" s="81" t="str">
        <f t="shared" si="81"/>
        <v>2018-Q3</v>
      </c>
      <c r="Z552" s="87">
        <f t="shared" si="82"/>
        <v>10.5</v>
      </c>
      <c r="AB552" s="81" t="str">
        <f t="shared" si="83"/>
        <v>2019-Q2</v>
      </c>
      <c r="AC552" s="81" t="str">
        <f t="shared" si="84"/>
        <v>2019-Q2</v>
      </c>
      <c r="AD552" s="87">
        <f t="shared" si="85"/>
        <v>10</v>
      </c>
      <c r="AF552" s="81" t="str">
        <f t="shared" si="86"/>
        <v>2019-Q2</v>
      </c>
      <c r="AG552" s="87">
        <f t="shared" si="87"/>
        <v>10.5</v>
      </c>
      <c r="AH552" s="87">
        <f t="shared" si="88"/>
        <v>10</v>
      </c>
      <c r="AI552" s="87">
        <f t="shared" si="89"/>
        <v>0.5</v>
      </c>
    </row>
    <row r="553" spans="1:35" ht="12" customHeight="1" x14ac:dyDescent="0.2">
      <c r="A553" s="73" t="s">
        <v>1887</v>
      </c>
      <c r="B553" s="74" t="s">
        <v>17</v>
      </c>
      <c r="C553" s="74" t="s">
        <v>23</v>
      </c>
      <c r="D553" s="74" t="s">
        <v>22</v>
      </c>
      <c r="E553" s="74" t="s">
        <v>2306</v>
      </c>
      <c r="F553" s="74" t="s">
        <v>2</v>
      </c>
      <c r="G553" s="74" t="s">
        <v>2694</v>
      </c>
      <c r="H553" s="76">
        <v>43371</v>
      </c>
      <c r="I553" s="77">
        <v>-4.4246000000000001E-2</v>
      </c>
      <c r="J553" s="75" t="s">
        <v>1</v>
      </c>
      <c r="K553" s="78">
        <v>9.42</v>
      </c>
      <c r="L553" s="75" t="s">
        <v>1</v>
      </c>
      <c r="M553" s="75" t="s">
        <v>1</v>
      </c>
      <c r="N553" s="76">
        <v>43587</v>
      </c>
      <c r="O553" s="77">
        <v>-4.4246000000000001E-2</v>
      </c>
      <c r="P553" s="75" t="s">
        <v>1</v>
      </c>
      <c r="Q553" s="78">
        <v>9.42</v>
      </c>
      <c r="R553" s="75" t="s">
        <v>1</v>
      </c>
      <c r="S553" s="75" t="s">
        <v>1</v>
      </c>
      <c r="T553" s="79">
        <v>7</v>
      </c>
      <c r="V553" s="86">
        <v>43587</v>
      </c>
      <c r="X553" s="81" t="str">
        <f t="shared" si="80"/>
        <v>2018-Q3</v>
      </c>
      <c r="Y553" s="81" t="str">
        <f t="shared" si="81"/>
        <v>2018-Q3</v>
      </c>
      <c r="Z553" s="87">
        <f t="shared" si="82"/>
        <v>9.42</v>
      </c>
      <c r="AB553" s="81" t="str">
        <f t="shared" si="83"/>
        <v>2019-Q2</v>
      </c>
      <c r="AC553" s="81" t="str">
        <f t="shared" si="84"/>
        <v>2019-Q2</v>
      </c>
      <c r="AD553" s="87">
        <f t="shared" si="85"/>
        <v>9.42</v>
      </c>
      <c r="AF553" s="81" t="str">
        <f t="shared" si="86"/>
        <v>2019-Q2</v>
      </c>
      <c r="AG553" s="87">
        <f t="shared" si="87"/>
        <v>9.42</v>
      </c>
      <c r="AH553" s="87">
        <f t="shared" si="88"/>
        <v>9.42</v>
      </c>
      <c r="AI553" s="87">
        <f t="shared" si="89"/>
        <v>0</v>
      </c>
    </row>
    <row r="554" spans="1:35" ht="12" customHeight="1" x14ac:dyDescent="0.2">
      <c r="A554" s="73" t="s">
        <v>1887</v>
      </c>
      <c r="B554" s="74" t="s">
        <v>17</v>
      </c>
      <c r="C554" s="74" t="s">
        <v>16</v>
      </c>
      <c r="D554" s="74" t="s">
        <v>15</v>
      </c>
      <c r="E554" s="74" t="s">
        <v>2233</v>
      </c>
      <c r="F554" s="74" t="s">
        <v>2</v>
      </c>
      <c r="G554" s="74" t="s">
        <v>2694</v>
      </c>
      <c r="H554" s="76">
        <v>43376</v>
      </c>
      <c r="I554" s="77">
        <v>18.389706</v>
      </c>
      <c r="J554" s="78">
        <v>6.87</v>
      </c>
      <c r="K554" s="78">
        <v>9.1999999999999993</v>
      </c>
      <c r="L554" s="78">
        <v>51.37</v>
      </c>
      <c r="M554" s="75" t="s">
        <v>1</v>
      </c>
      <c r="N554" s="76">
        <v>43587</v>
      </c>
      <c r="O554" s="77">
        <v>17.878357999999999</v>
      </c>
      <c r="P554" s="78">
        <v>6.87</v>
      </c>
      <c r="Q554" s="78">
        <v>9.1999999999999993</v>
      </c>
      <c r="R554" s="78">
        <v>51.37</v>
      </c>
      <c r="S554" s="75" t="s">
        <v>1</v>
      </c>
      <c r="T554" s="79">
        <v>7</v>
      </c>
      <c r="V554" s="86">
        <v>43587</v>
      </c>
      <c r="X554" s="81" t="str">
        <f t="shared" si="80"/>
        <v>2018-Q4</v>
      </c>
      <c r="Y554" s="81" t="str">
        <f t="shared" si="81"/>
        <v>2018-Q4</v>
      </c>
      <c r="Z554" s="87">
        <f t="shared" si="82"/>
        <v>9.1999999999999993</v>
      </c>
      <c r="AB554" s="81" t="str">
        <f t="shared" si="83"/>
        <v>2019-Q2</v>
      </c>
      <c r="AC554" s="81" t="str">
        <f t="shared" si="84"/>
        <v>2019-Q2</v>
      </c>
      <c r="AD554" s="87">
        <f t="shared" si="85"/>
        <v>9.1999999999999993</v>
      </c>
      <c r="AF554" s="81" t="str">
        <f t="shared" si="86"/>
        <v>2019-Q2</v>
      </c>
      <c r="AG554" s="87">
        <f t="shared" si="87"/>
        <v>9.1999999999999993</v>
      </c>
      <c r="AH554" s="87">
        <f t="shared" si="88"/>
        <v>9.1999999999999993</v>
      </c>
      <c r="AI554" s="87">
        <f t="shared" si="89"/>
        <v>0</v>
      </c>
    </row>
    <row r="555" spans="1:35" ht="12" customHeight="1" x14ac:dyDescent="0.2">
      <c r="A555" s="73" t="s">
        <v>1887</v>
      </c>
      <c r="B555" s="74" t="s">
        <v>163</v>
      </c>
      <c r="C555" s="74" t="s">
        <v>168</v>
      </c>
      <c r="D555" s="74" t="s">
        <v>167</v>
      </c>
      <c r="E555" s="74" t="s">
        <v>2309</v>
      </c>
      <c r="F555" s="74" t="s">
        <v>2</v>
      </c>
      <c r="G555" s="74" t="s">
        <v>2680</v>
      </c>
      <c r="H555" s="76">
        <v>43412</v>
      </c>
      <c r="I555" s="77">
        <v>225.214</v>
      </c>
      <c r="J555" s="78">
        <v>7.69</v>
      </c>
      <c r="K555" s="78">
        <v>10.5</v>
      </c>
      <c r="L555" s="78">
        <v>53</v>
      </c>
      <c r="M555" s="78">
        <v>5624.9489999999996</v>
      </c>
      <c r="N555" s="76">
        <v>43586</v>
      </c>
      <c r="O555" s="77">
        <v>106.931</v>
      </c>
      <c r="P555" s="78">
        <v>7.16</v>
      </c>
      <c r="Q555" s="78">
        <v>9.5</v>
      </c>
      <c r="R555" s="78">
        <v>53</v>
      </c>
      <c r="S555" s="78">
        <v>5445.665</v>
      </c>
      <c r="T555" s="79">
        <v>5</v>
      </c>
      <c r="V555" s="86">
        <v>43586</v>
      </c>
      <c r="X555" s="81" t="str">
        <f t="shared" si="80"/>
        <v>2018-Q4</v>
      </c>
      <c r="Y555" s="81" t="str">
        <f t="shared" si="81"/>
        <v>2018-Q4</v>
      </c>
      <c r="Z555" s="87">
        <f t="shared" si="82"/>
        <v>10.5</v>
      </c>
      <c r="AB555" s="81" t="str">
        <f t="shared" si="83"/>
        <v>2019-Q2</v>
      </c>
      <c r="AC555" s="81" t="str">
        <f t="shared" si="84"/>
        <v>2019-Q2</v>
      </c>
      <c r="AD555" s="87">
        <f t="shared" si="85"/>
        <v>9.5</v>
      </c>
      <c r="AF555" s="81" t="str">
        <f t="shared" si="86"/>
        <v>2019-Q2</v>
      </c>
      <c r="AG555" s="87">
        <f t="shared" si="87"/>
        <v>10.5</v>
      </c>
      <c r="AH555" s="87">
        <f t="shared" si="88"/>
        <v>9.5</v>
      </c>
      <c r="AI555" s="87">
        <f t="shared" si="89"/>
        <v>1</v>
      </c>
    </row>
    <row r="556" spans="1:35" ht="12" customHeight="1" x14ac:dyDescent="0.2">
      <c r="A556" s="73" t="s">
        <v>1887</v>
      </c>
      <c r="B556" s="74" t="s">
        <v>76</v>
      </c>
      <c r="C556" s="74" t="s">
        <v>20</v>
      </c>
      <c r="D556" s="74" t="s">
        <v>19</v>
      </c>
      <c r="E556" s="74" t="s">
        <v>2235</v>
      </c>
      <c r="F556" s="74" t="s">
        <v>2</v>
      </c>
      <c r="G556" s="74" t="s">
        <v>2680</v>
      </c>
      <c r="H556" s="76">
        <v>43371</v>
      </c>
      <c r="I556" s="77">
        <v>112.45985899999999</v>
      </c>
      <c r="J556" s="78">
        <v>7.56</v>
      </c>
      <c r="K556" s="78">
        <v>10.42</v>
      </c>
      <c r="L556" s="78">
        <v>52.84</v>
      </c>
      <c r="M556" s="78">
        <v>4099.1358829999999</v>
      </c>
      <c r="N556" s="76">
        <v>43585</v>
      </c>
      <c r="O556" s="77">
        <v>55.88</v>
      </c>
      <c r="P556" s="75" t="s">
        <v>1</v>
      </c>
      <c r="Q556" s="78">
        <v>9.73</v>
      </c>
      <c r="R556" s="75" t="s">
        <v>1</v>
      </c>
      <c r="S556" s="75" t="s">
        <v>1</v>
      </c>
      <c r="T556" s="79">
        <v>7</v>
      </c>
      <c r="V556" s="86">
        <v>43585</v>
      </c>
      <c r="X556" s="81" t="str">
        <f t="shared" si="80"/>
        <v>2018-Q3</v>
      </c>
      <c r="Y556" s="81" t="str">
        <f t="shared" si="81"/>
        <v>2018-Q3</v>
      </c>
      <c r="Z556" s="87">
        <f t="shared" si="82"/>
        <v>10.42</v>
      </c>
      <c r="AB556" s="81" t="str">
        <f t="shared" si="83"/>
        <v>2019-Q2</v>
      </c>
      <c r="AC556" s="81" t="str">
        <f t="shared" si="84"/>
        <v>2019-Q2</v>
      </c>
      <c r="AD556" s="87">
        <f t="shared" si="85"/>
        <v>9.73</v>
      </c>
      <c r="AF556" s="81" t="str">
        <f t="shared" si="86"/>
        <v>2019-Q2</v>
      </c>
      <c r="AG556" s="87">
        <f t="shared" si="87"/>
        <v>10.42</v>
      </c>
      <c r="AH556" s="87">
        <f t="shared" si="88"/>
        <v>9.73</v>
      </c>
      <c r="AI556" s="87">
        <f t="shared" si="89"/>
        <v>0.6899999999999995</v>
      </c>
    </row>
    <row r="557" spans="1:35" ht="12" customHeight="1" x14ac:dyDescent="0.2">
      <c r="A557" s="73" t="s">
        <v>1887</v>
      </c>
      <c r="B557" s="74" t="s">
        <v>76</v>
      </c>
      <c r="C557" s="74" t="s">
        <v>226</v>
      </c>
      <c r="D557" s="74" t="s">
        <v>19</v>
      </c>
      <c r="E557" s="74" t="s">
        <v>2236</v>
      </c>
      <c r="F557" s="74" t="s">
        <v>2</v>
      </c>
      <c r="G557" s="74" t="s">
        <v>2680</v>
      </c>
      <c r="H557" s="76">
        <v>43371</v>
      </c>
      <c r="I557" s="77">
        <v>34.887484999999998</v>
      </c>
      <c r="J557" s="78">
        <v>7.62</v>
      </c>
      <c r="K557" s="78">
        <v>10.42</v>
      </c>
      <c r="L557" s="78">
        <v>52.84</v>
      </c>
      <c r="M557" s="78">
        <v>2593.4345469999998</v>
      </c>
      <c r="N557" s="76">
        <v>43585</v>
      </c>
      <c r="O557" s="77">
        <v>2.1</v>
      </c>
      <c r="P557" s="75" t="s">
        <v>1</v>
      </c>
      <c r="Q557" s="78">
        <v>9.73</v>
      </c>
      <c r="R557" s="75" t="s">
        <v>1</v>
      </c>
      <c r="S557" s="75" t="s">
        <v>1</v>
      </c>
      <c r="T557" s="79">
        <v>7</v>
      </c>
      <c r="V557" s="86">
        <v>43585</v>
      </c>
      <c r="X557" s="81" t="str">
        <f t="shared" si="80"/>
        <v>2018-Q3</v>
      </c>
      <c r="Y557" s="81" t="str">
        <f t="shared" si="81"/>
        <v>2018-Q3</v>
      </c>
      <c r="Z557" s="87">
        <f t="shared" si="82"/>
        <v>10.42</v>
      </c>
      <c r="AB557" s="81" t="str">
        <f t="shared" si="83"/>
        <v>2019-Q2</v>
      </c>
      <c r="AC557" s="81" t="str">
        <f t="shared" si="84"/>
        <v>2019-Q2</v>
      </c>
      <c r="AD557" s="87">
        <f t="shared" si="85"/>
        <v>9.73</v>
      </c>
      <c r="AF557" s="81" t="str">
        <f t="shared" si="86"/>
        <v>2019-Q2</v>
      </c>
      <c r="AG557" s="87">
        <f t="shared" si="87"/>
        <v>10.42</v>
      </c>
      <c r="AH557" s="87">
        <f t="shared" si="88"/>
        <v>9.73</v>
      </c>
      <c r="AI557" s="87">
        <f t="shared" si="89"/>
        <v>0.6899999999999995</v>
      </c>
    </row>
    <row r="558" spans="1:35" ht="12" customHeight="1" x14ac:dyDescent="0.2">
      <c r="A558" s="73" t="s">
        <v>1887</v>
      </c>
      <c r="B558" s="74" t="s">
        <v>60</v>
      </c>
      <c r="C558" s="74" t="s">
        <v>2360</v>
      </c>
      <c r="D558" s="74" t="s">
        <v>2095</v>
      </c>
      <c r="E558" s="74" t="s">
        <v>2312</v>
      </c>
      <c r="F558" s="74" t="s">
        <v>2</v>
      </c>
      <c r="G558" s="74" t="s">
        <v>2678</v>
      </c>
      <c r="H558" s="76">
        <v>43546</v>
      </c>
      <c r="I558" s="77">
        <v>15.747723000000001</v>
      </c>
      <c r="J558" s="78">
        <v>7.66</v>
      </c>
      <c r="K558" s="78">
        <v>10.3</v>
      </c>
      <c r="L558" s="78">
        <v>50</v>
      </c>
      <c r="M558" s="78">
        <v>341.28047199999997</v>
      </c>
      <c r="N558" s="76">
        <v>43578</v>
      </c>
      <c r="O558" s="75" t="s">
        <v>1</v>
      </c>
      <c r="P558" s="75" t="s">
        <v>1</v>
      </c>
      <c r="Q558" s="75" t="s">
        <v>1</v>
      </c>
      <c r="R558" s="75" t="s">
        <v>1</v>
      </c>
      <c r="S558" s="75" t="s">
        <v>1</v>
      </c>
      <c r="T558" s="79">
        <v>1</v>
      </c>
      <c r="V558" s="86">
        <v>43578</v>
      </c>
      <c r="X558" s="81" t="str">
        <f t="shared" si="80"/>
        <v>2019-Q1</v>
      </c>
      <c r="Y558" s="81" t="str">
        <f t="shared" si="81"/>
        <v>2019-Q1</v>
      </c>
      <c r="Z558" s="87">
        <f t="shared" si="82"/>
        <v>10.3</v>
      </c>
      <c r="AB558" s="81" t="str">
        <f t="shared" si="83"/>
        <v>2019-Q2</v>
      </c>
      <c r="AC558" s="81" t="str">
        <f t="shared" si="84"/>
        <v/>
      </c>
      <c r="AD558" s="87" t="str">
        <f t="shared" si="85"/>
        <v/>
      </c>
      <c r="AF558" s="81" t="str">
        <f t="shared" si="86"/>
        <v/>
      </c>
      <c r="AG558" s="87" t="str">
        <f t="shared" si="87"/>
        <v/>
      </c>
      <c r="AH558" s="87" t="str">
        <f t="shared" si="88"/>
        <v/>
      </c>
      <c r="AI558" s="87" t="str">
        <f t="shared" si="89"/>
        <v/>
      </c>
    </row>
    <row r="559" spans="1:35" ht="12" customHeight="1" x14ac:dyDescent="0.2">
      <c r="A559" s="73" t="s">
        <v>1887</v>
      </c>
      <c r="B559" s="74" t="s">
        <v>17</v>
      </c>
      <c r="C559" s="74" t="s">
        <v>16</v>
      </c>
      <c r="D559" s="74" t="s">
        <v>15</v>
      </c>
      <c r="E559" s="74" t="s">
        <v>2253</v>
      </c>
      <c r="F559" s="74" t="s">
        <v>2</v>
      </c>
      <c r="G559" s="74" t="s">
        <v>2694</v>
      </c>
      <c r="H559" s="76">
        <v>43305</v>
      </c>
      <c r="I559" s="77">
        <v>10.57</v>
      </c>
      <c r="J559" s="78">
        <v>6.87</v>
      </c>
      <c r="K559" s="78">
        <v>9.1999999999999993</v>
      </c>
      <c r="L559" s="78">
        <v>51.37</v>
      </c>
      <c r="M559" s="78">
        <v>102.06399999999999</v>
      </c>
      <c r="N559" s="76">
        <v>43570</v>
      </c>
      <c r="O559" s="77">
        <v>10.365</v>
      </c>
      <c r="P559" s="78">
        <v>6.87</v>
      </c>
      <c r="Q559" s="78">
        <v>9.1999999999999993</v>
      </c>
      <c r="R559" s="78">
        <v>51.37</v>
      </c>
      <c r="S559" s="78">
        <v>102.06399999999999</v>
      </c>
      <c r="T559" s="79">
        <v>8</v>
      </c>
      <c r="V559" s="86">
        <v>43570</v>
      </c>
      <c r="X559" s="81" t="str">
        <f t="shared" si="80"/>
        <v>2018-Q3</v>
      </c>
      <c r="Y559" s="81" t="str">
        <f t="shared" si="81"/>
        <v>2018-Q3</v>
      </c>
      <c r="Z559" s="87">
        <f t="shared" si="82"/>
        <v>9.1999999999999993</v>
      </c>
      <c r="AB559" s="81" t="str">
        <f t="shared" si="83"/>
        <v>2019-Q2</v>
      </c>
      <c r="AC559" s="81" t="str">
        <f t="shared" si="84"/>
        <v>2019-Q2</v>
      </c>
      <c r="AD559" s="87">
        <f t="shared" si="85"/>
        <v>9.1999999999999993</v>
      </c>
      <c r="AF559" s="81" t="str">
        <f t="shared" si="86"/>
        <v>2019-Q2</v>
      </c>
      <c r="AG559" s="87">
        <f t="shared" si="87"/>
        <v>9.1999999999999993</v>
      </c>
      <c r="AH559" s="87">
        <f t="shared" si="88"/>
        <v>9.1999999999999993</v>
      </c>
      <c r="AI559" s="87">
        <f t="shared" si="89"/>
        <v>0</v>
      </c>
    </row>
    <row r="560" spans="1:35" ht="12" customHeight="1" x14ac:dyDescent="0.2">
      <c r="A560" s="73" t="s">
        <v>1887</v>
      </c>
      <c r="B560" s="74" t="s">
        <v>95</v>
      </c>
      <c r="C560" s="74" t="s">
        <v>2035</v>
      </c>
      <c r="D560" s="74" t="s">
        <v>167</v>
      </c>
      <c r="E560" s="74" t="s">
        <v>2251</v>
      </c>
      <c r="F560" s="74" t="s">
        <v>2</v>
      </c>
      <c r="G560" s="74" t="s">
        <v>2694</v>
      </c>
      <c r="H560" s="76">
        <v>43312</v>
      </c>
      <c r="I560" s="77">
        <v>29.192</v>
      </c>
      <c r="J560" s="75" t="s">
        <v>1</v>
      </c>
      <c r="K560" s="78">
        <v>10.5</v>
      </c>
      <c r="L560" s="75" t="s">
        <v>1</v>
      </c>
      <c r="M560" s="75" t="s">
        <v>1</v>
      </c>
      <c r="N560" s="76">
        <v>43557</v>
      </c>
      <c r="O560" s="77">
        <v>29.192</v>
      </c>
      <c r="P560" s="75" t="s">
        <v>1</v>
      </c>
      <c r="Q560" s="78">
        <v>10.5</v>
      </c>
      <c r="R560" s="75" t="s">
        <v>1</v>
      </c>
      <c r="S560" s="75" t="s">
        <v>1</v>
      </c>
      <c r="T560" s="79">
        <v>8</v>
      </c>
      <c r="V560" s="86">
        <v>43557</v>
      </c>
      <c r="X560" s="81" t="str">
        <f t="shared" si="80"/>
        <v>2018-Q3</v>
      </c>
      <c r="Y560" s="81" t="str">
        <f t="shared" si="81"/>
        <v>2018-Q3</v>
      </c>
      <c r="Z560" s="87">
        <f t="shared" si="82"/>
        <v>10.5</v>
      </c>
      <c r="AB560" s="81" t="str">
        <f t="shared" si="83"/>
        <v>2019-Q2</v>
      </c>
      <c r="AC560" s="81" t="str">
        <f t="shared" si="84"/>
        <v>2019-Q2</v>
      </c>
      <c r="AD560" s="87">
        <f t="shared" si="85"/>
        <v>10.5</v>
      </c>
      <c r="AF560" s="81" t="str">
        <f t="shared" si="86"/>
        <v>2019-Q2</v>
      </c>
      <c r="AG560" s="87">
        <f t="shared" si="87"/>
        <v>10.5</v>
      </c>
      <c r="AH560" s="87">
        <f t="shared" si="88"/>
        <v>10.5</v>
      </c>
      <c r="AI560" s="87">
        <f t="shared" si="89"/>
        <v>0</v>
      </c>
    </row>
    <row r="561" spans="1:35" ht="12" customHeight="1" x14ac:dyDescent="0.2">
      <c r="A561" s="73" t="s">
        <v>1887</v>
      </c>
      <c r="B561" s="74" t="s">
        <v>63</v>
      </c>
      <c r="C561" s="74" t="s">
        <v>2449</v>
      </c>
      <c r="D561" s="74" t="s">
        <v>4</v>
      </c>
      <c r="E561" s="74" t="s">
        <v>2245</v>
      </c>
      <c r="F561" s="74" t="s">
        <v>2</v>
      </c>
      <c r="G561" s="74" t="s">
        <v>2678</v>
      </c>
      <c r="H561" s="76">
        <v>43336</v>
      </c>
      <c r="I561" s="77">
        <v>17.615718000000001</v>
      </c>
      <c r="J561" s="78">
        <v>7.75</v>
      </c>
      <c r="K561" s="78">
        <v>10.8</v>
      </c>
      <c r="L561" s="78">
        <v>52.82</v>
      </c>
      <c r="M561" s="78">
        <v>471.123718</v>
      </c>
      <c r="N561" s="76">
        <v>43546</v>
      </c>
      <c r="O561" s="77">
        <v>6.1993780000000003</v>
      </c>
      <c r="P561" s="78">
        <v>7.15</v>
      </c>
      <c r="Q561" s="78">
        <v>9.65</v>
      </c>
      <c r="R561" s="78">
        <v>52.82</v>
      </c>
      <c r="S561" s="78">
        <v>461.68123000000003</v>
      </c>
      <c r="T561" s="79">
        <v>7</v>
      </c>
      <c r="V561" s="86">
        <v>43546</v>
      </c>
      <c r="X561" s="81" t="str">
        <f t="shared" si="80"/>
        <v>2018-Q3</v>
      </c>
      <c r="Y561" s="81" t="str">
        <f t="shared" si="81"/>
        <v>2018-Q3</v>
      </c>
      <c r="Z561" s="87">
        <f t="shared" si="82"/>
        <v>10.8</v>
      </c>
      <c r="AB561" s="81" t="str">
        <f t="shared" si="83"/>
        <v>2019-Q1</v>
      </c>
      <c r="AC561" s="81" t="str">
        <f t="shared" si="84"/>
        <v>2019-Q1</v>
      </c>
      <c r="AD561" s="87">
        <f t="shared" si="85"/>
        <v>9.65</v>
      </c>
      <c r="AF561" s="81" t="str">
        <f t="shared" si="86"/>
        <v>2019-Q1</v>
      </c>
      <c r="AG561" s="87">
        <f t="shared" si="87"/>
        <v>10.8</v>
      </c>
      <c r="AH561" s="87">
        <f t="shared" si="88"/>
        <v>9.65</v>
      </c>
      <c r="AI561" s="87">
        <f t="shared" si="89"/>
        <v>1.1500000000000004</v>
      </c>
    </row>
    <row r="562" spans="1:35" ht="12" customHeight="1" x14ac:dyDescent="0.2">
      <c r="A562" s="73" t="s">
        <v>1887</v>
      </c>
      <c r="B562" s="74" t="s">
        <v>39</v>
      </c>
      <c r="C562" s="74" t="s">
        <v>186</v>
      </c>
      <c r="D562" s="74" t="s">
        <v>38</v>
      </c>
      <c r="E562" s="74" t="s">
        <v>2202</v>
      </c>
      <c r="F562" s="74" t="s">
        <v>2</v>
      </c>
      <c r="G562" s="74" t="s">
        <v>2678</v>
      </c>
      <c r="H562" s="76">
        <v>43126</v>
      </c>
      <c r="I562" s="77">
        <v>30.364999999999998</v>
      </c>
      <c r="J562" s="78">
        <v>7.35</v>
      </c>
      <c r="K562" s="78">
        <v>9.75</v>
      </c>
      <c r="L562" s="78">
        <v>48</v>
      </c>
      <c r="M562" s="78">
        <v>877.64200000000005</v>
      </c>
      <c r="N562" s="76">
        <v>43538</v>
      </c>
      <c r="O562" s="77">
        <v>13.382</v>
      </c>
      <c r="P562" s="78">
        <v>6.97</v>
      </c>
      <c r="Q562" s="78">
        <v>9</v>
      </c>
      <c r="R562" s="78">
        <v>48</v>
      </c>
      <c r="S562" s="78">
        <v>877.79300000000001</v>
      </c>
      <c r="T562" s="79">
        <v>13</v>
      </c>
      <c r="V562" s="86">
        <v>43538</v>
      </c>
      <c r="X562" s="81" t="str">
        <f t="shared" si="80"/>
        <v>2018-Q1</v>
      </c>
      <c r="Y562" s="81" t="str">
        <f t="shared" si="81"/>
        <v>2018-Q1</v>
      </c>
      <c r="Z562" s="87">
        <f t="shared" si="82"/>
        <v>9.75</v>
      </c>
      <c r="AB562" s="81" t="str">
        <f t="shared" si="83"/>
        <v>2019-Q1</v>
      </c>
      <c r="AC562" s="81" t="str">
        <f t="shared" si="84"/>
        <v>2019-Q1</v>
      </c>
      <c r="AD562" s="87">
        <f t="shared" si="85"/>
        <v>9</v>
      </c>
      <c r="AF562" s="81" t="str">
        <f t="shared" si="86"/>
        <v>2019-Q1</v>
      </c>
      <c r="AG562" s="87">
        <f t="shared" si="87"/>
        <v>9.75</v>
      </c>
      <c r="AH562" s="87">
        <f t="shared" si="88"/>
        <v>9</v>
      </c>
      <c r="AI562" s="87">
        <f t="shared" si="89"/>
        <v>0.75</v>
      </c>
    </row>
    <row r="563" spans="1:35" ht="12" customHeight="1" x14ac:dyDescent="0.2">
      <c r="A563" s="73" t="s">
        <v>1887</v>
      </c>
      <c r="B563" s="74" t="s">
        <v>181</v>
      </c>
      <c r="C563" s="74" t="s">
        <v>3015</v>
      </c>
      <c r="D563" s="74" t="s">
        <v>22</v>
      </c>
      <c r="E563" s="74" t="s">
        <v>2238</v>
      </c>
      <c r="F563" s="74" t="s">
        <v>2</v>
      </c>
      <c r="G563" s="74" t="s">
        <v>2680</v>
      </c>
      <c r="H563" s="76">
        <v>43369</v>
      </c>
      <c r="I563" s="77">
        <v>88.450272999999996</v>
      </c>
      <c r="J563" s="78">
        <v>7.41</v>
      </c>
      <c r="K563" s="78">
        <v>10.3</v>
      </c>
      <c r="L563" s="78">
        <v>48.14</v>
      </c>
      <c r="M563" s="78">
        <v>2513.2846140000001</v>
      </c>
      <c r="N563" s="76">
        <v>43538</v>
      </c>
      <c r="O563" s="77">
        <v>46</v>
      </c>
      <c r="P563" s="78">
        <v>6.97</v>
      </c>
      <c r="Q563" s="78">
        <v>9.4</v>
      </c>
      <c r="R563" s="75" t="s">
        <v>1</v>
      </c>
      <c r="S563" s="75" t="s">
        <v>1</v>
      </c>
      <c r="T563" s="79">
        <v>5</v>
      </c>
      <c r="V563" s="86">
        <v>43538</v>
      </c>
      <c r="X563" s="81" t="str">
        <f t="shared" si="80"/>
        <v>2018-Q3</v>
      </c>
      <c r="Y563" s="81" t="str">
        <f t="shared" si="81"/>
        <v>2018-Q3</v>
      </c>
      <c r="Z563" s="87">
        <f t="shared" si="82"/>
        <v>10.3</v>
      </c>
      <c r="AB563" s="81" t="str">
        <f t="shared" si="83"/>
        <v>2019-Q1</v>
      </c>
      <c r="AC563" s="81" t="str">
        <f t="shared" si="84"/>
        <v>2019-Q1</v>
      </c>
      <c r="AD563" s="87">
        <f t="shared" si="85"/>
        <v>9.4</v>
      </c>
      <c r="AF563" s="81" t="str">
        <f t="shared" si="86"/>
        <v>2019-Q1</v>
      </c>
      <c r="AG563" s="87">
        <f t="shared" si="87"/>
        <v>10.3</v>
      </c>
      <c r="AH563" s="87">
        <f t="shared" si="88"/>
        <v>9.4</v>
      </c>
      <c r="AI563" s="87">
        <f t="shared" si="89"/>
        <v>0.90000000000000036</v>
      </c>
    </row>
    <row r="564" spans="1:35" ht="12" customHeight="1" x14ac:dyDescent="0.2">
      <c r="A564" s="73" t="s">
        <v>1887</v>
      </c>
      <c r="B564" s="74" t="s">
        <v>46</v>
      </c>
      <c r="C564" s="74" t="s">
        <v>189</v>
      </c>
      <c r="D564" s="74" t="s">
        <v>62</v>
      </c>
      <c r="E564" s="74" t="s">
        <v>2247</v>
      </c>
      <c r="F564" s="74" t="s">
        <v>2</v>
      </c>
      <c r="G564" s="74" t="s">
        <v>2678</v>
      </c>
      <c r="H564" s="76">
        <v>43333</v>
      </c>
      <c r="I564" s="77">
        <v>130.23345</v>
      </c>
      <c r="J564" s="78">
        <v>7.33</v>
      </c>
      <c r="K564" s="78">
        <v>10.1</v>
      </c>
      <c r="L564" s="78">
        <v>49.94</v>
      </c>
      <c r="M564" s="78">
        <v>1592.6123070000001</v>
      </c>
      <c r="N564" s="76">
        <v>43537</v>
      </c>
      <c r="O564" s="77">
        <v>70</v>
      </c>
      <c r="P564" s="78">
        <v>7.08</v>
      </c>
      <c r="Q564" s="78">
        <v>9.6</v>
      </c>
      <c r="R564" s="78">
        <v>49.94</v>
      </c>
      <c r="S564" s="78">
        <v>1494.5956080000001</v>
      </c>
      <c r="T564" s="79">
        <v>6</v>
      </c>
      <c r="V564" s="86">
        <v>43537</v>
      </c>
      <c r="X564" s="81" t="str">
        <f t="shared" si="80"/>
        <v>2018-Q3</v>
      </c>
      <c r="Y564" s="81" t="str">
        <f t="shared" si="81"/>
        <v>2018-Q3</v>
      </c>
      <c r="Z564" s="87">
        <f t="shared" si="82"/>
        <v>10.1</v>
      </c>
      <c r="AB564" s="81" t="str">
        <f t="shared" si="83"/>
        <v>2019-Q1</v>
      </c>
      <c r="AC564" s="81" t="str">
        <f t="shared" si="84"/>
        <v>2019-Q1</v>
      </c>
      <c r="AD564" s="87">
        <f t="shared" si="85"/>
        <v>9.6</v>
      </c>
      <c r="AF564" s="81" t="str">
        <f t="shared" si="86"/>
        <v>2019-Q1</v>
      </c>
      <c r="AG564" s="87">
        <f t="shared" si="87"/>
        <v>10.1</v>
      </c>
      <c r="AH564" s="87">
        <f t="shared" si="88"/>
        <v>9.6</v>
      </c>
      <c r="AI564" s="87">
        <f t="shared" si="89"/>
        <v>0.5</v>
      </c>
    </row>
    <row r="565" spans="1:35" ht="12" customHeight="1" x14ac:dyDescent="0.2">
      <c r="A565" s="73" t="s">
        <v>1887</v>
      </c>
      <c r="B565" s="74" t="s">
        <v>111</v>
      </c>
      <c r="C565" s="74" t="s">
        <v>3018</v>
      </c>
      <c r="D565" s="74" t="s">
        <v>180</v>
      </c>
      <c r="E565" s="74" t="s">
        <v>2234</v>
      </c>
      <c r="F565" s="74" t="s">
        <v>2</v>
      </c>
      <c r="G565" s="74" t="s">
        <v>2680</v>
      </c>
      <c r="H565" s="76">
        <v>43374</v>
      </c>
      <c r="I565" s="77">
        <v>5.8354730000000004</v>
      </c>
      <c r="J565" s="78">
        <v>5.27</v>
      </c>
      <c r="K565" s="75" t="s">
        <v>1</v>
      </c>
      <c r="L565" s="78">
        <v>37.31</v>
      </c>
      <c r="M565" s="78">
        <v>617.456638</v>
      </c>
      <c r="N565" s="76">
        <v>43530</v>
      </c>
      <c r="O565" s="77">
        <v>3.3006989999999998</v>
      </c>
      <c r="P565" s="78">
        <v>5.27</v>
      </c>
      <c r="Q565" s="75" t="s">
        <v>1</v>
      </c>
      <c r="R565" s="78">
        <v>37.31</v>
      </c>
      <c r="S565" s="78">
        <v>617.456638</v>
      </c>
      <c r="T565" s="79">
        <v>5</v>
      </c>
      <c r="V565" s="86">
        <v>43530</v>
      </c>
      <c r="X565" s="81" t="str">
        <f t="shared" si="80"/>
        <v>2018-Q4</v>
      </c>
      <c r="Y565" s="81" t="str">
        <f t="shared" si="81"/>
        <v/>
      </c>
      <c r="Z565" s="87" t="str">
        <f t="shared" si="82"/>
        <v/>
      </c>
      <c r="AB565" s="81" t="str">
        <f t="shared" si="83"/>
        <v>2019-Q1</v>
      </c>
      <c r="AC565" s="81" t="str">
        <f t="shared" si="84"/>
        <v/>
      </c>
      <c r="AD565" s="87" t="str">
        <f t="shared" si="85"/>
        <v/>
      </c>
      <c r="AF565" s="81" t="str">
        <f t="shared" si="86"/>
        <v/>
      </c>
      <c r="AG565" s="87" t="str">
        <f t="shared" si="87"/>
        <v/>
      </c>
      <c r="AH565" s="87" t="str">
        <f t="shared" si="88"/>
        <v/>
      </c>
      <c r="AI565" s="87" t="str">
        <f t="shared" si="89"/>
        <v/>
      </c>
    </row>
    <row r="566" spans="1:35" ht="12" customHeight="1" x14ac:dyDescent="0.2">
      <c r="A566" s="73" t="s">
        <v>1887</v>
      </c>
      <c r="B566" s="74" t="s">
        <v>17</v>
      </c>
      <c r="C566" s="74" t="s">
        <v>16</v>
      </c>
      <c r="D566" s="74" t="s">
        <v>15</v>
      </c>
      <c r="E566" s="74" t="s">
        <v>2154</v>
      </c>
      <c r="F566" s="74" t="s">
        <v>2</v>
      </c>
      <c r="G566" s="74" t="s">
        <v>2694</v>
      </c>
      <c r="H566" s="76">
        <v>43252</v>
      </c>
      <c r="I566" s="77">
        <v>0.79400000000000004</v>
      </c>
      <c r="J566" s="78">
        <v>6.87</v>
      </c>
      <c r="K566" s="78">
        <v>9.1999999999999993</v>
      </c>
      <c r="L566" s="78">
        <v>51.37</v>
      </c>
      <c r="M566" s="78">
        <v>148.786</v>
      </c>
      <c r="N566" s="76">
        <v>43523</v>
      </c>
      <c r="O566" s="77">
        <v>-3.952</v>
      </c>
      <c r="P566" s="78">
        <v>6.87</v>
      </c>
      <c r="Q566" s="78">
        <v>9.1999999999999993</v>
      </c>
      <c r="R566" s="78">
        <v>51.37</v>
      </c>
      <c r="S566" s="78">
        <v>148.78200000000001</v>
      </c>
      <c r="T566" s="79">
        <v>9</v>
      </c>
      <c r="V566" s="86">
        <v>43523</v>
      </c>
      <c r="X566" s="81" t="str">
        <f t="shared" si="80"/>
        <v>2018-Q2</v>
      </c>
      <c r="Y566" s="81" t="str">
        <f t="shared" si="81"/>
        <v>2018-Q2</v>
      </c>
      <c r="Z566" s="87">
        <f t="shared" si="82"/>
        <v>9.1999999999999993</v>
      </c>
      <c r="AB566" s="81" t="str">
        <f t="shared" si="83"/>
        <v>2019-Q1</v>
      </c>
      <c r="AC566" s="81" t="str">
        <f t="shared" si="84"/>
        <v>2019-Q1</v>
      </c>
      <c r="AD566" s="87">
        <f t="shared" si="85"/>
        <v>9.1999999999999993</v>
      </c>
      <c r="AF566" s="81" t="str">
        <f t="shared" si="86"/>
        <v>2019-Q1</v>
      </c>
      <c r="AG566" s="87">
        <f t="shared" si="87"/>
        <v>9.1999999999999993</v>
      </c>
      <c r="AH566" s="87">
        <f t="shared" si="88"/>
        <v>9.1999999999999993</v>
      </c>
      <c r="AI566" s="87">
        <f t="shared" si="89"/>
        <v>0</v>
      </c>
    </row>
    <row r="567" spans="1:35" ht="12" customHeight="1" x14ac:dyDescent="0.2">
      <c r="A567" s="73" t="s">
        <v>1887</v>
      </c>
      <c r="B567" s="74" t="s">
        <v>17</v>
      </c>
      <c r="C567" s="74" t="s">
        <v>16</v>
      </c>
      <c r="D567" s="74" t="s">
        <v>15</v>
      </c>
      <c r="E567" s="74" t="s">
        <v>2155</v>
      </c>
      <c r="F567" s="74" t="s">
        <v>2</v>
      </c>
      <c r="G567" s="74" t="s">
        <v>2694</v>
      </c>
      <c r="H567" s="76">
        <v>43252</v>
      </c>
      <c r="I567" s="77">
        <v>39.741999999999997</v>
      </c>
      <c r="J567" s="78">
        <v>6.87</v>
      </c>
      <c r="K567" s="78">
        <v>9.1999999999999993</v>
      </c>
      <c r="L567" s="78">
        <v>51.37</v>
      </c>
      <c r="M567" s="78">
        <v>963.48</v>
      </c>
      <c r="N567" s="76">
        <v>43523</v>
      </c>
      <c r="O567" s="77">
        <v>38.424999999999997</v>
      </c>
      <c r="P567" s="78">
        <v>6.87</v>
      </c>
      <c r="Q567" s="78">
        <v>9.1999999999999993</v>
      </c>
      <c r="R567" s="78">
        <v>51.37</v>
      </c>
      <c r="S567" s="78">
        <v>962.35</v>
      </c>
      <c r="T567" s="79">
        <v>9</v>
      </c>
      <c r="V567" s="86">
        <v>43523</v>
      </c>
      <c r="X567" s="81" t="str">
        <f t="shared" si="80"/>
        <v>2018-Q2</v>
      </c>
      <c r="Y567" s="81" t="str">
        <f t="shared" si="81"/>
        <v>2018-Q2</v>
      </c>
      <c r="Z567" s="87">
        <f t="shared" si="82"/>
        <v>9.1999999999999993</v>
      </c>
      <c r="AB567" s="81" t="str">
        <f t="shared" si="83"/>
        <v>2019-Q1</v>
      </c>
      <c r="AC567" s="81" t="str">
        <f t="shared" si="84"/>
        <v>2019-Q1</v>
      </c>
      <c r="AD567" s="87">
        <f t="shared" si="85"/>
        <v>9.1999999999999993</v>
      </c>
      <c r="AF567" s="81" t="str">
        <f t="shared" si="86"/>
        <v>2019-Q1</v>
      </c>
      <c r="AG567" s="87">
        <f t="shared" si="87"/>
        <v>9.1999999999999993</v>
      </c>
      <c r="AH567" s="87">
        <f t="shared" si="88"/>
        <v>9.1999999999999993</v>
      </c>
      <c r="AI567" s="87">
        <f t="shared" si="89"/>
        <v>0</v>
      </c>
    </row>
    <row r="568" spans="1:35" ht="12" customHeight="1" x14ac:dyDescent="0.2">
      <c r="A568" s="73" t="s">
        <v>1887</v>
      </c>
      <c r="B568" s="74" t="s">
        <v>17</v>
      </c>
      <c r="C568" s="74" t="s">
        <v>16</v>
      </c>
      <c r="D568" s="74" t="s">
        <v>15</v>
      </c>
      <c r="E568" s="74" t="s">
        <v>2156</v>
      </c>
      <c r="F568" s="74" t="s">
        <v>2</v>
      </c>
      <c r="G568" s="74" t="s">
        <v>2694</v>
      </c>
      <c r="H568" s="76">
        <v>43252</v>
      </c>
      <c r="I568" s="77">
        <v>-7.3650000000000002</v>
      </c>
      <c r="J568" s="78">
        <v>7.38</v>
      </c>
      <c r="K568" s="78">
        <v>10.199999999999999</v>
      </c>
      <c r="L568" s="78">
        <v>51.37</v>
      </c>
      <c r="M568" s="78">
        <v>327.91699999999997</v>
      </c>
      <c r="N568" s="76">
        <v>43523</v>
      </c>
      <c r="O568" s="77">
        <v>-8.5589999999999993</v>
      </c>
      <c r="P568" s="78">
        <v>7.38</v>
      </c>
      <c r="Q568" s="78">
        <v>10.199999999999999</v>
      </c>
      <c r="R568" s="78">
        <v>51.37</v>
      </c>
      <c r="S568" s="78">
        <v>327.35599999999999</v>
      </c>
      <c r="T568" s="79">
        <v>9</v>
      </c>
      <c r="V568" s="86">
        <v>43523</v>
      </c>
      <c r="X568" s="81" t="str">
        <f t="shared" si="80"/>
        <v>2018-Q2</v>
      </c>
      <c r="Y568" s="81" t="str">
        <f t="shared" si="81"/>
        <v>2018-Q2</v>
      </c>
      <c r="Z568" s="87">
        <f t="shared" si="82"/>
        <v>10.199999999999999</v>
      </c>
      <c r="AB568" s="81" t="str">
        <f t="shared" si="83"/>
        <v>2019-Q1</v>
      </c>
      <c r="AC568" s="81" t="str">
        <f t="shared" si="84"/>
        <v>2019-Q1</v>
      </c>
      <c r="AD568" s="87">
        <f t="shared" si="85"/>
        <v>10.199999999999999</v>
      </c>
      <c r="AF568" s="81" t="str">
        <f t="shared" si="86"/>
        <v>2019-Q1</v>
      </c>
      <c r="AG568" s="87">
        <f t="shared" si="87"/>
        <v>10.199999999999999</v>
      </c>
      <c r="AH568" s="87">
        <f t="shared" si="88"/>
        <v>10.199999999999999</v>
      </c>
      <c r="AI568" s="87">
        <f t="shared" si="89"/>
        <v>0</v>
      </c>
    </row>
    <row r="569" spans="1:35" ht="12" customHeight="1" x14ac:dyDescent="0.2">
      <c r="A569" s="73" t="s">
        <v>1887</v>
      </c>
      <c r="B569" s="74" t="s">
        <v>17</v>
      </c>
      <c r="C569" s="74" t="s">
        <v>16</v>
      </c>
      <c r="D569" s="74" t="s">
        <v>15</v>
      </c>
      <c r="E569" s="74" t="s">
        <v>2157</v>
      </c>
      <c r="F569" s="74" t="s">
        <v>2</v>
      </c>
      <c r="G569" s="74" t="s">
        <v>2694</v>
      </c>
      <c r="H569" s="76">
        <v>43252</v>
      </c>
      <c r="I569" s="77">
        <v>1.7230000000000001</v>
      </c>
      <c r="J569" s="78">
        <v>7.39</v>
      </c>
      <c r="K569" s="78">
        <v>10.199999999999999</v>
      </c>
      <c r="L569" s="78">
        <v>51.37</v>
      </c>
      <c r="M569" s="78">
        <v>1137.079</v>
      </c>
      <c r="N569" s="76">
        <v>43523</v>
      </c>
      <c r="O569" s="77">
        <v>-3.4750000000000001</v>
      </c>
      <c r="P569" s="78">
        <v>7.38</v>
      </c>
      <c r="Q569" s="78">
        <v>10.199999999999999</v>
      </c>
      <c r="R569" s="78">
        <v>51.37</v>
      </c>
      <c r="S569" s="78">
        <v>1134.866</v>
      </c>
      <c r="T569" s="79">
        <v>9</v>
      </c>
      <c r="V569" s="86">
        <v>43523</v>
      </c>
      <c r="X569" s="81" t="str">
        <f t="shared" si="80"/>
        <v>2018-Q2</v>
      </c>
      <c r="Y569" s="81" t="str">
        <f t="shared" si="81"/>
        <v>2018-Q2</v>
      </c>
      <c r="Z569" s="87">
        <f t="shared" si="82"/>
        <v>10.199999999999999</v>
      </c>
      <c r="AB569" s="81" t="str">
        <f t="shared" si="83"/>
        <v>2019-Q1</v>
      </c>
      <c r="AC569" s="81" t="str">
        <f t="shared" si="84"/>
        <v>2019-Q1</v>
      </c>
      <c r="AD569" s="87">
        <f t="shared" si="85"/>
        <v>10.199999999999999</v>
      </c>
      <c r="AF569" s="81" t="str">
        <f t="shared" si="86"/>
        <v>2019-Q1</v>
      </c>
      <c r="AG569" s="87">
        <f t="shared" si="87"/>
        <v>10.199999999999999</v>
      </c>
      <c r="AH569" s="87">
        <f t="shared" si="88"/>
        <v>10.199999999999999</v>
      </c>
      <c r="AI569" s="87">
        <f t="shared" si="89"/>
        <v>0</v>
      </c>
    </row>
    <row r="570" spans="1:35" ht="12" customHeight="1" x14ac:dyDescent="0.2">
      <c r="A570" s="73" t="s">
        <v>1887</v>
      </c>
      <c r="B570" s="74" t="s">
        <v>17</v>
      </c>
      <c r="C570" s="74" t="s">
        <v>16</v>
      </c>
      <c r="D570" s="74" t="s">
        <v>15</v>
      </c>
      <c r="E570" s="74" t="s">
        <v>2158</v>
      </c>
      <c r="F570" s="74" t="s">
        <v>2</v>
      </c>
      <c r="G570" s="74" t="s">
        <v>2694</v>
      </c>
      <c r="H570" s="76">
        <v>43252</v>
      </c>
      <c r="I570" s="77">
        <v>-2.04</v>
      </c>
      <c r="J570" s="78">
        <v>7.39</v>
      </c>
      <c r="K570" s="78">
        <v>10.199999999999999</v>
      </c>
      <c r="L570" s="78">
        <v>51.37</v>
      </c>
      <c r="M570" s="78">
        <v>634.63800000000003</v>
      </c>
      <c r="N570" s="76">
        <v>43523</v>
      </c>
      <c r="O570" s="77">
        <v>-4.3230000000000004</v>
      </c>
      <c r="P570" s="78">
        <v>7.38</v>
      </c>
      <c r="Q570" s="78">
        <v>10.199999999999999</v>
      </c>
      <c r="R570" s="78">
        <v>51.37</v>
      </c>
      <c r="S570" s="78">
        <v>633.60199999999998</v>
      </c>
      <c r="T570" s="79">
        <v>9</v>
      </c>
      <c r="V570" s="86">
        <v>43523</v>
      </c>
      <c r="X570" s="81" t="str">
        <f t="shared" si="80"/>
        <v>2018-Q2</v>
      </c>
      <c r="Y570" s="81" t="str">
        <f t="shared" si="81"/>
        <v>2018-Q2</v>
      </c>
      <c r="Z570" s="87">
        <f t="shared" si="82"/>
        <v>10.199999999999999</v>
      </c>
      <c r="AB570" s="81" t="str">
        <f t="shared" si="83"/>
        <v>2019-Q1</v>
      </c>
      <c r="AC570" s="81" t="str">
        <f t="shared" si="84"/>
        <v>2019-Q1</v>
      </c>
      <c r="AD570" s="87">
        <f t="shared" si="85"/>
        <v>10.199999999999999</v>
      </c>
      <c r="AF570" s="81" t="str">
        <f t="shared" si="86"/>
        <v>2019-Q1</v>
      </c>
      <c r="AG570" s="87">
        <f t="shared" si="87"/>
        <v>10.199999999999999</v>
      </c>
      <c r="AH570" s="87">
        <f t="shared" si="88"/>
        <v>10.199999999999999</v>
      </c>
      <c r="AI570" s="87">
        <f t="shared" si="89"/>
        <v>0</v>
      </c>
    </row>
    <row r="571" spans="1:35" ht="12" customHeight="1" x14ac:dyDescent="0.2">
      <c r="A571" s="73" t="s">
        <v>1887</v>
      </c>
      <c r="B571" s="74" t="s">
        <v>6</v>
      </c>
      <c r="C571" s="74" t="s">
        <v>23</v>
      </c>
      <c r="D571" s="74" t="s">
        <v>22</v>
      </c>
      <c r="E571" s="74" t="s">
        <v>2168</v>
      </c>
      <c r="F571" s="74" t="s">
        <v>2</v>
      </c>
      <c r="G571" s="74" t="s">
        <v>2680</v>
      </c>
      <c r="H571" s="76">
        <v>43229</v>
      </c>
      <c r="I571" s="77">
        <v>95.277620999999996</v>
      </c>
      <c r="J571" s="78">
        <v>7.52</v>
      </c>
      <c r="K571" s="78">
        <v>10.220000000000001</v>
      </c>
      <c r="L571" s="78">
        <v>50.16</v>
      </c>
      <c r="M571" s="78">
        <v>4124.3713399999997</v>
      </c>
      <c r="N571" s="76">
        <v>43523</v>
      </c>
      <c r="O571" s="77">
        <v>44.191622000000002</v>
      </c>
      <c r="P571" s="78">
        <v>7.28</v>
      </c>
      <c r="Q571" s="78">
        <v>9.75</v>
      </c>
      <c r="R571" s="78">
        <v>50.16</v>
      </c>
      <c r="S571" s="78">
        <v>4004.9808899999998</v>
      </c>
      <c r="T571" s="79">
        <v>9</v>
      </c>
      <c r="V571" s="86">
        <v>43523</v>
      </c>
      <c r="X571" s="81" t="str">
        <f t="shared" si="80"/>
        <v>2018-Q2</v>
      </c>
      <c r="Y571" s="81" t="str">
        <f t="shared" si="81"/>
        <v>2018-Q2</v>
      </c>
      <c r="Z571" s="87">
        <f t="shared" si="82"/>
        <v>10.220000000000001</v>
      </c>
      <c r="AB571" s="81" t="str">
        <f t="shared" si="83"/>
        <v>2019-Q1</v>
      </c>
      <c r="AC571" s="81" t="str">
        <f t="shared" si="84"/>
        <v>2019-Q1</v>
      </c>
      <c r="AD571" s="87">
        <f t="shared" si="85"/>
        <v>9.75</v>
      </c>
      <c r="AF571" s="81" t="str">
        <f t="shared" si="86"/>
        <v>2019-Q1</v>
      </c>
      <c r="AG571" s="87">
        <f t="shared" si="87"/>
        <v>10.220000000000001</v>
      </c>
      <c r="AH571" s="87">
        <f t="shared" si="88"/>
        <v>9.75</v>
      </c>
      <c r="AI571" s="87">
        <f t="shared" si="89"/>
        <v>0.47000000000000064</v>
      </c>
    </row>
    <row r="572" spans="1:35" ht="12" customHeight="1" x14ac:dyDescent="0.2">
      <c r="A572" s="73" t="s">
        <v>1887</v>
      </c>
      <c r="B572" s="74" t="s">
        <v>14</v>
      </c>
      <c r="C572" s="74" t="s">
        <v>131</v>
      </c>
      <c r="D572" s="74" t="s">
        <v>2095</v>
      </c>
      <c r="E572" s="74" t="s">
        <v>2267</v>
      </c>
      <c r="F572" s="74" t="s">
        <v>2</v>
      </c>
      <c r="G572" s="74" t="s">
        <v>2680</v>
      </c>
      <c r="H572" s="76">
        <v>43411</v>
      </c>
      <c r="I572" s="77">
        <v>18.850552</v>
      </c>
      <c r="J572" s="75" t="s">
        <v>1</v>
      </c>
      <c r="K572" s="75" t="s">
        <v>1</v>
      </c>
      <c r="L572" s="75" t="s">
        <v>1</v>
      </c>
      <c r="M572" s="78">
        <v>5101.8223559999997</v>
      </c>
      <c r="N572" s="76">
        <v>43517</v>
      </c>
      <c r="O572" s="77">
        <v>0</v>
      </c>
      <c r="P572" s="75" t="s">
        <v>1</v>
      </c>
      <c r="Q572" s="75" t="s">
        <v>1</v>
      </c>
      <c r="R572" s="75" t="s">
        <v>1</v>
      </c>
      <c r="S572" s="75" t="s">
        <v>1</v>
      </c>
      <c r="T572" s="79">
        <v>3</v>
      </c>
      <c r="V572" s="86">
        <v>43517</v>
      </c>
      <c r="X572" s="81" t="str">
        <f t="shared" si="80"/>
        <v>2018-Q4</v>
      </c>
      <c r="Y572" s="81" t="str">
        <f t="shared" si="81"/>
        <v/>
      </c>
      <c r="Z572" s="87" t="str">
        <f t="shared" si="82"/>
        <v/>
      </c>
      <c r="AB572" s="81" t="str">
        <f t="shared" si="83"/>
        <v>2019-Q1</v>
      </c>
      <c r="AC572" s="81" t="str">
        <f t="shared" si="84"/>
        <v/>
      </c>
      <c r="AD572" s="87" t="str">
        <f t="shared" si="85"/>
        <v/>
      </c>
      <c r="AF572" s="81" t="str">
        <f t="shared" si="86"/>
        <v/>
      </c>
      <c r="AG572" s="87" t="str">
        <f t="shared" si="87"/>
        <v/>
      </c>
      <c r="AH572" s="87" t="str">
        <f t="shared" si="88"/>
        <v/>
      </c>
      <c r="AI572" s="87" t="str">
        <f t="shared" si="89"/>
        <v/>
      </c>
    </row>
    <row r="573" spans="1:35" ht="12" customHeight="1" x14ac:dyDescent="0.2">
      <c r="A573" s="73" t="s">
        <v>1887</v>
      </c>
      <c r="B573" s="74" t="s">
        <v>57</v>
      </c>
      <c r="C573" s="74" t="s">
        <v>217</v>
      </c>
      <c r="D573" s="74" t="s">
        <v>216</v>
      </c>
      <c r="E573" s="74" t="s">
        <v>2166</v>
      </c>
      <c r="F573" s="74" t="s">
        <v>2</v>
      </c>
      <c r="G573" s="74" t="s">
        <v>2680</v>
      </c>
      <c r="H573" s="76">
        <v>43234</v>
      </c>
      <c r="I573" s="77">
        <v>43.914000000000001</v>
      </c>
      <c r="J573" s="78">
        <v>6.28</v>
      </c>
      <c r="K573" s="78">
        <v>10.75</v>
      </c>
      <c r="L573" s="78">
        <v>41.9</v>
      </c>
      <c r="M573" s="78">
        <v>10638.735000000001</v>
      </c>
      <c r="N573" s="76">
        <v>43474</v>
      </c>
      <c r="O573" s="77">
        <v>-24</v>
      </c>
      <c r="P573" s="75" t="s">
        <v>1</v>
      </c>
      <c r="Q573" s="78">
        <v>10</v>
      </c>
      <c r="R573" s="75" t="s">
        <v>1</v>
      </c>
      <c r="S573" s="75" t="s">
        <v>1</v>
      </c>
      <c r="T573" s="79">
        <v>8</v>
      </c>
      <c r="V573" s="86">
        <v>43474</v>
      </c>
      <c r="X573" s="81" t="str">
        <f t="shared" si="80"/>
        <v>2018-Q2</v>
      </c>
      <c r="Y573" s="81" t="str">
        <f t="shared" si="81"/>
        <v>2018-Q2</v>
      </c>
      <c r="Z573" s="87">
        <f t="shared" si="82"/>
        <v>10.75</v>
      </c>
      <c r="AB573" s="81" t="str">
        <f t="shared" si="83"/>
        <v>2019-Q1</v>
      </c>
      <c r="AC573" s="81" t="str">
        <f t="shared" si="84"/>
        <v>2019-Q1</v>
      </c>
      <c r="AD573" s="87">
        <f t="shared" si="85"/>
        <v>10</v>
      </c>
      <c r="AF573" s="81" t="str">
        <f t="shared" si="86"/>
        <v>2019-Q1</v>
      </c>
      <c r="AG573" s="87">
        <f t="shared" si="87"/>
        <v>10.75</v>
      </c>
      <c r="AH573" s="87">
        <f t="shared" si="88"/>
        <v>10</v>
      </c>
      <c r="AI573" s="87">
        <f t="shared" si="89"/>
        <v>0.75</v>
      </c>
    </row>
    <row r="574" spans="1:35" ht="12" customHeight="1" x14ac:dyDescent="0.2">
      <c r="A574" s="73" t="s">
        <v>1887</v>
      </c>
      <c r="B574" s="74" t="s">
        <v>28</v>
      </c>
      <c r="C574" s="74" t="s">
        <v>146</v>
      </c>
      <c r="D574" s="74" t="s">
        <v>2095</v>
      </c>
      <c r="E574" s="74" t="s">
        <v>2394</v>
      </c>
      <c r="F574" s="74" t="s">
        <v>2</v>
      </c>
      <c r="G574" s="74" t="s">
        <v>2767</v>
      </c>
      <c r="H574" s="76">
        <v>43385</v>
      </c>
      <c r="I574" s="75" t="s">
        <v>1</v>
      </c>
      <c r="J574" s="75" t="s">
        <v>1</v>
      </c>
      <c r="K574" s="75" t="s">
        <v>1</v>
      </c>
      <c r="L574" s="75" t="s">
        <v>1</v>
      </c>
      <c r="M574" s="75" t="s">
        <v>1</v>
      </c>
      <c r="N574" s="76">
        <v>43474</v>
      </c>
      <c r="O574" s="77">
        <v>-16</v>
      </c>
      <c r="P574" s="75" t="s">
        <v>1</v>
      </c>
      <c r="Q574" s="75" t="s">
        <v>1</v>
      </c>
      <c r="R574" s="75" t="s">
        <v>1</v>
      </c>
      <c r="S574" s="75" t="s">
        <v>1</v>
      </c>
      <c r="T574" s="79">
        <v>2</v>
      </c>
      <c r="V574" s="86">
        <v>43474</v>
      </c>
      <c r="X574" s="81" t="str">
        <f t="shared" si="80"/>
        <v>2018-Q4</v>
      </c>
      <c r="Y574" s="81" t="str">
        <f t="shared" si="81"/>
        <v/>
      </c>
      <c r="Z574" s="87" t="str">
        <f t="shared" si="82"/>
        <v/>
      </c>
      <c r="AB574" s="81" t="str">
        <f t="shared" si="83"/>
        <v>2019-Q1</v>
      </c>
      <c r="AC574" s="81" t="str">
        <f t="shared" si="84"/>
        <v/>
      </c>
      <c r="AD574" s="87" t="str">
        <f t="shared" si="85"/>
        <v/>
      </c>
      <c r="AF574" s="81" t="str">
        <f t="shared" si="86"/>
        <v/>
      </c>
      <c r="AG574" s="87" t="str">
        <f t="shared" si="87"/>
        <v/>
      </c>
      <c r="AH574" s="87" t="str">
        <f t="shared" si="88"/>
        <v/>
      </c>
      <c r="AI574" s="87" t="str">
        <f t="shared" si="89"/>
        <v/>
      </c>
    </row>
    <row r="575" spans="1:35" ht="12" customHeight="1" x14ac:dyDescent="0.2">
      <c r="A575" s="73" t="s">
        <v>1887</v>
      </c>
      <c r="B575" s="74" t="s">
        <v>17</v>
      </c>
      <c r="C575" s="74" t="s">
        <v>23</v>
      </c>
      <c r="D575" s="74" t="s">
        <v>22</v>
      </c>
      <c r="E575" s="74" t="s">
        <v>2184</v>
      </c>
      <c r="F575" s="74" t="s">
        <v>2</v>
      </c>
      <c r="G575" s="74" t="s">
        <v>2694</v>
      </c>
      <c r="H575" s="76">
        <v>43188</v>
      </c>
      <c r="I575" s="77">
        <v>7.2425350000000002</v>
      </c>
      <c r="J575" s="78">
        <v>7.76</v>
      </c>
      <c r="K575" s="78">
        <v>10.4</v>
      </c>
      <c r="L575" s="78">
        <v>50.46</v>
      </c>
      <c r="M575" s="78">
        <v>181.89542399999999</v>
      </c>
      <c r="N575" s="76">
        <v>43467</v>
      </c>
      <c r="O575" s="77">
        <v>7.2425350000000002</v>
      </c>
      <c r="P575" s="78">
        <v>7.76</v>
      </c>
      <c r="Q575" s="78">
        <v>10.4</v>
      </c>
      <c r="R575" s="75" t="s">
        <v>1</v>
      </c>
      <c r="S575" s="78">
        <v>181.88867200000001</v>
      </c>
      <c r="T575" s="79">
        <v>9</v>
      </c>
      <c r="V575" s="86">
        <v>43467</v>
      </c>
      <c r="X575" s="81" t="str">
        <f t="shared" si="80"/>
        <v>2018-Q1</v>
      </c>
      <c r="Y575" s="81" t="str">
        <f t="shared" si="81"/>
        <v>2018-Q1</v>
      </c>
      <c r="Z575" s="87">
        <f t="shared" si="82"/>
        <v>10.4</v>
      </c>
      <c r="AB575" s="81" t="str">
        <f t="shared" si="83"/>
        <v>2019-Q1</v>
      </c>
      <c r="AC575" s="81" t="str">
        <f t="shared" si="84"/>
        <v>2019-Q1</v>
      </c>
      <c r="AD575" s="87">
        <f t="shared" si="85"/>
        <v>10.4</v>
      </c>
      <c r="AF575" s="81" t="str">
        <f t="shared" si="86"/>
        <v>2019-Q1</v>
      </c>
      <c r="AG575" s="87">
        <f t="shared" si="87"/>
        <v>10.4</v>
      </c>
      <c r="AH575" s="87">
        <f t="shared" si="88"/>
        <v>10.4</v>
      </c>
      <c r="AI575" s="87">
        <f t="shared" si="89"/>
        <v>0</v>
      </c>
    </row>
    <row r="576" spans="1:35" ht="12" customHeight="1" x14ac:dyDescent="0.2">
      <c r="A576" s="73" t="s">
        <v>1887</v>
      </c>
      <c r="B576" s="74" t="s">
        <v>6</v>
      </c>
      <c r="C576" s="74" t="s">
        <v>5</v>
      </c>
      <c r="D576" s="74" t="s">
        <v>4</v>
      </c>
      <c r="E576" s="74" t="s">
        <v>2259</v>
      </c>
      <c r="F576" s="74" t="s">
        <v>2</v>
      </c>
      <c r="G576" s="74" t="s">
        <v>2694</v>
      </c>
      <c r="H576" s="76">
        <v>43343</v>
      </c>
      <c r="I576" s="77">
        <v>-100.93816200000001</v>
      </c>
      <c r="J576" s="75" t="s">
        <v>1</v>
      </c>
      <c r="K576" s="75" t="s">
        <v>1</v>
      </c>
      <c r="L576" s="75" t="s">
        <v>1</v>
      </c>
      <c r="M576" s="75" t="s">
        <v>1</v>
      </c>
      <c r="N576" s="76">
        <v>43467</v>
      </c>
      <c r="O576" s="77">
        <v>-100.93816200000001</v>
      </c>
      <c r="P576" s="75" t="s">
        <v>1</v>
      </c>
      <c r="Q576" s="75" t="s">
        <v>1</v>
      </c>
      <c r="R576" s="75" t="s">
        <v>1</v>
      </c>
      <c r="S576" s="75" t="s">
        <v>1</v>
      </c>
      <c r="T576" s="79">
        <v>4</v>
      </c>
      <c r="V576" s="86">
        <v>43467</v>
      </c>
      <c r="X576" s="81" t="str">
        <f t="shared" si="80"/>
        <v>2018-Q3</v>
      </c>
      <c r="Y576" s="81" t="str">
        <f t="shared" si="81"/>
        <v/>
      </c>
      <c r="Z576" s="87" t="str">
        <f t="shared" si="82"/>
        <v/>
      </c>
      <c r="AB576" s="81" t="str">
        <f t="shared" si="83"/>
        <v>2019-Q1</v>
      </c>
      <c r="AC576" s="81" t="str">
        <f t="shared" si="84"/>
        <v/>
      </c>
      <c r="AD576" s="87" t="str">
        <f t="shared" si="85"/>
        <v/>
      </c>
      <c r="AF576" s="81" t="str">
        <f t="shared" si="86"/>
        <v/>
      </c>
      <c r="AG576" s="87" t="str">
        <f t="shared" si="87"/>
        <v/>
      </c>
      <c r="AH576" s="87" t="str">
        <f t="shared" si="88"/>
        <v/>
      </c>
      <c r="AI576" s="87" t="str">
        <f t="shared" si="89"/>
        <v/>
      </c>
    </row>
    <row r="577" spans="1:35" ht="12" customHeight="1" x14ac:dyDescent="0.2">
      <c r="A577" s="73" t="s">
        <v>1887</v>
      </c>
      <c r="B577" s="74" t="s">
        <v>67</v>
      </c>
      <c r="C577" s="74" t="s">
        <v>772</v>
      </c>
      <c r="D577" s="74" t="s">
        <v>2002</v>
      </c>
      <c r="E577" s="74" t="s">
        <v>2241</v>
      </c>
      <c r="F577" s="74" t="s">
        <v>2</v>
      </c>
      <c r="G577" s="74" t="s">
        <v>2678</v>
      </c>
      <c r="H577" s="76">
        <v>43362</v>
      </c>
      <c r="I577" s="77">
        <v>4.8054860000000001</v>
      </c>
      <c r="J577" s="75" t="s">
        <v>1</v>
      </c>
      <c r="K577" s="75" t="s">
        <v>1</v>
      </c>
      <c r="L577" s="75" t="s">
        <v>1</v>
      </c>
      <c r="M577" s="75" t="s">
        <v>1</v>
      </c>
      <c r="N577" s="76">
        <v>43461</v>
      </c>
      <c r="O577" s="77">
        <v>31.857378000000001</v>
      </c>
      <c r="P577" s="75" t="s">
        <v>1</v>
      </c>
      <c r="Q577" s="75" t="s">
        <v>1</v>
      </c>
      <c r="R577" s="75" t="s">
        <v>1</v>
      </c>
      <c r="S577" s="75" t="s">
        <v>1</v>
      </c>
      <c r="T577" s="79">
        <v>3</v>
      </c>
      <c r="V577" s="86">
        <v>43461</v>
      </c>
      <c r="X577" s="81" t="str">
        <f t="shared" si="80"/>
        <v>2018-Q3</v>
      </c>
      <c r="Y577" s="81" t="str">
        <f t="shared" si="81"/>
        <v/>
      </c>
      <c r="Z577" s="87" t="str">
        <f t="shared" si="82"/>
        <v/>
      </c>
      <c r="AB577" s="81" t="str">
        <f t="shared" si="83"/>
        <v>2018-Q4</v>
      </c>
      <c r="AC577" s="81" t="str">
        <f t="shared" si="84"/>
        <v/>
      </c>
      <c r="AD577" s="87" t="str">
        <f t="shared" si="85"/>
        <v/>
      </c>
      <c r="AF577" s="81" t="str">
        <f t="shared" si="86"/>
        <v/>
      </c>
      <c r="AG577" s="87" t="str">
        <f t="shared" si="87"/>
        <v/>
      </c>
      <c r="AH577" s="87" t="str">
        <f t="shared" si="88"/>
        <v/>
      </c>
      <c r="AI577" s="87" t="str">
        <f t="shared" si="89"/>
        <v/>
      </c>
    </row>
    <row r="578" spans="1:35" ht="12" customHeight="1" x14ac:dyDescent="0.2">
      <c r="A578" s="73" t="s">
        <v>1887</v>
      </c>
      <c r="B578" s="74" t="s">
        <v>1653</v>
      </c>
      <c r="C578" s="74" t="s">
        <v>2127</v>
      </c>
      <c r="D578" s="74" t="s">
        <v>2095</v>
      </c>
      <c r="E578" s="74" t="s">
        <v>2179</v>
      </c>
      <c r="F578" s="74" t="s">
        <v>2</v>
      </c>
      <c r="G578" s="74" t="s">
        <v>2680</v>
      </c>
      <c r="H578" s="76">
        <v>43203</v>
      </c>
      <c r="I578" s="77">
        <v>23.530999999999999</v>
      </c>
      <c r="J578" s="78">
        <v>6.97</v>
      </c>
      <c r="K578" s="78">
        <v>9.3000000000000007</v>
      </c>
      <c r="L578" s="78">
        <v>49.85</v>
      </c>
      <c r="M578" s="78">
        <v>1558.692</v>
      </c>
      <c r="N578" s="76">
        <v>43455</v>
      </c>
      <c r="O578" s="77">
        <v>23.530999999999999</v>
      </c>
      <c r="P578" s="78">
        <v>6.97</v>
      </c>
      <c r="Q578" s="78">
        <v>9.3000000000000007</v>
      </c>
      <c r="R578" s="78">
        <v>49.85</v>
      </c>
      <c r="S578" s="78">
        <v>1557.7760000000001</v>
      </c>
      <c r="T578" s="79">
        <v>8</v>
      </c>
      <c r="V578" s="86">
        <v>43455</v>
      </c>
      <c r="X578" s="81" t="str">
        <f t="shared" si="80"/>
        <v>2018-Q2</v>
      </c>
      <c r="Y578" s="81" t="str">
        <f t="shared" si="81"/>
        <v>2018-Q2</v>
      </c>
      <c r="Z578" s="87">
        <f t="shared" si="82"/>
        <v>9.3000000000000007</v>
      </c>
      <c r="AB578" s="81" t="str">
        <f t="shared" si="83"/>
        <v>2018-Q4</v>
      </c>
      <c r="AC578" s="81" t="str">
        <f t="shared" si="84"/>
        <v>2018-Q4</v>
      </c>
      <c r="AD578" s="87">
        <f t="shared" si="85"/>
        <v>9.3000000000000007</v>
      </c>
      <c r="AF578" s="81" t="str">
        <f t="shared" si="86"/>
        <v>2018-Q4</v>
      </c>
      <c r="AG578" s="87">
        <f t="shared" si="87"/>
        <v>9.3000000000000007</v>
      </c>
      <c r="AH578" s="87">
        <f t="shared" si="88"/>
        <v>9.3000000000000007</v>
      </c>
      <c r="AI578" s="87">
        <f t="shared" si="89"/>
        <v>0</v>
      </c>
    </row>
    <row r="579" spans="1:35" ht="12" customHeight="1" x14ac:dyDescent="0.2">
      <c r="A579" s="73" t="s">
        <v>1887</v>
      </c>
      <c r="B579" s="74" t="s">
        <v>31</v>
      </c>
      <c r="C579" s="74" t="s">
        <v>30</v>
      </c>
      <c r="D579" s="74" t="s">
        <v>2095</v>
      </c>
      <c r="E579" s="74" t="s">
        <v>2185</v>
      </c>
      <c r="F579" s="74" t="s">
        <v>2</v>
      </c>
      <c r="G579" s="74" t="s">
        <v>2678</v>
      </c>
      <c r="H579" s="76">
        <v>43187</v>
      </c>
      <c r="I579" s="77">
        <v>133.756</v>
      </c>
      <c r="J579" s="78">
        <v>8.06</v>
      </c>
      <c r="K579" s="78">
        <v>10.95</v>
      </c>
      <c r="L579" s="78">
        <v>54.51</v>
      </c>
      <c r="M579" s="78">
        <v>1926.26</v>
      </c>
      <c r="N579" s="76">
        <v>43454</v>
      </c>
      <c r="O579" s="77">
        <v>92.7</v>
      </c>
      <c r="P579" s="75" t="s">
        <v>1</v>
      </c>
      <c r="Q579" s="75" t="s">
        <v>1</v>
      </c>
      <c r="R579" s="75" t="s">
        <v>1</v>
      </c>
      <c r="S579" s="75" t="s">
        <v>1</v>
      </c>
      <c r="T579" s="79">
        <v>8</v>
      </c>
      <c r="V579" s="86">
        <v>43454</v>
      </c>
      <c r="X579" s="81" t="str">
        <f t="shared" ref="X579:X642" si="90">YEAR(H579)&amp;"-Q"&amp;IF(MONTH(H579)&lt;4,1,IF(MONTH(H579)&lt;7,2,IF(MONTH(H579)&lt;10,3,4)))</f>
        <v>2018-Q1</v>
      </c>
      <c r="Y579" s="81" t="str">
        <f t="shared" ref="Y579:Y642" si="91">IF(ISNUMBER(K579),X579,"")</f>
        <v>2018-Q1</v>
      </c>
      <c r="Z579" s="87">
        <f t="shared" ref="Z579:Z642" si="92">IF(ISNUMBER(K579),K579,"")</f>
        <v>10.95</v>
      </c>
      <c r="AB579" s="81" t="str">
        <f t="shared" ref="AB579:AB642" si="93">IF(A579="Settled",YEAR(N579)&amp;"-Q"&amp;IF(MONTH(N579)&lt;4,1,IF(MONTH(N579)&lt;7,2,IF(MONTH(N579)&lt;10,3,4))),"")</f>
        <v>2018-Q4</v>
      </c>
      <c r="AC579" s="81" t="str">
        <f t="shared" ref="AC579:AC642" si="94">IF(ISNUMBER(Q579),AB579,"")</f>
        <v/>
      </c>
      <c r="AD579" s="87" t="str">
        <f t="shared" ref="AD579:AD642" si="95">IF(ISNUMBER(Q579),Q579,"")</f>
        <v/>
      </c>
      <c r="AF579" s="81" t="str">
        <f t="shared" ref="AF579:AF642" si="96">IF(AND(LEN(Z579)&gt;0,LEN(AD579)&gt;0),AB579,"")</f>
        <v/>
      </c>
      <c r="AG579" s="87" t="str">
        <f t="shared" ref="AG579:AG642" si="97">IF(LEN(AF579)&gt;0,Z579,"")</f>
        <v/>
      </c>
      <c r="AH579" s="87" t="str">
        <f t="shared" ref="AH579:AH642" si="98">IF(LEN(AF579)&gt;0,AD579,"")</f>
        <v/>
      </c>
      <c r="AI579" s="87" t="str">
        <f t="shared" ref="AI579:AI642" si="99">IF(LEN(AF579)&gt;0,AG579-AH579,"")</f>
        <v/>
      </c>
    </row>
    <row r="580" spans="1:35" ht="12" customHeight="1" x14ac:dyDescent="0.2">
      <c r="A580" s="73" t="s">
        <v>1887</v>
      </c>
      <c r="B580" s="74" t="s">
        <v>31</v>
      </c>
      <c r="C580" s="74" t="s">
        <v>2538</v>
      </c>
      <c r="D580" s="74" t="s">
        <v>62</v>
      </c>
      <c r="E580" s="74" t="s">
        <v>2183</v>
      </c>
      <c r="F580" s="74" t="s">
        <v>2</v>
      </c>
      <c r="G580" s="74" t="s">
        <v>2678</v>
      </c>
      <c r="H580" s="76">
        <v>43188</v>
      </c>
      <c r="I580" s="77">
        <v>81.899332999999999</v>
      </c>
      <c r="J580" s="78">
        <v>7.79</v>
      </c>
      <c r="K580" s="78">
        <v>10.95</v>
      </c>
      <c r="L580" s="78">
        <v>53.39</v>
      </c>
      <c r="M580" s="78">
        <v>4846.1859999999997</v>
      </c>
      <c r="N580" s="76">
        <v>43454</v>
      </c>
      <c r="O580" s="77">
        <v>24.918576000000002</v>
      </c>
      <c r="P580" s="75" t="s">
        <v>1</v>
      </c>
      <c r="Q580" s="75" t="s">
        <v>1</v>
      </c>
      <c r="R580" s="75" t="s">
        <v>1</v>
      </c>
      <c r="S580" s="75" t="s">
        <v>1</v>
      </c>
      <c r="T580" s="79">
        <v>8</v>
      </c>
      <c r="V580" s="86">
        <v>43454</v>
      </c>
      <c r="X580" s="81" t="str">
        <f t="shared" si="90"/>
        <v>2018-Q1</v>
      </c>
      <c r="Y580" s="81" t="str">
        <f t="shared" si="91"/>
        <v>2018-Q1</v>
      </c>
      <c r="Z580" s="87">
        <f t="shared" si="92"/>
        <v>10.95</v>
      </c>
      <c r="AB580" s="81" t="str">
        <f t="shared" si="93"/>
        <v>2018-Q4</v>
      </c>
      <c r="AC580" s="81" t="str">
        <f t="shared" si="94"/>
        <v/>
      </c>
      <c r="AD580" s="87" t="str">
        <f t="shared" si="95"/>
        <v/>
      </c>
      <c r="AF580" s="81" t="str">
        <f t="shared" si="96"/>
        <v/>
      </c>
      <c r="AG580" s="87" t="str">
        <f t="shared" si="97"/>
        <v/>
      </c>
      <c r="AH580" s="87" t="str">
        <f t="shared" si="98"/>
        <v/>
      </c>
      <c r="AI580" s="87" t="str">
        <f t="shared" si="99"/>
        <v/>
      </c>
    </row>
    <row r="581" spans="1:35" ht="12" customHeight="1" x14ac:dyDescent="0.2">
      <c r="A581" s="73" t="s">
        <v>1887</v>
      </c>
      <c r="B581" s="74" t="s">
        <v>28</v>
      </c>
      <c r="C581" s="74" t="s">
        <v>27</v>
      </c>
      <c r="D581" s="74" t="s">
        <v>26</v>
      </c>
      <c r="E581" s="74" t="s">
        <v>2165</v>
      </c>
      <c r="F581" s="74" t="s">
        <v>2</v>
      </c>
      <c r="G581" s="74" t="s">
        <v>2680</v>
      </c>
      <c r="H581" s="76">
        <v>43235</v>
      </c>
      <c r="I581" s="77">
        <v>117.5</v>
      </c>
      <c r="J581" s="78">
        <v>8.23</v>
      </c>
      <c r="K581" s="78">
        <v>10.65</v>
      </c>
      <c r="L581" s="78">
        <v>50.9</v>
      </c>
      <c r="M581" s="78">
        <v>2571.6953269999999</v>
      </c>
      <c r="N581" s="76">
        <v>43454</v>
      </c>
      <c r="O581" s="77">
        <v>53.2</v>
      </c>
      <c r="P581" s="75" t="s">
        <v>1</v>
      </c>
      <c r="Q581" s="75" t="s">
        <v>1</v>
      </c>
      <c r="R581" s="75" t="s">
        <v>1</v>
      </c>
      <c r="S581" s="75" t="s">
        <v>1</v>
      </c>
      <c r="T581" s="79">
        <v>7</v>
      </c>
      <c r="V581" s="86">
        <v>43454</v>
      </c>
      <c r="X581" s="81" t="str">
        <f t="shared" si="90"/>
        <v>2018-Q2</v>
      </c>
      <c r="Y581" s="81" t="str">
        <f t="shared" si="91"/>
        <v>2018-Q2</v>
      </c>
      <c r="Z581" s="87">
        <f t="shared" si="92"/>
        <v>10.65</v>
      </c>
      <c r="AB581" s="81" t="str">
        <f t="shared" si="93"/>
        <v>2018-Q4</v>
      </c>
      <c r="AC581" s="81" t="str">
        <f t="shared" si="94"/>
        <v/>
      </c>
      <c r="AD581" s="87" t="str">
        <f t="shared" si="95"/>
        <v/>
      </c>
      <c r="AF581" s="81" t="str">
        <f t="shared" si="96"/>
        <v/>
      </c>
      <c r="AG581" s="87" t="str">
        <f t="shared" si="97"/>
        <v/>
      </c>
      <c r="AH581" s="87" t="str">
        <f t="shared" si="98"/>
        <v/>
      </c>
      <c r="AI581" s="87" t="str">
        <f t="shared" si="99"/>
        <v/>
      </c>
    </row>
    <row r="582" spans="1:35" ht="12" customHeight="1" x14ac:dyDescent="0.2">
      <c r="A582" s="73" t="s">
        <v>1887</v>
      </c>
      <c r="B582" s="74" t="s">
        <v>28</v>
      </c>
      <c r="C582" s="74" t="s">
        <v>1145</v>
      </c>
      <c r="D582" s="74" t="s">
        <v>2877</v>
      </c>
      <c r="E582" s="74" t="s">
        <v>2160</v>
      </c>
      <c r="F582" s="74" t="s">
        <v>2</v>
      </c>
      <c r="G582" s="74" t="s">
        <v>2678</v>
      </c>
      <c r="H582" s="76">
        <v>43250</v>
      </c>
      <c r="I582" s="77">
        <v>31.283491000000001</v>
      </c>
      <c r="J582" s="78">
        <v>8.85</v>
      </c>
      <c r="K582" s="78">
        <v>10.5</v>
      </c>
      <c r="L582" s="78">
        <v>50</v>
      </c>
      <c r="M582" s="78">
        <v>522.41095299999995</v>
      </c>
      <c r="N582" s="76">
        <v>43454</v>
      </c>
      <c r="O582" s="77">
        <v>22.786006</v>
      </c>
      <c r="P582" s="78">
        <v>7.89</v>
      </c>
      <c r="Q582" s="78">
        <v>9.65</v>
      </c>
      <c r="R582" s="78">
        <v>45</v>
      </c>
      <c r="S582" s="78">
        <v>520.29775800000004</v>
      </c>
      <c r="T582" s="79">
        <v>6</v>
      </c>
      <c r="V582" s="86">
        <v>43454</v>
      </c>
      <c r="X582" s="81" t="str">
        <f t="shared" si="90"/>
        <v>2018-Q2</v>
      </c>
      <c r="Y582" s="81" t="str">
        <f t="shared" si="91"/>
        <v>2018-Q2</v>
      </c>
      <c r="Z582" s="87">
        <f t="shared" si="92"/>
        <v>10.5</v>
      </c>
      <c r="AB582" s="81" t="str">
        <f t="shared" si="93"/>
        <v>2018-Q4</v>
      </c>
      <c r="AC582" s="81" t="str">
        <f t="shared" si="94"/>
        <v>2018-Q4</v>
      </c>
      <c r="AD582" s="87">
        <f t="shared" si="95"/>
        <v>9.65</v>
      </c>
      <c r="AF582" s="81" t="str">
        <f t="shared" si="96"/>
        <v>2018-Q4</v>
      </c>
      <c r="AG582" s="87">
        <f t="shared" si="97"/>
        <v>10.5</v>
      </c>
      <c r="AH582" s="87">
        <f t="shared" si="98"/>
        <v>9.65</v>
      </c>
      <c r="AI582" s="87">
        <f t="shared" si="99"/>
        <v>0.84999999999999964</v>
      </c>
    </row>
    <row r="583" spans="1:35" ht="12" customHeight="1" x14ac:dyDescent="0.2">
      <c r="A583" s="73" t="s">
        <v>1887</v>
      </c>
      <c r="B583" s="74" t="s">
        <v>184</v>
      </c>
      <c r="C583" s="74" t="s">
        <v>183</v>
      </c>
      <c r="D583" s="74" t="s">
        <v>167</v>
      </c>
      <c r="E583" s="74" t="s">
        <v>2138</v>
      </c>
      <c r="F583" s="74" t="s">
        <v>2</v>
      </c>
      <c r="G583" s="74" t="s">
        <v>2678</v>
      </c>
      <c r="H583" s="76">
        <v>42796</v>
      </c>
      <c r="I583" s="77">
        <v>15.405219000000001</v>
      </c>
      <c r="J583" s="78">
        <v>7.82</v>
      </c>
      <c r="K583" s="78">
        <v>10.4</v>
      </c>
      <c r="L583" s="78">
        <v>50.75</v>
      </c>
      <c r="M583" s="78">
        <v>1338.4850859999999</v>
      </c>
      <c r="N583" s="76">
        <v>43453</v>
      </c>
      <c r="O583" s="77">
        <v>-19.177171000000001</v>
      </c>
      <c r="P583" s="78">
        <v>7.54</v>
      </c>
      <c r="Q583" s="78">
        <v>9.84</v>
      </c>
      <c r="R583" s="78">
        <v>50.75</v>
      </c>
      <c r="S583" s="78">
        <v>1302.4652980000001</v>
      </c>
      <c r="T583" s="79">
        <v>21</v>
      </c>
      <c r="V583" s="86">
        <v>43453</v>
      </c>
      <c r="X583" s="81" t="str">
        <f t="shared" si="90"/>
        <v>2017-Q1</v>
      </c>
      <c r="Y583" s="81" t="str">
        <f t="shared" si="91"/>
        <v>2017-Q1</v>
      </c>
      <c r="Z583" s="87">
        <f t="shared" si="92"/>
        <v>10.4</v>
      </c>
      <c r="AB583" s="81" t="str">
        <f t="shared" si="93"/>
        <v>2018-Q4</v>
      </c>
      <c r="AC583" s="81" t="str">
        <f t="shared" si="94"/>
        <v>2018-Q4</v>
      </c>
      <c r="AD583" s="87">
        <f t="shared" si="95"/>
        <v>9.84</v>
      </c>
      <c r="AF583" s="81" t="str">
        <f t="shared" si="96"/>
        <v>2018-Q4</v>
      </c>
      <c r="AG583" s="87">
        <f t="shared" si="97"/>
        <v>10.4</v>
      </c>
      <c r="AH583" s="87">
        <f t="shared" si="98"/>
        <v>9.84</v>
      </c>
      <c r="AI583" s="87">
        <f t="shared" si="99"/>
        <v>0.5600000000000005</v>
      </c>
    </row>
    <row r="584" spans="1:35" ht="12" customHeight="1" x14ac:dyDescent="0.2">
      <c r="A584" s="73" t="s">
        <v>1887</v>
      </c>
      <c r="B584" s="74" t="s">
        <v>17</v>
      </c>
      <c r="C584" s="74" t="s">
        <v>16</v>
      </c>
      <c r="D584" s="74" t="s">
        <v>15</v>
      </c>
      <c r="E584" s="74" t="s">
        <v>2187</v>
      </c>
      <c r="F584" s="74" t="s">
        <v>2</v>
      </c>
      <c r="G584" s="74" t="s">
        <v>2694</v>
      </c>
      <c r="H584" s="76">
        <v>43178</v>
      </c>
      <c r="I584" s="77">
        <v>50.704999999999998</v>
      </c>
      <c r="J584" s="78">
        <v>6.87</v>
      </c>
      <c r="K584" s="78">
        <v>9.1999999999999993</v>
      </c>
      <c r="L584" s="78">
        <v>51.37</v>
      </c>
      <c r="M584" s="78">
        <v>309.3</v>
      </c>
      <c r="N584" s="76">
        <v>43453</v>
      </c>
      <c r="O584" s="77">
        <v>47.258000000000003</v>
      </c>
      <c r="P584" s="78">
        <v>6.86</v>
      </c>
      <c r="Q584" s="78">
        <v>9.1999999999999993</v>
      </c>
      <c r="R584" s="78">
        <v>51.37</v>
      </c>
      <c r="S584" s="78">
        <v>288.73899999999998</v>
      </c>
      <c r="T584" s="79">
        <v>9</v>
      </c>
      <c r="V584" s="86">
        <v>43453</v>
      </c>
      <c r="X584" s="81" t="str">
        <f t="shared" si="90"/>
        <v>2018-Q1</v>
      </c>
      <c r="Y584" s="81" t="str">
        <f t="shared" si="91"/>
        <v>2018-Q1</v>
      </c>
      <c r="Z584" s="87">
        <f t="shared" si="92"/>
        <v>9.1999999999999993</v>
      </c>
      <c r="AB584" s="81" t="str">
        <f t="shared" si="93"/>
        <v>2018-Q4</v>
      </c>
      <c r="AC584" s="81" t="str">
        <f t="shared" si="94"/>
        <v>2018-Q4</v>
      </c>
      <c r="AD584" s="87">
        <f t="shared" si="95"/>
        <v>9.1999999999999993</v>
      </c>
      <c r="AF584" s="81" t="str">
        <f t="shared" si="96"/>
        <v>2018-Q4</v>
      </c>
      <c r="AG584" s="87">
        <f t="shared" si="97"/>
        <v>9.1999999999999993</v>
      </c>
      <c r="AH584" s="87">
        <f t="shared" si="98"/>
        <v>9.1999999999999993</v>
      </c>
      <c r="AI584" s="87">
        <f t="shared" si="99"/>
        <v>0</v>
      </c>
    </row>
    <row r="585" spans="1:35" ht="12" customHeight="1" x14ac:dyDescent="0.2">
      <c r="A585" s="73" t="s">
        <v>1887</v>
      </c>
      <c r="B585" s="74" t="s">
        <v>35</v>
      </c>
      <c r="C585" s="74" t="s">
        <v>34</v>
      </c>
      <c r="D585" s="74" t="s">
        <v>33</v>
      </c>
      <c r="E585" s="74" t="s">
        <v>2193</v>
      </c>
      <c r="F585" s="74" t="s">
        <v>2</v>
      </c>
      <c r="G585" s="74" t="s">
        <v>2680</v>
      </c>
      <c r="H585" s="76">
        <v>43146</v>
      </c>
      <c r="I585" s="77">
        <v>75.466999999999999</v>
      </c>
      <c r="J585" s="78">
        <v>7.31</v>
      </c>
      <c r="K585" s="78">
        <v>9.5</v>
      </c>
      <c r="L585" s="78">
        <v>50</v>
      </c>
      <c r="M585" s="78">
        <v>4857.5990000000002</v>
      </c>
      <c r="N585" s="76">
        <v>43448</v>
      </c>
      <c r="O585" s="77">
        <v>8.593</v>
      </c>
      <c r="P585" s="78">
        <v>7.3</v>
      </c>
      <c r="Q585" s="78">
        <v>9.5</v>
      </c>
      <c r="R585" s="78">
        <v>50</v>
      </c>
      <c r="S585" s="78">
        <v>4744.71</v>
      </c>
      <c r="T585" s="79">
        <v>10</v>
      </c>
      <c r="V585" s="86">
        <v>43448</v>
      </c>
      <c r="X585" s="81" t="str">
        <f t="shared" si="90"/>
        <v>2018-Q1</v>
      </c>
      <c r="Y585" s="81" t="str">
        <f t="shared" si="91"/>
        <v>2018-Q1</v>
      </c>
      <c r="Z585" s="87">
        <f t="shared" si="92"/>
        <v>9.5</v>
      </c>
      <c r="AB585" s="81" t="str">
        <f t="shared" si="93"/>
        <v>2018-Q4</v>
      </c>
      <c r="AC585" s="81" t="str">
        <f t="shared" si="94"/>
        <v>2018-Q4</v>
      </c>
      <c r="AD585" s="87">
        <f t="shared" si="95"/>
        <v>9.5</v>
      </c>
      <c r="AF585" s="81" t="str">
        <f t="shared" si="96"/>
        <v>2018-Q4</v>
      </c>
      <c r="AG585" s="87">
        <f t="shared" si="97"/>
        <v>9.5</v>
      </c>
      <c r="AH585" s="87">
        <f t="shared" si="98"/>
        <v>9.5</v>
      </c>
      <c r="AI585" s="87">
        <f t="shared" si="99"/>
        <v>0</v>
      </c>
    </row>
    <row r="586" spans="1:35" ht="12" customHeight="1" x14ac:dyDescent="0.2">
      <c r="A586" s="73" t="s">
        <v>1887</v>
      </c>
      <c r="B586" s="74" t="s">
        <v>78</v>
      </c>
      <c r="C586" s="74" t="s">
        <v>2324</v>
      </c>
      <c r="D586" s="74" t="s">
        <v>2170</v>
      </c>
      <c r="E586" s="74" t="s">
        <v>2171</v>
      </c>
      <c r="F586" s="74" t="s">
        <v>2</v>
      </c>
      <c r="G586" s="74" t="s">
        <v>2680</v>
      </c>
      <c r="H586" s="76">
        <v>43221</v>
      </c>
      <c r="I586" s="77">
        <v>32.948940999999998</v>
      </c>
      <c r="J586" s="78">
        <v>7.38</v>
      </c>
      <c r="K586" s="78">
        <v>9.85</v>
      </c>
      <c r="L586" s="78">
        <v>49.75</v>
      </c>
      <c r="M586" s="78">
        <v>2329.0182890000001</v>
      </c>
      <c r="N586" s="76">
        <v>43447</v>
      </c>
      <c r="O586" s="77">
        <v>-3.916417</v>
      </c>
      <c r="P586" s="78">
        <v>7.07</v>
      </c>
      <c r="Q586" s="78">
        <v>9.3000000000000007</v>
      </c>
      <c r="R586" s="78">
        <v>49.09</v>
      </c>
      <c r="S586" s="75" t="s">
        <v>1</v>
      </c>
      <c r="T586" s="79">
        <v>7</v>
      </c>
      <c r="V586" s="86">
        <v>43447</v>
      </c>
      <c r="X586" s="81" t="str">
        <f t="shared" si="90"/>
        <v>2018-Q2</v>
      </c>
      <c r="Y586" s="81" t="str">
        <f t="shared" si="91"/>
        <v>2018-Q2</v>
      </c>
      <c r="Z586" s="87">
        <f t="shared" si="92"/>
        <v>9.85</v>
      </c>
      <c r="AB586" s="81" t="str">
        <f t="shared" si="93"/>
        <v>2018-Q4</v>
      </c>
      <c r="AC586" s="81" t="str">
        <f t="shared" si="94"/>
        <v>2018-Q4</v>
      </c>
      <c r="AD586" s="87">
        <f t="shared" si="95"/>
        <v>9.3000000000000007</v>
      </c>
      <c r="AF586" s="81" t="str">
        <f t="shared" si="96"/>
        <v>2018-Q4</v>
      </c>
      <c r="AG586" s="87">
        <f t="shared" si="97"/>
        <v>9.85</v>
      </c>
      <c r="AH586" s="87">
        <f t="shared" si="98"/>
        <v>9.3000000000000007</v>
      </c>
      <c r="AI586" s="87">
        <f t="shared" si="99"/>
        <v>0.54999999999999893</v>
      </c>
    </row>
    <row r="587" spans="1:35" ht="12" customHeight="1" x14ac:dyDescent="0.2">
      <c r="A587" s="73" t="s">
        <v>1887</v>
      </c>
      <c r="B587" s="74" t="s">
        <v>111</v>
      </c>
      <c r="C587" s="74" t="s">
        <v>2263</v>
      </c>
      <c r="D587" s="74" t="s">
        <v>26</v>
      </c>
      <c r="E587" s="74" t="s">
        <v>2255</v>
      </c>
      <c r="F587" s="74" t="s">
        <v>2</v>
      </c>
      <c r="G587" s="74" t="s">
        <v>2680</v>
      </c>
      <c r="H587" s="76">
        <v>43287</v>
      </c>
      <c r="I587" s="77">
        <v>189.65955199999999</v>
      </c>
      <c r="J587" s="78">
        <v>5.26</v>
      </c>
      <c r="K587" s="75" t="s">
        <v>1</v>
      </c>
      <c r="L587" s="78">
        <v>36.729999999999997</v>
      </c>
      <c r="M587" s="78">
        <v>7546.588839</v>
      </c>
      <c r="N587" s="76">
        <v>43446</v>
      </c>
      <c r="O587" s="77">
        <v>189.65955199999999</v>
      </c>
      <c r="P587" s="78">
        <v>5.26</v>
      </c>
      <c r="Q587" s="75" t="s">
        <v>1</v>
      </c>
      <c r="R587" s="78">
        <v>36.549999999999997</v>
      </c>
      <c r="S587" s="78">
        <v>7546.588839</v>
      </c>
      <c r="T587" s="79">
        <v>5</v>
      </c>
      <c r="V587" s="86">
        <v>43446</v>
      </c>
      <c r="X587" s="81" t="str">
        <f t="shared" si="90"/>
        <v>2018-Q3</v>
      </c>
      <c r="Y587" s="81" t="str">
        <f t="shared" si="91"/>
        <v/>
      </c>
      <c r="Z587" s="87" t="str">
        <f t="shared" si="92"/>
        <v/>
      </c>
      <c r="AB587" s="81" t="str">
        <f t="shared" si="93"/>
        <v>2018-Q4</v>
      </c>
      <c r="AC587" s="81" t="str">
        <f t="shared" si="94"/>
        <v/>
      </c>
      <c r="AD587" s="87" t="str">
        <f t="shared" si="95"/>
        <v/>
      </c>
      <c r="AF587" s="81" t="str">
        <f t="shared" si="96"/>
        <v/>
      </c>
      <c r="AG587" s="87" t="str">
        <f t="shared" si="97"/>
        <v/>
      </c>
      <c r="AH587" s="87" t="str">
        <f t="shared" si="98"/>
        <v/>
      </c>
      <c r="AI587" s="87" t="str">
        <f t="shared" si="99"/>
        <v/>
      </c>
    </row>
    <row r="588" spans="1:35" ht="12" customHeight="1" x14ac:dyDescent="0.2">
      <c r="A588" s="73" t="s">
        <v>1887</v>
      </c>
      <c r="B588" s="74" t="s">
        <v>28</v>
      </c>
      <c r="C588" s="74" t="s">
        <v>2716</v>
      </c>
      <c r="D588" s="74" t="s">
        <v>10</v>
      </c>
      <c r="E588" s="74" t="s">
        <v>2223</v>
      </c>
      <c r="F588" s="74" t="s">
        <v>2</v>
      </c>
      <c r="G588" s="74" t="s">
        <v>2680</v>
      </c>
      <c r="H588" s="76">
        <v>42968</v>
      </c>
      <c r="I588" s="77">
        <v>32.009475000000002</v>
      </c>
      <c r="J588" s="78">
        <v>7.79</v>
      </c>
      <c r="K588" s="78">
        <v>10.25</v>
      </c>
      <c r="L588" s="78">
        <v>58</v>
      </c>
      <c r="M588" s="78">
        <v>1882.8813849999999</v>
      </c>
      <c r="N588" s="76">
        <v>43441</v>
      </c>
      <c r="O588" s="77">
        <v>0</v>
      </c>
      <c r="P588" s="75" t="s">
        <v>1</v>
      </c>
      <c r="Q588" s="75" t="s">
        <v>1</v>
      </c>
      <c r="R588" s="75" t="s">
        <v>1</v>
      </c>
      <c r="S588" s="75" t="s">
        <v>1</v>
      </c>
      <c r="T588" s="79">
        <v>15</v>
      </c>
      <c r="V588" s="86">
        <v>43441</v>
      </c>
      <c r="X588" s="81" t="str">
        <f t="shared" si="90"/>
        <v>2017-Q3</v>
      </c>
      <c r="Y588" s="81" t="str">
        <f t="shared" si="91"/>
        <v>2017-Q3</v>
      </c>
      <c r="Z588" s="87">
        <f t="shared" si="92"/>
        <v>10.25</v>
      </c>
      <c r="AB588" s="81" t="str">
        <f t="shared" si="93"/>
        <v>2018-Q4</v>
      </c>
      <c r="AC588" s="81" t="str">
        <f t="shared" si="94"/>
        <v/>
      </c>
      <c r="AD588" s="87" t="str">
        <f t="shared" si="95"/>
        <v/>
      </c>
      <c r="AF588" s="81" t="str">
        <f t="shared" si="96"/>
        <v/>
      </c>
      <c r="AG588" s="87" t="str">
        <f t="shared" si="97"/>
        <v/>
      </c>
      <c r="AH588" s="87" t="str">
        <f t="shared" si="98"/>
        <v/>
      </c>
      <c r="AI588" s="87" t="str">
        <f t="shared" si="99"/>
        <v/>
      </c>
    </row>
    <row r="589" spans="1:35" ht="12" customHeight="1" x14ac:dyDescent="0.2">
      <c r="A589" s="73" t="s">
        <v>1887</v>
      </c>
      <c r="B589" s="74" t="s">
        <v>231</v>
      </c>
      <c r="C589" s="74" t="s">
        <v>2508</v>
      </c>
      <c r="D589" s="74" t="s">
        <v>1514</v>
      </c>
      <c r="E589" s="74" t="s">
        <v>2250</v>
      </c>
      <c r="F589" s="74" t="s">
        <v>2</v>
      </c>
      <c r="G589" s="74" t="s">
        <v>2694</v>
      </c>
      <c r="H589" s="76">
        <v>43313</v>
      </c>
      <c r="I589" s="77">
        <v>3.9411079999999998</v>
      </c>
      <c r="J589" s="75" t="s">
        <v>1</v>
      </c>
      <c r="K589" s="75" t="s">
        <v>1</v>
      </c>
      <c r="L589" s="75" t="s">
        <v>1</v>
      </c>
      <c r="M589" s="78">
        <v>59.199081999999997</v>
      </c>
      <c r="N589" s="76">
        <v>43439</v>
      </c>
      <c r="O589" s="77">
        <v>3.9411079999999998</v>
      </c>
      <c r="P589" s="75" t="s">
        <v>1</v>
      </c>
      <c r="Q589" s="75" t="s">
        <v>1</v>
      </c>
      <c r="R589" s="75" t="s">
        <v>1</v>
      </c>
      <c r="S589" s="78">
        <v>59.199081999999997</v>
      </c>
      <c r="T589" s="79">
        <v>4</v>
      </c>
      <c r="V589" s="86">
        <v>43439</v>
      </c>
      <c r="X589" s="81" t="str">
        <f t="shared" si="90"/>
        <v>2018-Q3</v>
      </c>
      <c r="Y589" s="81" t="str">
        <f t="shared" si="91"/>
        <v/>
      </c>
      <c r="Z589" s="87" t="str">
        <f t="shared" si="92"/>
        <v/>
      </c>
      <c r="AB589" s="81" t="str">
        <f t="shared" si="93"/>
        <v>2018-Q4</v>
      </c>
      <c r="AC589" s="81" t="str">
        <f t="shared" si="94"/>
        <v/>
      </c>
      <c r="AD589" s="87" t="str">
        <f t="shared" si="95"/>
        <v/>
      </c>
      <c r="AF589" s="81" t="str">
        <f t="shared" si="96"/>
        <v/>
      </c>
      <c r="AG589" s="87" t="str">
        <f t="shared" si="97"/>
        <v/>
      </c>
      <c r="AH589" s="87" t="str">
        <f t="shared" si="98"/>
        <v/>
      </c>
      <c r="AI589" s="87" t="str">
        <f t="shared" si="99"/>
        <v/>
      </c>
    </row>
    <row r="590" spans="1:35" ht="12" customHeight="1" x14ac:dyDescent="0.2">
      <c r="A590" s="73" t="s">
        <v>1887</v>
      </c>
      <c r="B590" s="74" t="s">
        <v>81</v>
      </c>
      <c r="C590" s="74" t="s">
        <v>80</v>
      </c>
      <c r="D590" s="74" t="s">
        <v>62</v>
      </c>
      <c r="E590" s="74" t="s">
        <v>2178</v>
      </c>
      <c r="F590" s="74" t="s">
        <v>2</v>
      </c>
      <c r="G590" s="74" t="s">
        <v>2678</v>
      </c>
      <c r="H590" s="76">
        <v>43206</v>
      </c>
      <c r="I590" s="77">
        <v>-26.103999999999999</v>
      </c>
      <c r="J590" s="78">
        <v>6.52</v>
      </c>
      <c r="K590" s="78">
        <v>8.69</v>
      </c>
      <c r="L590" s="78">
        <v>47.11</v>
      </c>
      <c r="M590" s="78">
        <v>10675.236999999999</v>
      </c>
      <c r="N590" s="76">
        <v>43438</v>
      </c>
      <c r="O590" s="77">
        <v>-26.103999999999999</v>
      </c>
      <c r="P590" s="78">
        <v>6.52</v>
      </c>
      <c r="Q590" s="78">
        <v>8.69</v>
      </c>
      <c r="R590" s="78">
        <v>47.11</v>
      </c>
      <c r="S590" s="78">
        <v>10675.257</v>
      </c>
      <c r="T590" s="79">
        <v>7</v>
      </c>
      <c r="V590" s="86">
        <v>43438</v>
      </c>
      <c r="X590" s="81" t="str">
        <f t="shared" si="90"/>
        <v>2018-Q2</v>
      </c>
      <c r="Y590" s="81" t="str">
        <f t="shared" si="91"/>
        <v>2018-Q2</v>
      </c>
      <c r="Z590" s="87">
        <f t="shared" si="92"/>
        <v>8.69</v>
      </c>
      <c r="AB590" s="81" t="str">
        <f t="shared" si="93"/>
        <v>2018-Q4</v>
      </c>
      <c r="AC590" s="81" t="str">
        <f t="shared" si="94"/>
        <v>2018-Q4</v>
      </c>
      <c r="AD590" s="87">
        <f t="shared" si="95"/>
        <v>8.69</v>
      </c>
      <c r="AF590" s="81" t="str">
        <f t="shared" si="96"/>
        <v>2018-Q4</v>
      </c>
      <c r="AG590" s="87">
        <f t="shared" si="97"/>
        <v>8.69</v>
      </c>
      <c r="AH590" s="87">
        <f t="shared" si="98"/>
        <v>8.69</v>
      </c>
      <c r="AI590" s="87">
        <f t="shared" si="99"/>
        <v>0</v>
      </c>
    </row>
    <row r="591" spans="1:35" ht="12" customHeight="1" x14ac:dyDescent="0.2">
      <c r="A591" s="73" t="s">
        <v>1887</v>
      </c>
      <c r="B591" s="74" t="s">
        <v>231</v>
      </c>
      <c r="C591" s="74" t="s">
        <v>2740</v>
      </c>
      <c r="D591" s="74" t="s">
        <v>635</v>
      </c>
      <c r="E591" s="74" t="s">
        <v>2265</v>
      </c>
      <c r="F591" s="74" t="s">
        <v>2</v>
      </c>
      <c r="G591" s="74" t="s">
        <v>2694</v>
      </c>
      <c r="H591" s="76">
        <v>43312</v>
      </c>
      <c r="I591" s="77">
        <v>15.488104999999999</v>
      </c>
      <c r="J591" s="75" t="s">
        <v>1</v>
      </c>
      <c r="K591" s="75" t="s">
        <v>1</v>
      </c>
      <c r="L591" s="75" t="s">
        <v>1</v>
      </c>
      <c r="M591" s="78">
        <v>324.73989899999998</v>
      </c>
      <c r="N591" s="76">
        <v>43432</v>
      </c>
      <c r="O591" s="77">
        <v>14.846005999999999</v>
      </c>
      <c r="P591" s="75" t="s">
        <v>1</v>
      </c>
      <c r="Q591" s="75" t="s">
        <v>1</v>
      </c>
      <c r="R591" s="75" t="s">
        <v>1</v>
      </c>
      <c r="S591" s="78">
        <v>319.93284699999998</v>
      </c>
      <c r="T591" s="79">
        <v>4</v>
      </c>
      <c r="V591" s="86">
        <v>43432</v>
      </c>
      <c r="X591" s="81" t="str">
        <f t="shared" si="90"/>
        <v>2018-Q3</v>
      </c>
      <c r="Y591" s="81" t="str">
        <f t="shared" si="91"/>
        <v/>
      </c>
      <c r="Z591" s="87" t="str">
        <f t="shared" si="92"/>
        <v/>
      </c>
      <c r="AB591" s="81" t="str">
        <f t="shared" si="93"/>
        <v>2018-Q4</v>
      </c>
      <c r="AC591" s="81" t="str">
        <f t="shared" si="94"/>
        <v/>
      </c>
      <c r="AD591" s="87" t="str">
        <f t="shared" si="95"/>
        <v/>
      </c>
      <c r="AF591" s="81" t="str">
        <f t="shared" si="96"/>
        <v/>
      </c>
      <c r="AG591" s="87" t="str">
        <f t="shared" si="97"/>
        <v/>
      </c>
      <c r="AH591" s="87" t="str">
        <f t="shared" si="98"/>
        <v/>
      </c>
      <c r="AI591" s="87" t="str">
        <f t="shared" si="99"/>
        <v/>
      </c>
    </row>
    <row r="592" spans="1:35" ht="12" customHeight="1" x14ac:dyDescent="0.2">
      <c r="A592" s="73" t="s">
        <v>1887</v>
      </c>
      <c r="B592" s="74" t="s">
        <v>81</v>
      </c>
      <c r="C592" s="74" t="s">
        <v>84</v>
      </c>
      <c r="D592" s="74" t="s">
        <v>83</v>
      </c>
      <c r="E592" s="74" t="s">
        <v>2177</v>
      </c>
      <c r="F592" s="74" t="s">
        <v>2</v>
      </c>
      <c r="G592" s="74" t="s">
        <v>2678</v>
      </c>
      <c r="H592" s="76">
        <v>43206</v>
      </c>
      <c r="I592" s="77">
        <v>73.694999999999993</v>
      </c>
      <c r="J592" s="78">
        <v>6.99</v>
      </c>
      <c r="K592" s="78">
        <v>8.69</v>
      </c>
      <c r="L592" s="78">
        <v>50</v>
      </c>
      <c r="M592" s="78">
        <v>2951.8780000000002</v>
      </c>
      <c r="N592" s="76">
        <v>43405</v>
      </c>
      <c r="O592" s="77">
        <v>73.694999999999993</v>
      </c>
      <c r="P592" s="78">
        <v>6.99</v>
      </c>
      <c r="Q592" s="78">
        <v>8.69</v>
      </c>
      <c r="R592" s="78">
        <v>50</v>
      </c>
      <c r="S592" s="78">
        <v>2951.8789999999999</v>
      </c>
      <c r="T592" s="79">
        <v>6</v>
      </c>
      <c r="V592" s="86">
        <v>43405</v>
      </c>
      <c r="X592" s="81" t="str">
        <f t="shared" si="90"/>
        <v>2018-Q2</v>
      </c>
      <c r="Y592" s="81" t="str">
        <f t="shared" si="91"/>
        <v>2018-Q2</v>
      </c>
      <c r="Z592" s="87">
        <f t="shared" si="92"/>
        <v>8.69</v>
      </c>
      <c r="AB592" s="81" t="str">
        <f t="shared" si="93"/>
        <v>2018-Q4</v>
      </c>
      <c r="AC592" s="81" t="str">
        <f t="shared" si="94"/>
        <v>2018-Q4</v>
      </c>
      <c r="AD592" s="87">
        <f t="shared" si="95"/>
        <v>8.69</v>
      </c>
      <c r="AF592" s="81" t="str">
        <f t="shared" si="96"/>
        <v>2018-Q4</v>
      </c>
      <c r="AG592" s="87">
        <f t="shared" si="97"/>
        <v>8.69</v>
      </c>
      <c r="AH592" s="87">
        <f t="shared" si="98"/>
        <v>8.69</v>
      </c>
      <c r="AI592" s="87">
        <f t="shared" si="99"/>
        <v>0</v>
      </c>
    </row>
    <row r="593" spans="1:35" ht="12" customHeight="1" x14ac:dyDescent="0.2">
      <c r="A593" s="73" t="s">
        <v>1887</v>
      </c>
      <c r="B593" s="74" t="s">
        <v>231</v>
      </c>
      <c r="C593" s="74" t="s">
        <v>2446</v>
      </c>
      <c r="D593" s="74" t="s">
        <v>631</v>
      </c>
      <c r="E593" s="74" t="s">
        <v>2207</v>
      </c>
      <c r="F593" s="74" t="s">
        <v>2</v>
      </c>
      <c r="G593" s="74" t="s">
        <v>2680</v>
      </c>
      <c r="H593" s="76">
        <v>43090</v>
      </c>
      <c r="I593" s="77">
        <v>88.347999999999999</v>
      </c>
      <c r="J593" s="78">
        <v>6.82</v>
      </c>
      <c r="K593" s="78">
        <v>10.32</v>
      </c>
      <c r="L593" s="78">
        <v>40.21</v>
      </c>
      <c r="M593" s="78">
        <v>3368.5030000000002</v>
      </c>
      <c r="N593" s="76">
        <v>43404</v>
      </c>
      <c r="O593" s="77">
        <v>43.877000000000002</v>
      </c>
      <c r="P593" s="78">
        <v>6.59</v>
      </c>
      <c r="Q593" s="78">
        <v>9.99</v>
      </c>
      <c r="R593" s="78">
        <v>39.67</v>
      </c>
      <c r="S593" s="78">
        <v>3339.5650000000001</v>
      </c>
      <c r="T593" s="79">
        <v>10</v>
      </c>
      <c r="V593" s="86">
        <v>43404</v>
      </c>
      <c r="X593" s="81" t="str">
        <f t="shared" si="90"/>
        <v>2017-Q4</v>
      </c>
      <c r="Y593" s="81" t="str">
        <f t="shared" si="91"/>
        <v>2017-Q4</v>
      </c>
      <c r="Z593" s="87">
        <f t="shared" si="92"/>
        <v>10.32</v>
      </c>
      <c r="AB593" s="81" t="str">
        <f t="shared" si="93"/>
        <v>2018-Q4</v>
      </c>
      <c r="AC593" s="81" t="str">
        <f t="shared" si="94"/>
        <v>2018-Q4</v>
      </c>
      <c r="AD593" s="87">
        <f t="shared" si="95"/>
        <v>9.99</v>
      </c>
      <c r="AF593" s="81" t="str">
        <f t="shared" si="96"/>
        <v>2018-Q4</v>
      </c>
      <c r="AG593" s="87">
        <f t="shared" si="97"/>
        <v>10.32</v>
      </c>
      <c r="AH593" s="87">
        <f t="shared" si="98"/>
        <v>9.99</v>
      </c>
      <c r="AI593" s="87">
        <f t="shared" si="99"/>
        <v>0.33000000000000007</v>
      </c>
    </row>
    <row r="594" spans="1:35" ht="12" customHeight="1" x14ac:dyDescent="0.2">
      <c r="A594" s="73" t="s">
        <v>1887</v>
      </c>
      <c r="B594" s="74" t="s">
        <v>204</v>
      </c>
      <c r="C594" s="74" t="s">
        <v>2324</v>
      </c>
      <c r="D594" s="74" t="s">
        <v>2170</v>
      </c>
      <c r="E594" s="74" t="s">
        <v>2200</v>
      </c>
      <c r="F594" s="74" t="s">
        <v>2</v>
      </c>
      <c r="G594" s="74" t="s">
        <v>2680</v>
      </c>
      <c r="H594" s="76">
        <v>43130</v>
      </c>
      <c r="I594" s="77">
        <v>16.363358000000002</v>
      </c>
      <c r="J594" s="78">
        <v>7.45</v>
      </c>
      <c r="K594" s="78">
        <v>9.85</v>
      </c>
      <c r="L594" s="78">
        <v>50.03</v>
      </c>
      <c r="M594" s="78">
        <v>2626.773107</v>
      </c>
      <c r="N594" s="76">
        <v>43404</v>
      </c>
      <c r="O594" s="77">
        <v>-21.1</v>
      </c>
      <c r="P594" s="75" t="s">
        <v>1</v>
      </c>
      <c r="Q594" s="75" t="s">
        <v>1</v>
      </c>
      <c r="R594" s="75" t="s">
        <v>1</v>
      </c>
      <c r="S594" s="75" t="s">
        <v>1</v>
      </c>
      <c r="T594" s="79">
        <v>9</v>
      </c>
      <c r="V594" s="86">
        <v>43404</v>
      </c>
      <c r="X594" s="81" t="str">
        <f t="shared" si="90"/>
        <v>2018-Q1</v>
      </c>
      <c r="Y594" s="81" t="str">
        <f t="shared" si="91"/>
        <v>2018-Q1</v>
      </c>
      <c r="Z594" s="87">
        <f t="shared" si="92"/>
        <v>9.85</v>
      </c>
      <c r="AB594" s="81" t="str">
        <f t="shared" si="93"/>
        <v>2018-Q4</v>
      </c>
      <c r="AC594" s="81" t="str">
        <f t="shared" si="94"/>
        <v/>
      </c>
      <c r="AD594" s="87" t="str">
        <f t="shared" si="95"/>
        <v/>
      </c>
      <c r="AF594" s="81" t="str">
        <f t="shared" si="96"/>
        <v/>
      </c>
      <c r="AG594" s="87" t="str">
        <f t="shared" si="97"/>
        <v/>
      </c>
      <c r="AH594" s="87" t="str">
        <f t="shared" si="98"/>
        <v/>
      </c>
      <c r="AI594" s="87" t="str">
        <f t="shared" si="99"/>
        <v/>
      </c>
    </row>
    <row r="595" spans="1:35" ht="12" customHeight="1" x14ac:dyDescent="0.2">
      <c r="A595" s="73" t="s">
        <v>1887</v>
      </c>
      <c r="B595" s="74" t="s">
        <v>204</v>
      </c>
      <c r="C595" s="74" t="s">
        <v>2327</v>
      </c>
      <c r="D595" s="74" t="s">
        <v>2170</v>
      </c>
      <c r="E595" s="74" t="s">
        <v>2201</v>
      </c>
      <c r="F595" s="74" t="s">
        <v>2</v>
      </c>
      <c r="G595" s="74" t="s">
        <v>2680</v>
      </c>
      <c r="H595" s="76">
        <v>43130</v>
      </c>
      <c r="I595" s="77">
        <v>19.307002000000001</v>
      </c>
      <c r="J595" s="78">
        <v>7.66</v>
      </c>
      <c r="K595" s="78">
        <v>9.85</v>
      </c>
      <c r="L595" s="78">
        <v>54.4</v>
      </c>
      <c r="M595" s="78">
        <v>1907.881169</v>
      </c>
      <c r="N595" s="76">
        <v>43404</v>
      </c>
      <c r="O595" s="77">
        <v>-24</v>
      </c>
      <c r="P595" s="75" t="s">
        <v>1</v>
      </c>
      <c r="Q595" s="75" t="s">
        <v>1</v>
      </c>
      <c r="R595" s="75" t="s">
        <v>1</v>
      </c>
      <c r="S595" s="75" t="s">
        <v>1</v>
      </c>
      <c r="T595" s="79">
        <v>9</v>
      </c>
      <c r="V595" s="86">
        <v>43404</v>
      </c>
      <c r="X595" s="81" t="str">
        <f t="shared" si="90"/>
        <v>2018-Q1</v>
      </c>
      <c r="Y595" s="81" t="str">
        <f t="shared" si="91"/>
        <v>2018-Q1</v>
      </c>
      <c r="Z595" s="87">
        <f t="shared" si="92"/>
        <v>9.85</v>
      </c>
      <c r="AB595" s="81" t="str">
        <f t="shared" si="93"/>
        <v>2018-Q4</v>
      </c>
      <c r="AC595" s="81" t="str">
        <f t="shared" si="94"/>
        <v/>
      </c>
      <c r="AD595" s="87" t="str">
        <f t="shared" si="95"/>
        <v/>
      </c>
      <c r="AF595" s="81" t="str">
        <f t="shared" si="96"/>
        <v/>
      </c>
      <c r="AG595" s="87" t="str">
        <f t="shared" si="97"/>
        <v/>
      </c>
      <c r="AH595" s="87" t="str">
        <f t="shared" si="98"/>
        <v/>
      </c>
      <c r="AI595" s="87" t="str">
        <f t="shared" si="99"/>
        <v/>
      </c>
    </row>
    <row r="596" spans="1:35" ht="12" customHeight="1" x14ac:dyDescent="0.2">
      <c r="A596" s="73" t="s">
        <v>1887</v>
      </c>
      <c r="B596" s="74" t="s">
        <v>46</v>
      </c>
      <c r="C596" s="74" t="s">
        <v>1100</v>
      </c>
      <c r="D596" s="74" t="s">
        <v>1101</v>
      </c>
      <c r="E596" s="74" t="s">
        <v>2205</v>
      </c>
      <c r="F596" s="74" t="s">
        <v>2</v>
      </c>
      <c r="G596" s="74" t="s">
        <v>2678</v>
      </c>
      <c r="H596" s="76">
        <v>43112</v>
      </c>
      <c r="I596" s="77">
        <v>172.71199999999999</v>
      </c>
      <c r="J596" s="78">
        <v>7.36</v>
      </c>
      <c r="K596" s="78">
        <v>10.3</v>
      </c>
      <c r="L596" s="78">
        <v>54</v>
      </c>
      <c r="M596" s="78">
        <v>5664.0739999999996</v>
      </c>
      <c r="N596" s="76">
        <v>43402</v>
      </c>
      <c r="O596" s="77">
        <v>88.9</v>
      </c>
      <c r="P596" s="78">
        <v>6.99</v>
      </c>
      <c r="Q596" s="78">
        <v>9.6</v>
      </c>
      <c r="R596" s="78">
        <v>54</v>
      </c>
      <c r="S596" s="78">
        <v>5476</v>
      </c>
      <c r="T596" s="79">
        <v>9</v>
      </c>
      <c r="V596" s="86">
        <v>43402</v>
      </c>
      <c r="X596" s="81" t="str">
        <f t="shared" si="90"/>
        <v>2018-Q1</v>
      </c>
      <c r="Y596" s="81" t="str">
        <f t="shared" si="91"/>
        <v>2018-Q1</v>
      </c>
      <c r="Z596" s="87">
        <f t="shared" si="92"/>
        <v>10.3</v>
      </c>
      <c r="AB596" s="81" t="str">
        <f t="shared" si="93"/>
        <v>2018-Q4</v>
      </c>
      <c r="AC596" s="81" t="str">
        <f t="shared" si="94"/>
        <v>2018-Q4</v>
      </c>
      <c r="AD596" s="87">
        <f t="shared" si="95"/>
        <v>9.6</v>
      </c>
      <c r="AF596" s="81" t="str">
        <f t="shared" si="96"/>
        <v>2018-Q4</v>
      </c>
      <c r="AG596" s="87">
        <f t="shared" si="97"/>
        <v>10.3</v>
      </c>
      <c r="AH596" s="87">
        <f t="shared" si="98"/>
        <v>9.6</v>
      </c>
      <c r="AI596" s="87">
        <f t="shared" si="99"/>
        <v>0.70000000000000107</v>
      </c>
    </row>
    <row r="597" spans="1:35" ht="12" customHeight="1" x14ac:dyDescent="0.2">
      <c r="A597" s="73" t="s">
        <v>1887</v>
      </c>
      <c r="B597" s="74" t="s">
        <v>231</v>
      </c>
      <c r="C597" s="74" t="s">
        <v>3014</v>
      </c>
      <c r="D597" s="74" t="s">
        <v>167</v>
      </c>
      <c r="E597" s="74" t="s">
        <v>2174</v>
      </c>
      <c r="F597" s="74" t="s">
        <v>2</v>
      </c>
      <c r="G597" s="74" t="s">
        <v>2694</v>
      </c>
      <c r="H597" s="76">
        <v>43215</v>
      </c>
      <c r="I597" s="77">
        <v>14.309571999999999</v>
      </c>
      <c r="J597" s="75" t="s">
        <v>1</v>
      </c>
      <c r="K597" s="75" t="s">
        <v>1</v>
      </c>
      <c r="L597" s="75" t="s">
        <v>1</v>
      </c>
      <c r="M597" s="78">
        <v>213.30638300000001</v>
      </c>
      <c r="N597" s="76">
        <v>43382</v>
      </c>
      <c r="O597" s="77">
        <v>14.309571999999999</v>
      </c>
      <c r="P597" s="75" t="s">
        <v>1</v>
      </c>
      <c r="Q597" s="75" t="s">
        <v>1</v>
      </c>
      <c r="R597" s="75" t="s">
        <v>1</v>
      </c>
      <c r="S597" s="78">
        <v>213.30638300000001</v>
      </c>
      <c r="T597" s="79">
        <v>5</v>
      </c>
      <c r="V597" s="86">
        <v>43382</v>
      </c>
      <c r="X597" s="81" t="str">
        <f t="shared" si="90"/>
        <v>2018-Q2</v>
      </c>
      <c r="Y597" s="81" t="str">
        <f t="shared" si="91"/>
        <v/>
      </c>
      <c r="Z597" s="87" t="str">
        <f t="shared" si="92"/>
        <v/>
      </c>
      <c r="AB597" s="81" t="str">
        <f t="shared" si="93"/>
        <v>2018-Q4</v>
      </c>
      <c r="AC597" s="81" t="str">
        <f t="shared" si="94"/>
        <v/>
      </c>
      <c r="AD597" s="87" t="str">
        <f t="shared" si="95"/>
        <v/>
      </c>
      <c r="AF597" s="81" t="str">
        <f t="shared" si="96"/>
        <v/>
      </c>
      <c r="AG597" s="87" t="str">
        <f t="shared" si="97"/>
        <v/>
      </c>
      <c r="AH597" s="87" t="str">
        <f t="shared" si="98"/>
        <v/>
      </c>
      <c r="AI597" s="87" t="str">
        <f t="shared" si="99"/>
        <v/>
      </c>
    </row>
    <row r="598" spans="1:35" ht="12" customHeight="1" x14ac:dyDescent="0.2">
      <c r="A598" s="73" t="s">
        <v>1887</v>
      </c>
      <c r="B598" s="74" t="s">
        <v>31</v>
      </c>
      <c r="C598" s="74" t="s">
        <v>1417</v>
      </c>
      <c r="D598" s="74" t="s">
        <v>1418</v>
      </c>
      <c r="E598" s="74" t="s">
        <v>2203</v>
      </c>
      <c r="F598" s="74" t="s">
        <v>2</v>
      </c>
      <c r="G598" s="74" t="s">
        <v>2678</v>
      </c>
      <c r="H598" s="76">
        <v>43126</v>
      </c>
      <c r="I598" s="77">
        <v>7.7050000000000001</v>
      </c>
      <c r="J598" s="78">
        <v>8.24</v>
      </c>
      <c r="K598" s="78">
        <v>11.25</v>
      </c>
      <c r="L598" s="78">
        <v>54.02</v>
      </c>
      <c r="M598" s="78">
        <v>119.242</v>
      </c>
      <c r="N598" s="76">
        <v>43377</v>
      </c>
      <c r="O598" s="77">
        <v>3.2010000000000001</v>
      </c>
      <c r="P598" s="78">
        <v>7.48</v>
      </c>
      <c r="Q598" s="78">
        <v>9.85</v>
      </c>
      <c r="R598" s="78">
        <v>54.02</v>
      </c>
      <c r="S598" s="78">
        <v>94.850999999999999</v>
      </c>
      <c r="T598" s="79">
        <v>8</v>
      </c>
      <c r="V598" s="86">
        <v>43377</v>
      </c>
      <c r="X598" s="81" t="str">
        <f t="shared" si="90"/>
        <v>2018-Q1</v>
      </c>
      <c r="Y598" s="81" t="str">
        <f t="shared" si="91"/>
        <v>2018-Q1</v>
      </c>
      <c r="Z598" s="87">
        <f t="shared" si="92"/>
        <v>11.25</v>
      </c>
      <c r="AB598" s="81" t="str">
        <f t="shared" si="93"/>
        <v>2018-Q4</v>
      </c>
      <c r="AC598" s="81" t="str">
        <f t="shared" si="94"/>
        <v>2018-Q4</v>
      </c>
      <c r="AD598" s="87">
        <f t="shared" si="95"/>
        <v>9.85</v>
      </c>
      <c r="AF598" s="81" t="str">
        <f t="shared" si="96"/>
        <v>2018-Q4</v>
      </c>
      <c r="AG598" s="87">
        <f t="shared" si="97"/>
        <v>11.25</v>
      </c>
      <c r="AH598" s="87">
        <f t="shared" si="98"/>
        <v>9.85</v>
      </c>
      <c r="AI598" s="87">
        <f t="shared" si="99"/>
        <v>1.4000000000000004</v>
      </c>
    </row>
    <row r="599" spans="1:35" ht="12" customHeight="1" x14ac:dyDescent="0.2">
      <c r="A599" s="73" t="s">
        <v>1887</v>
      </c>
      <c r="B599" s="74" t="s">
        <v>78</v>
      </c>
      <c r="C599" s="74" t="s">
        <v>2328</v>
      </c>
      <c r="D599" s="74" t="s">
        <v>2170</v>
      </c>
      <c r="E599" s="74" t="s">
        <v>2198</v>
      </c>
      <c r="F599" s="74" t="s">
        <v>2</v>
      </c>
      <c r="G599" s="74" t="s">
        <v>2680</v>
      </c>
      <c r="H599" s="76">
        <v>43132</v>
      </c>
      <c r="I599" s="77">
        <v>68.270244000000005</v>
      </c>
      <c r="J599" s="78">
        <v>7.33</v>
      </c>
      <c r="K599" s="78">
        <v>9.85</v>
      </c>
      <c r="L599" s="78">
        <v>51.36</v>
      </c>
      <c r="M599" s="78">
        <v>5753.005212</v>
      </c>
      <c r="N599" s="76">
        <v>43370</v>
      </c>
      <c r="O599" s="77">
        <v>-50.311892999999998</v>
      </c>
      <c r="P599" s="78">
        <v>7.06</v>
      </c>
      <c r="Q599" s="78">
        <v>9.3000000000000007</v>
      </c>
      <c r="R599" s="78">
        <v>51.24</v>
      </c>
      <c r="S599" s="75" t="s">
        <v>1</v>
      </c>
      <c r="T599" s="79">
        <v>7</v>
      </c>
      <c r="V599" s="86">
        <v>43370</v>
      </c>
      <c r="X599" s="81" t="str">
        <f t="shared" si="90"/>
        <v>2018-Q1</v>
      </c>
      <c r="Y599" s="81" t="str">
        <f t="shared" si="91"/>
        <v>2018-Q1</v>
      </c>
      <c r="Z599" s="87">
        <f t="shared" si="92"/>
        <v>9.85</v>
      </c>
      <c r="AB599" s="81" t="str">
        <f t="shared" si="93"/>
        <v>2018-Q3</v>
      </c>
      <c r="AC599" s="81" t="str">
        <f t="shared" si="94"/>
        <v>2018-Q3</v>
      </c>
      <c r="AD599" s="87">
        <f t="shared" si="95"/>
        <v>9.3000000000000007</v>
      </c>
      <c r="AF599" s="81" t="str">
        <f t="shared" si="96"/>
        <v>2018-Q3</v>
      </c>
      <c r="AG599" s="87">
        <f t="shared" si="97"/>
        <v>9.85</v>
      </c>
      <c r="AH599" s="87">
        <f t="shared" si="98"/>
        <v>9.3000000000000007</v>
      </c>
      <c r="AI599" s="87">
        <f t="shared" si="99"/>
        <v>0.54999999999999893</v>
      </c>
    </row>
    <row r="600" spans="1:35" ht="12" customHeight="1" x14ac:dyDescent="0.2">
      <c r="A600" s="73" t="s">
        <v>1887</v>
      </c>
      <c r="B600" s="74" t="s">
        <v>51</v>
      </c>
      <c r="C600" s="74" t="s">
        <v>927</v>
      </c>
      <c r="D600" s="74" t="s">
        <v>928</v>
      </c>
      <c r="E600" s="74" t="s">
        <v>2213</v>
      </c>
      <c r="F600" s="74" t="s">
        <v>2</v>
      </c>
      <c r="G600" s="74" t="s">
        <v>2680</v>
      </c>
      <c r="H600" s="76">
        <v>43041</v>
      </c>
      <c r="I600" s="77">
        <v>10.105973000000001</v>
      </c>
      <c r="J600" s="78">
        <v>7.92</v>
      </c>
      <c r="K600" s="78">
        <v>10.3</v>
      </c>
      <c r="L600" s="78">
        <v>52.5</v>
      </c>
      <c r="M600" s="78">
        <v>364.77220199999999</v>
      </c>
      <c r="N600" s="76">
        <v>43369</v>
      </c>
      <c r="O600" s="77">
        <v>7.3643359999999998</v>
      </c>
      <c r="P600" s="78">
        <v>7.64</v>
      </c>
      <c r="Q600" s="78">
        <v>9.77</v>
      </c>
      <c r="R600" s="78">
        <v>52.5</v>
      </c>
      <c r="S600" s="78">
        <v>364.759818</v>
      </c>
      <c r="T600" s="79">
        <v>10</v>
      </c>
      <c r="V600" s="86">
        <v>43369</v>
      </c>
      <c r="X600" s="81" t="str">
        <f t="shared" si="90"/>
        <v>2017-Q4</v>
      </c>
      <c r="Y600" s="81" t="str">
        <f t="shared" si="91"/>
        <v>2017-Q4</v>
      </c>
      <c r="Z600" s="87">
        <f t="shared" si="92"/>
        <v>10.3</v>
      </c>
      <c r="AB600" s="81" t="str">
        <f t="shared" si="93"/>
        <v>2018-Q3</v>
      </c>
      <c r="AC600" s="81" t="str">
        <f t="shared" si="94"/>
        <v>2018-Q3</v>
      </c>
      <c r="AD600" s="87">
        <f t="shared" si="95"/>
        <v>9.77</v>
      </c>
      <c r="AF600" s="81" t="str">
        <f t="shared" si="96"/>
        <v>2018-Q3</v>
      </c>
      <c r="AG600" s="87">
        <f t="shared" si="97"/>
        <v>10.3</v>
      </c>
      <c r="AH600" s="87">
        <f t="shared" si="98"/>
        <v>9.77</v>
      </c>
      <c r="AI600" s="87">
        <f t="shared" si="99"/>
        <v>0.53000000000000114</v>
      </c>
    </row>
    <row r="601" spans="1:35" ht="12" customHeight="1" x14ac:dyDescent="0.2">
      <c r="A601" s="73" t="s">
        <v>1887</v>
      </c>
      <c r="B601" s="74" t="s">
        <v>184</v>
      </c>
      <c r="C601" s="74" t="s">
        <v>2542</v>
      </c>
      <c r="D601" s="74" t="s">
        <v>631</v>
      </c>
      <c r="E601" s="74" t="s">
        <v>2041</v>
      </c>
      <c r="F601" s="74" t="s">
        <v>2</v>
      </c>
      <c r="G601" s="74" t="s">
        <v>2678</v>
      </c>
      <c r="H601" s="76">
        <v>42338</v>
      </c>
      <c r="I601" s="77">
        <v>65.771725000000004</v>
      </c>
      <c r="J601" s="78">
        <v>7.86</v>
      </c>
      <c r="K601" s="78">
        <v>10.5</v>
      </c>
      <c r="L601" s="78">
        <v>50</v>
      </c>
      <c r="M601" s="78">
        <v>683.77947600000005</v>
      </c>
      <c r="N601" s="76">
        <v>43369</v>
      </c>
      <c r="O601" s="77">
        <v>29.784955</v>
      </c>
      <c r="P601" s="78">
        <v>7.27</v>
      </c>
      <c r="Q601" s="78">
        <v>10</v>
      </c>
      <c r="R601" s="78">
        <v>47.52</v>
      </c>
      <c r="S601" s="78">
        <v>643.518823</v>
      </c>
      <c r="T601" s="79">
        <v>34</v>
      </c>
      <c r="V601" s="86">
        <v>43369</v>
      </c>
      <c r="X601" s="81" t="str">
        <f t="shared" si="90"/>
        <v>2015-Q4</v>
      </c>
      <c r="Y601" s="81" t="str">
        <f t="shared" si="91"/>
        <v>2015-Q4</v>
      </c>
      <c r="Z601" s="87">
        <f t="shared" si="92"/>
        <v>10.5</v>
      </c>
      <c r="AB601" s="81" t="str">
        <f t="shared" si="93"/>
        <v>2018-Q3</v>
      </c>
      <c r="AC601" s="81" t="str">
        <f t="shared" si="94"/>
        <v>2018-Q3</v>
      </c>
      <c r="AD601" s="87">
        <f t="shared" si="95"/>
        <v>10</v>
      </c>
      <c r="AF601" s="81" t="str">
        <f t="shared" si="96"/>
        <v>2018-Q3</v>
      </c>
      <c r="AG601" s="87">
        <f t="shared" si="97"/>
        <v>10.5</v>
      </c>
      <c r="AH601" s="87">
        <f t="shared" si="98"/>
        <v>10</v>
      </c>
      <c r="AI601" s="87">
        <f t="shared" si="99"/>
        <v>0.5</v>
      </c>
    </row>
    <row r="602" spans="1:35" ht="12" customHeight="1" x14ac:dyDescent="0.2">
      <c r="A602" s="73" t="s">
        <v>1887</v>
      </c>
      <c r="B602" s="74" t="s">
        <v>8</v>
      </c>
      <c r="C602" s="74" t="s">
        <v>2942</v>
      </c>
      <c r="D602" s="74" t="s">
        <v>128</v>
      </c>
      <c r="E602" s="74" t="s">
        <v>2240</v>
      </c>
      <c r="F602" s="74" t="s">
        <v>2</v>
      </c>
      <c r="G602" s="74" t="s">
        <v>2680</v>
      </c>
      <c r="H602" s="76">
        <v>43298</v>
      </c>
      <c r="I602" s="77">
        <v>-7.9909999999999997</v>
      </c>
      <c r="J602" s="78">
        <v>7.1</v>
      </c>
      <c r="K602" s="78">
        <v>9.8000000000000007</v>
      </c>
      <c r="L602" s="78">
        <v>56.06</v>
      </c>
      <c r="M602" s="78">
        <v>860.53800000000001</v>
      </c>
      <c r="N602" s="76">
        <v>43363</v>
      </c>
      <c r="O602" s="77">
        <v>-9.23</v>
      </c>
      <c r="P602" s="78">
        <v>7.1</v>
      </c>
      <c r="Q602" s="78">
        <v>9.8000000000000007</v>
      </c>
      <c r="R602" s="78">
        <v>56.06</v>
      </c>
      <c r="S602" s="78">
        <v>860.53800000000001</v>
      </c>
      <c r="T602" s="79">
        <v>2</v>
      </c>
      <c r="V602" s="86">
        <v>43363</v>
      </c>
      <c r="X602" s="81" t="str">
        <f t="shared" si="90"/>
        <v>2018-Q3</v>
      </c>
      <c r="Y602" s="81" t="str">
        <f t="shared" si="91"/>
        <v>2018-Q3</v>
      </c>
      <c r="Z602" s="87">
        <f t="shared" si="92"/>
        <v>9.8000000000000007</v>
      </c>
      <c r="AB602" s="81" t="str">
        <f t="shared" si="93"/>
        <v>2018-Q3</v>
      </c>
      <c r="AC602" s="81" t="str">
        <f t="shared" si="94"/>
        <v>2018-Q3</v>
      </c>
      <c r="AD602" s="87">
        <f t="shared" si="95"/>
        <v>9.8000000000000007</v>
      </c>
      <c r="AF602" s="81" t="str">
        <f t="shared" si="96"/>
        <v>2018-Q3</v>
      </c>
      <c r="AG602" s="87">
        <f t="shared" si="97"/>
        <v>9.8000000000000007</v>
      </c>
      <c r="AH602" s="87">
        <f t="shared" si="98"/>
        <v>9.8000000000000007</v>
      </c>
      <c r="AI602" s="87">
        <f t="shared" si="99"/>
        <v>0</v>
      </c>
    </row>
    <row r="603" spans="1:35" ht="12" customHeight="1" x14ac:dyDescent="0.2">
      <c r="A603" s="73" t="s">
        <v>1887</v>
      </c>
      <c r="B603" s="74" t="s">
        <v>8</v>
      </c>
      <c r="C603" s="74" t="s">
        <v>3006</v>
      </c>
      <c r="D603" s="74" t="s">
        <v>122</v>
      </c>
      <c r="E603" s="74" t="s">
        <v>2242</v>
      </c>
      <c r="F603" s="74" t="s">
        <v>2</v>
      </c>
      <c r="G603" s="74" t="s">
        <v>2680</v>
      </c>
      <c r="H603" s="76">
        <v>43244</v>
      </c>
      <c r="I603" s="77">
        <v>0</v>
      </c>
      <c r="J603" s="78">
        <v>7.08</v>
      </c>
      <c r="K603" s="78">
        <v>10</v>
      </c>
      <c r="L603" s="78">
        <v>52</v>
      </c>
      <c r="M603" s="78">
        <v>3955.2959999999998</v>
      </c>
      <c r="N603" s="76">
        <v>43357</v>
      </c>
      <c r="O603" s="77">
        <v>0</v>
      </c>
      <c r="P603" s="78">
        <v>7.08</v>
      </c>
      <c r="Q603" s="78">
        <v>10</v>
      </c>
      <c r="R603" s="78">
        <v>52</v>
      </c>
      <c r="S603" s="78">
        <v>3955.2959999999998</v>
      </c>
      <c r="T603" s="79">
        <v>3</v>
      </c>
      <c r="V603" s="86">
        <v>43357</v>
      </c>
      <c r="X603" s="81" t="str">
        <f t="shared" si="90"/>
        <v>2018-Q2</v>
      </c>
      <c r="Y603" s="81" t="str">
        <f t="shared" si="91"/>
        <v>2018-Q2</v>
      </c>
      <c r="Z603" s="87">
        <f t="shared" si="92"/>
        <v>10</v>
      </c>
      <c r="AB603" s="81" t="str">
        <f t="shared" si="93"/>
        <v>2018-Q3</v>
      </c>
      <c r="AC603" s="81" t="str">
        <f t="shared" si="94"/>
        <v>2018-Q3</v>
      </c>
      <c r="AD603" s="87">
        <f t="shared" si="95"/>
        <v>10</v>
      </c>
      <c r="AF603" s="81" t="str">
        <f t="shared" si="96"/>
        <v>2018-Q3</v>
      </c>
      <c r="AG603" s="87">
        <f t="shared" si="97"/>
        <v>10</v>
      </c>
      <c r="AH603" s="87">
        <f t="shared" si="98"/>
        <v>10</v>
      </c>
      <c r="AI603" s="87">
        <f t="shared" si="99"/>
        <v>0</v>
      </c>
    </row>
    <row r="604" spans="1:35" ht="12" customHeight="1" x14ac:dyDescent="0.2">
      <c r="A604" s="73" t="s">
        <v>1887</v>
      </c>
      <c r="B604" s="74" t="s">
        <v>44</v>
      </c>
      <c r="C604" s="74" t="s">
        <v>2716</v>
      </c>
      <c r="D604" s="74" t="s">
        <v>10</v>
      </c>
      <c r="E604" s="74" t="s">
        <v>2243</v>
      </c>
      <c r="F604" s="74" t="s">
        <v>2</v>
      </c>
      <c r="G604" s="74" t="s">
        <v>2680</v>
      </c>
      <c r="H604" s="76">
        <v>43035</v>
      </c>
      <c r="I604" s="77">
        <v>27.331828999999999</v>
      </c>
      <c r="J604" s="78">
        <v>7.84</v>
      </c>
      <c r="K604" s="78">
        <v>10.25</v>
      </c>
      <c r="L604" s="78">
        <v>58</v>
      </c>
      <c r="M604" s="78">
        <v>877.45633599999996</v>
      </c>
      <c r="N604" s="76">
        <v>43348</v>
      </c>
      <c r="O604" s="77">
        <v>12.5</v>
      </c>
      <c r="P604" s="78">
        <v>7.24</v>
      </c>
      <c r="Q604" s="78">
        <v>9.56</v>
      </c>
      <c r="R604" s="78">
        <v>53.97</v>
      </c>
      <c r="S604" s="78">
        <v>870.33404299999995</v>
      </c>
      <c r="T604" s="79">
        <v>10</v>
      </c>
      <c r="V604" s="86">
        <v>43348</v>
      </c>
      <c r="X604" s="81" t="str">
        <f t="shared" si="90"/>
        <v>2017-Q4</v>
      </c>
      <c r="Y604" s="81" t="str">
        <f t="shared" si="91"/>
        <v>2017-Q4</v>
      </c>
      <c r="Z604" s="87">
        <f t="shared" si="92"/>
        <v>10.25</v>
      </c>
      <c r="AB604" s="81" t="str">
        <f t="shared" si="93"/>
        <v>2018-Q3</v>
      </c>
      <c r="AC604" s="81" t="str">
        <f t="shared" si="94"/>
        <v>2018-Q3</v>
      </c>
      <c r="AD604" s="87">
        <f t="shared" si="95"/>
        <v>9.56</v>
      </c>
      <c r="AF604" s="81" t="str">
        <f t="shared" si="96"/>
        <v>2018-Q3</v>
      </c>
      <c r="AG604" s="87">
        <f t="shared" si="97"/>
        <v>10.25</v>
      </c>
      <c r="AH604" s="87">
        <f t="shared" si="98"/>
        <v>9.56</v>
      </c>
      <c r="AI604" s="87">
        <f t="shared" si="99"/>
        <v>0.6899999999999995</v>
      </c>
    </row>
    <row r="605" spans="1:35" ht="12" customHeight="1" x14ac:dyDescent="0.2">
      <c r="A605" s="73" t="s">
        <v>1887</v>
      </c>
      <c r="B605" s="74" t="s">
        <v>6</v>
      </c>
      <c r="C605" s="74" t="s">
        <v>23</v>
      </c>
      <c r="D605" s="74" t="s">
        <v>22</v>
      </c>
      <c r="E605" s="74" t="s">
        <v>2244</v>
      </c>
      <c r="F605" s="74" t="s">
        <v>2</v>
      </c>
      <c r="G605" s="74" t="s">
        <v>2694</v>
      </c>
      <c r="H605" s="76">
        <v>43207</v>
      </c>
      <c r="I605" s="77">
        <v>94.576665000000006</v>
      </c>
      <c r="J605" s="75" t="s">
        <v>1</v>
      </c>
      <c r="K605" s="75" t="s">
        <v>1</v>
      </c>
      <c r="L605" s="75" t="s">
        <v>1</v>
      </c>
      <c r="M605" s="75" t="s">
        <v>1</v>
      </c>
      <c r="N605" s="76">
        <v>43343</v>
      </c>
      <c r="O605" s="77">
        <v>91.605451000000002</v>
      </c>
      <c r="P605" s="75" t="s">
        <v>1</v>
      </c>
      <c r="Q605" s="75" t="s">
        <v>1</v>
      </c>
      <c r="R605" s="75" t="s">
        <v>1</v>
      </c>
      <c r="S605" s="75" t="s">
        <v>1</v>
      </c>
      <c r="T605" s="79">
        <v>4</v>
      </c>
      <c r="V605" s="86">
        <v>43343</v>
      </c>
      <c r="X605" s="81" t="str">
        <f t="shared" si="90"/>
        <v>2018-Q2</v>
      </c>
      <c r="Y605" s="81" t="str">
        <f t="shared" si="91"/>
        <v/>
      </c>
      <c r="Z605" s="87" t="str">
        <f t="shared" si="92"/>
        <v/>
      </c>
      <c r="AB605" s="81" t="str">
        <f t="shared" si="93"/>
        <v>2018-Q3</v>
      </c>
      <c r="AC605" s="81" t="str">
        <f t="shared" si="94"/>
        <v/>
      </c>
      <c r="AD605" s="87" t="str">
        <f t="shared" si="95"/>
        <v/>
      </c>
      <c r="AF605" s="81" t="str">
        <f t="shared" si="96"/>
        <v/>
      </c>
      <c r="AG605" s="87" t="str">
        <f t="shared" si="97"/>
        <v/>
      </c>
      <c r="AH605" s="87" t="str">
        <f t="shared" si="98"/>
        <v/>
      </c>
      <c r="AI605" s="87" t="str">
        <f t="shared" si="99"/>
        <v/>
      </c>
    </row>
    <row r="606" spans="1:35" ht="12" customHeight="1" x14ac:dyDescent="0.2">
      <c r="A606" s="73" t="s">
        <v>1887</v>
      </c>
      <c r="B606" s="74" t="s">
        <v>171</v>
      </c>
      <c r="C606" s="74" t="s">
        <v>2776</v>
      </c>
      <c r="D606" s="74" t="s">
        <v>19</v>
      </c>
      <c r="E606" s="74" t="s">
        <v>2246</v>
      </c>
      <c r="F606" s="74" t="s">
        <v>2</v>
      </c>
      <c r="G606" s="74" t="s">
        <v>2678</v>
      </c>
      <c r="H606" s="76">
        <v>43066</v>
      </c>
      <c r="I606" s="77">
        <v>18.877761</v>
      </c>
      <c r="J606" s="78">
        <v>7.43</v>
      </c>
      <c r="K606" s="78">
        <v>10.1</v>
      </c>
      <c r="L606" s="78">
        <v>50.97</v>
      </c>
      <c r="M606" s="78">
        <v>730.084338</v>
      </c>
      <c r="N606" s="76">
        <v>43336</v>
      </c>
      <c r="O606" s="77">
        <v>28.9</v>
      </c>
      <c r="P606" s="78">
        <v>6.97</v>
      </c>
      <c r="Q606" s="78">
        <v>9.2799999999999994</v>
      </c>
      <c r="R606" s="78">
        <v>50.95</v>
      </c>
      <c r="S606" s="78">
        <v>734.83721800000001</v>
      </c>
      <c r="T606" s="79">
        <v>9</v>
      </c>
      <c r="V606" s="86">
        <v>43336</v>
      </c>
      <c r="X606" s="81" t="str">
        <f t="shared" si="90"/>
        <v>2017-Q4</v>
      </c>
      <c r="Y606" s="81" t="str">
        <f t="shared" si="91"/>
        <v>2017-Q4</v>
      </c>
      <c r="Z606" s="87">
        <f t="shared" si="92"/>
        <v>10.1</v>
      </c>
      <c r="AB606" s="81" t="str">
        <f t="shared" si="93"/>
        <v>2018-Q3</v>
      </c>
      <c r="AC606" s="81" t="str">
        <f t="shared" si="94"/>
        <v>2018-Q3</v>
      </c>
      <c r="AD606" s="87">
        <f t="shared" si="95"/>
        <v>9.2799999999999994</v>
      </c>
      <c r="AF606" s="81" t="str">
        <f t="shared" si="96"/>
        <v>2018-Q3</v>
      </c>
      <c r="AG606" s="87">
        <f t="shared" si="97"/>
        <v>10.1</v>
      </c>
      <c r="AH606" s="87">
        <f t="shared" si="98"/>
        <v>9.2799999999999994</v>
      </c>
      <c r="AI606" s="87">
        <f t="shared" si="99"/>
        <v>0.82000000000000028</v>
      </c>
    </row>
    <row r="607" spans="1:35" ht="12" customHeight="1" x14ac:dyDescent="0.2">
      <c r="A607" s="73" t="s">
        <v>1887</v>
      </c>
      <c r="B607" s="74" t="s">
        <v>98</v>
      </c>
      <c r="C607" s="74" t="s">
        <v>97</v>
      </c>
      <c r="D607" s="74" t="s">
        <v>62</v>
      </c>
      <c r="E607" s="74" t="s">
        <v>2248</v>
      </c>
      <c r="F607" s="74" t="s">
        <v>2</v>
      </c>
      <c r="G607" s="74" t="s">
        <v>2678</v>
      </c>
      <c r="H607" s="76">
        <v>42964</v>
      </c>
      <c r="I607" s="77">
        <v>10.863284</v>
      </c>
      <c r="J607" s="78">
        <v>6.98</v>
      </c>
      <c r="K607" s="78">
        <v>10.1</v>
      </c>
      <c r="L607" s="78">
        <v>50.52</v>
      </c>
      <c r="M607" s="78">
        <v>810.63737000000003</v>
      </c>
      <c r="N607" s="76">
        <v>43333</v>
      </c>
      <c r="O607" s="77">
        <v>-6.85</v>
      </c>
      <c r="P607" s="78">
        <v>6.78</v>
      </c>
      <c r="Q607" s="78">
        <v>9.6999999999999993</v>
      </c>
      <c r="R607" s="78">
        <v>50.52</v>
      </c>
      <c r="S607" s="75" t="s">
        <v>1</v>
      </c>
      <c r="T607" s="79">
        <v>12</v>
      </c>
      <c r="V607" s="86">
        <v>43333</v>
      </c>
      <c r="X607" s="81" t="str">
        <f t="shared" si="90"/>
        <v>2017-Q3</v>
      </c>
      <c r="Y607" s="81" t="str">
        <f t="shared" si="91"/>
        <v>2017-Q3</v>
      </c>
      <c r="Z607" s="87">
        <f t="shared" si="92"/>
        <v>10.1</v>
      </c>
      <c r="AB607" s="81" t="str">
        <f t="shared" si="93"/>
        <v>2018-Q3</v>
      </c>
      <c r="AC607" s="81" t="str">
        <f t="shared" si="94"/>
        <v>2018-Q3</v>
      </c>
      <c r="AD607" s="87">
        <f t="shared" si="95"/>
        <v>9.6999999999999993</v>
      </c>
      <c r="AF607" s="81" t="str">
        <f t="shared" si="96"/>
        <v>2018-Q3</v>
      </c>
      <c r="AG607" s="87">
        <f t="shared" si="97"/>
        <v>10.1</v>
      </c>
      <c r="AH607" s="87">
        <f t="shared" si="98"/>
        <v>9.6999999999999993</v>
      </c>
      <c r="AI607" s="87">
        <f t="shared" si="99"/>
        <v>0.40000000000000036</v>
      </c>
    </row>
    <row r="608" spans="1:35" ht="12" customHeight="1" x14ac:dyDescent="0.2">
      <c r="A608" s="73" t="s">
        <v>1887</v>
      </c>
      <c r="B608" s="74" t="s">
        <v>101</v>
      </c>
      <c r="C608" s="74" t="s">
        <v>100</v>
      </c>
      <c r="D608" s="74" t="s">
        <v>62</v>
      </c>
      <c r="E608" s="74" t="s">
        <v>2249</v>
      </c>
      <c r="F608" s="74" t="s">
        <v>2</v>
      </c>
      <c r="G608" s="74" t="s">
        <v>2678</v>
      </c>
      <c r="H608" s="76">
        <v>43088</v>
      </c>
      <c r="I608" s="77">
        <v>65.679000000000002</v>
      </c>
      <c r="J608" s="78">
        <v>7.74</v>
      </c>
      <c r="K608" s="78">
        <v>10.1</v>
      </c>
      <c r="L608" s="78">
        <v>50.28</v>
      </c>
      <c r="M608" s="78">
        <v>1872.43</v>
      </c>
      <c r="N608" s="76">
        <v>43320</v>
      </c>
      <c r="O608" s="77">
        <v>-24.1</v>
      </c>
      <c r="P608" s="78">
        <v>7.45</v>
      </c>
      <c r="Q608" s="78">
        <v>9.5299999999999994</v>
      </c>
      <c r="R608" s="78">
        <v>50.44</v>
      </c>
      <c r="S608" s="75" t="s">
        <v>1</v>
      </c>
      <c r="T608" s="79">
        <v>7</v>
      </c>
      <c r="V608" s="86">
        <v>43320</v>
      </c>
      <c r="X608" s="81" t="str">
        <f t="shared" si="90"/>
        <v>2017-Q4</v>
      </c>
      <c r="Y608" s="81" t="str">
        <f t="shared" si="91"/>
        <v>2017-Q4</v>
      </c>
      <c r="Z608" s="87">
        <f t="shared" si="92"/>
        <v>10.1</v>
      </c>
      <c r="AB608" s="81" t="str">
        <f t="shared" si="93"/>
        <v>2018-Q3</v>
      </c>
      <c r="AC608" s="81" t="str">
        <f t="shared" si="94"/>
        <v>2018-Q3</v>
      </c>
      <c r="AD608" s="87">
        <f t="shared" si="95"/>
        <v>9.5299999999999994</v>
      </c>
      <c r="AF608" s="81" t="str">
        <f t="shared" si="96"/>
        <v>2018-Q3</v>
      </c>
      <c r="AG608" s="87">
        <f t="shared" si="97"/>
        <v>10.1</v>
      </c>
      <c r="AH608" s="87">
        <f t="shared" si="98"/>
        <v>9.5299999999999994</v>
      </c>
      <c r="AI608" s="87">
        <f t="shared" si="99"/>
        <v>0.57000000000000028</v>
      </c>
    </row>
    <row r="609" spans="1:35" ht="12" customHeight="1" x14ac:dyDescent="0.2">
      <c r="A609" s="73" t="s">
        <v>1887</v>
      </c>
      <c r="B609" s="74" t="s">
        <v>46</v>
      </c>
      <c r="C609" s="74" t="s">
        <v>189</v>
      </c>
      <c r="D609" s="74" t="s">
        <v>62</v>
      </c>
      <c r="E609" s="74" t="s">
        <v>2252</v>
      </c>
      <c r="F609" s="74" t="s">
        <v>2</v>
      </c>
      <c r="G609" s="74" t="s">
        <v>2678</v>
      </c>
      <c r="H609" s="76">
        <v>43266</v>
      </c>
      <c r="I609" s="77">
        <v>99.690019000000007</v>
      </c>
      <c r="J609" s="78">
        <v>7.46</v>
      </c>
      <c r="K609" s="78">
        <v>10.1</v>
      </c>
      <c r="L609" s="78">
        <v>50.26</v>
      </c>
      <c r="M609" s="78">
        <v>1536.395403</v>
      </c>
      <c r="N609" s="76">
        <v>43306</v>
      </c>
      <c r="O609" s="75" t="s">
        <v>1</v>
      </c>
      <c r="P609" s="75" t="s">
        <v>1</v>
      </c>
      <c r="Q609" s="75" t="s">
        <v>1</v>
      </c>
      <c r="R609" s="75" t="s">
        <v>1</v>
      </c>
      <c r="S609" s="75" t="s">
        <v>1</v>
      </c>
      <c r="T609" s="79">
        <v>1</v>
      </c>
      <c r="V609" s="86">
        <v>43306</v>
      </c>
      <c r="X609" s="81" t="str">
        <f t="shared" si="90"/>
        <v>2018-Q2</v>
      </c>
      <c r="Y609" s="81" t="str">
        <f t="shared" si="91"/>
        <v>2018-Q2</v>
      </c>
      <c r="Z609" s="87">
        <f t="shared" si="92"/>
        <v>10.1</v>
      </c>
      <c r="AB609" s="81" t="str">
        <f t="shared" si="93"/>
        <v>2018-Q3</v>
      </c>
      <c r="AC609" s="81" t="str">
        <f t="shared" si="94"/>
        <v/>
      </c>
      <c r="AD609" s="87" t="str">
        <f t="shared" si="95"/>
        <v/>
      </c>
      <c r="AF609" s="81" t="str">
        <f t="shared" si="96"/>
        <v/>
      </c>
      <c r="AG609" s="87" t="str">
        <f t="shared" si="97"/>
        <v/>
      </c>
      <c r="AH609" s="87" t="str">
        <f t="shared" si="98"/>
        <v/>
      </c>
      <c r="AI609" s="87" t="str">
        <f t="shared" si="99"/>
        <v/>
      </c>
    </row>
    <row r="610" spans="1:35" ht="12" customHeight="1" x14ac:dyDescent="0.2">
      <c r="A610" s="73" t="s">
        <v>1887</v>
      </c>
      <c r="B610" s="74" t="s">
        <v>95</v>
      </c>
      <c r="C610" s="74" t="s">
        <v>2035</v>
      </c>
      <c r="D610" s="74" t="s">
        <v>167</v>
      </c>
      <c r="E610" s="74" t="s">
        <v>2254</v>
      </c>
      <c r="F610" s="74" t="s">
        <v>2</v>
      </c>
      <c r="G610" s="74" t="s">
        <v>2694</v>
      </c>
      <c r="H610" s="76">
        <v>43192</v>
      </c>
      <c r="I610" s="77">
        <v>200.489</v>
      </c>
      <c r="J610" s="78">
        <v>6.62</v>
      </c>
      <c r="K610" s="75" t="s">
        <v>1</v>
      </c>
      <c r="L610" s="78">
        <v>45.52</v>
      </c>
      <c r="M610" s="78">
        <v>1373.8150000000001</v>
      </c>
      <c r="N610" s="76">
        <v>43291</v>
      </c>
      <c r="O610" s="77">
        <v>200.48858799999999</v>
      </c>
      <c r="P610" s="75" t="s">
        <v>1</v>
      </c>
      <c r="Q610" s="75" t="s">
        <v>1</v>
      </c>
      <c r="R610" s="75" t="s">
        <v>1</v>
      </c>
      <c r="S610" s="75" t="s">
        <v>1</v>
      </c>
      <c r="T610" s="79">
        <v>3</v>
      </c>
      <c r="V610" s="86">
        <v>43291</v>
      </c>
      <c r="X610" s="81" t="str">
        <f t="shared" si="90"/>
        <v>2018-Q2</v>
      </c>
      <c r="Y610" s="81" t="str">
        <f t="shared" si="91"/>
        <v/>
      </c>
      <c r="Z610" s="87" t="str">
        <f t="shared" si="92"/>
        <v/>
      </c>
      <c r="AB610" s="81" t="str">
        <f t="shared" si="93"/>
        <v>2018-Q3</v>
      </c>
      <c r="AC610" s="81" t="str">
        <f t="shared" si="94"/>
        <v/>
      </c>
      <c r="AD610" s="87" t="str">
        <f t="shared" si="95"/>
        <v/>
      </c>
      <c r="AF610" s="81" t="str">
        <f t="shared" si="96"/>
        <v/>
      </c>
      <c r="AG610" s="87" t="str">
        <f t="shared" si="97"/>
        <v/>
      </c>
      <c r="AH610" s="87" t="str">
        <f t="shared" si="98"/>
        <v/>
      </c>
      <c r="AI610" s="87" t="str">
        <f t="shared" si="99"/>
        <v/>
      </c>
    </row>
    <row r="611" spans="1:35" ht="12" customHeight="1" x14ac:dyDescent="0.2">
      <c r="A611" s="73" t="s">
        <v>1887</v>
      </c>
      <c r="B611" s="74" t="s">
        <v>17</v>
      </c>
      <c r="C611" s="74" t="s">
        <v>16</v>
      </c>
      <c r="D611" s="74" t="s">
        <v>15</v>
      </c>
      <c r="E611" s="74" t="s">
        <v>2257</v>
      </c>
      <c r="F611" s="74" t="s">
        <v>2</v>
      </c>
      <c r="G611" s="74" t="s">
        <v>2694</v>
      </c>
      <c r="H611" s="76">
        <v>43013</v>
      </c>
      <c r="I611" s="77">
        <v>5.2709999999999999</v>
      </c>
      <c r="J611" s="78">
        <v>7.87</v>
      </c>
      <c r="K611" s="78">
        <v>11.5</v>
      </c>
      <c r="L611" s="78">
        <v>50.23</v>
      </c>
      <c r="M611" s="78">
        <v>699.92899999999997</v>
      </c>
      <c r="N611" s="76">
        <v>43284</v>
      </c>
      <c r="O611" s="77">
        <v>-11.119</v>
      </c>
      <c r="P611" s="78">
        <v>7.21</v>
      </c>
      <c r="Q611" s="78">
        <v>10.199999999999999</v>
      </c>
      <c r="R611" s="78">
        <v>50.23</v>
      </c>
      <c r="S611" s="78">
        <v>699.95399999999995</v>
      </c>
      <c r="T611" s="79">
        <v>9</v>
      </c>
      <c r="V611" s="86">
        <v>43284</v>
      </c>
      <c r="X611" s="81" t="str">
        <f t="shared" si="90"/>
        <v>2017-Q4</v>
      </c>
      <c r="Y611" s="81" t="str">
        <f t="shared" si="91"/>
        <v>2017-Q4</v>
      </c>
      <c r="Z611" s="87">
        <f t="shared" si="92"/>
        <v>11.5</v>
      </c>
      <c r="AB611" s="81" t="str">
        <f t="shared" si="93"/>
        <v>2018-Q3</v>
      </c>
      <c r="AC611" s="81" t="str">
        <f t="shared" si="94"/>
        <v>2018-Q3</v>
      </c>
      <c r="AD611" s="87">
        <f t="shared" si="95"/>
        <v>10.199999999999999</v>
      </c>
      <c r="AF611" s="81" t="str">
        <f t="shared" si="96"/>
        <v>2018-Q3</v>
      </c>
      <c r="AG611" s="87">
        <f t="shared" si="97"/>
        <v>11.5</v>
      </c>
      <c r="AH611" s="87">
        <f t="shared" si="98"/>
        <v>10.199999999999999</v>
      </c>
      <c r="AI611" s="87">
        <f t="shared" si="99"/>
        <v>1.3000000000000007</v>
      </c>
    </row>
    <row r="612" spans="1:35" ht="12" customHeight="1" x14ac:dyDescent="0.2">
      <c r="A612" s="73" t="s">
        <v>1887</v>
      </c>
      <c r="B612" s="74" t="s">
        <v>17</v>
      </c>
      <c r="C612" s="74" t="s">
        <v>16</v>
      </c>
      <c r="D612" s="74" t="s">
        <v>15</v>
      </c>
      <c r="E612" s="74" t="s">
        <v>2258</v>
      </c>
      <c r="F612" s="74" t="s">
        <v>2</v>
      </c>
      <c r="G612" s="74" t="s">
        <v>2694</v>
      </c>
      <c r="H612" s="76">
        <v>43011</v>
      </c>
      <c r="I612" s="77">
        <v>5.0721540000000003</v>
      </c>
      <c r="J612" s="78">
        <v>7.36</v>
      </c>
      <c r="K612" s="78">
        <v>10.5</v>
      </c>
      <c r="L612" s="78">
        <v>50.23</v>
      </c>
      <c r="M612" s="78">
        <v>70.569999999999993</v>
      </c>
      <c r="N612" s="76">
        <v>43284</v>
      </c>
      <c r="O612" s="77">
        <v>3.3351540000000002</v>
      </c>
      <c r="P612" s="78">
        <v>6.71</v>
      </c>
      <c r="Q612" s="78">
        <v>9.1999999999999993</v>
      </c>
      <c r="R612" s="78">
        <v>50.23</v>
      </c>
      <c r="S612" s="78">
        <v>70.426000000000002</v>
      </c>
      <c r="T612" s="79">
        <v>9</v>
      </c>
      <c r="V612" s="86">
        <v>43284</v>
      </c>
      <c r="X612" s="81" t="str">
        <f t="shared" si="90"/>
        <v>2017-Q4</v>
      </c>
      <c r="Y612" s="81" t="str">
        <f t="shared" si="91"/>
        <v>2017-Q4</v>
      </c>
      <c r="Z612" s="87">
        <f t="shared" si="92"/>
        <v>10.5</v>
      </c>
      <c r="AB612" s="81" t="str">
        <f t="shared" si="93"/>
        <v>2018-Q3</v>
      </c>
      <c r="AC612" s="81" t="str">
        <f t="shared" si="94"/>
        <v>2018-Q3</v>
      </c>
      <c r="AD612" s="87">
        <f t="shared" si="95"/>
        <v>9.1999999999999993</v>
      </c>
      <c r="AF612" s="81" t="str">
        <f t="shared" si="96"/>
        <v>2018-Q3</v>
      </c>
      <c r="AG612" s="87">
        <f t="shared" si="97"/>
        <v>10.5</v>
      </c>
      <c r="AH612" s="87">
        <f t="shared" si="98"/>
        <v>9.1999999999999993</v>
      </c>
      <c r="AI612" s="87">
        <f t="shared" si="99"/>
        <v>1.3000000000000007</v>
      </c>
    </row>
    <row r="613" spans="1:35" ht="12" customHeight="1" x14ac:dyDescent="0.2">
      <c r="A613" s="73" t="s">
        <v>1887</v>
      </c>
      <c r="B613" s="74" t="s">
        <v>242</v>
      </c>
      <c r="C613" s="74" t="s">
        <v>246</v>
      </c>
      <c r="D613" s="74" t="s">
        <v>241</v>
      </c>
      <c r="E613" s="74" t="s">
        <v>2097</v>
      </c>
      <c r="F613" s="74" t="s">
        <v>2</v>
      </c>
      <c r="G613" s="74" t="s">
        <v>2680</v>
      </c>
      <c r="H613" s="76">
        <v>42632</v>
      </c>
      <c r="I613" s="77">
        <v>19.291</v>
      </c>
      <c r="J613" s="78">
        <v>8.44</v>
      </c>
      <c r="K613" s="78">
        <v>10.6</v>
      </c>
      <c r="L613" s="78">
        <v>57.12</v>
      </c>
      <c r="M613" s="78">
        <v>478.77300000000002</v>
      </c>
      <c r="N613" s="76">
        <v>43280</v>
      </c>
      <c r="O613" s="77">
        <v>-5.8999999999999997E-2</v>
      </c>
      <c r="P613" s="78">
        <v>7.8</v>
      </c>
      <c r="Q613" s="78">
        <v>9.5</v>
      </c>
      <c r="R613" s="78">
        <v>56.69</v>
      </c>
      <c r="S613" s="78">
        <v>481.30900000000003</v>
      </c>
      <c r="T613" s="79">
        <v>21</v>
      </c>
      <c r="V613" s="86">
        <v>43280</v>
      </c>
      <c r="X613" s="81" t="str">
        <f t="shared" si="90"/>
        <v>2016-Q3</v>
      </c>
      <c r="Y613" s="81" t="str">
        <f t="shared" si="91"/>
        <v>2016-Q3</v>
      </c>
      <c r="Z613" s="87">
        <f t="shared" si="92"/>
        <v>10.6</v>
      </c>
      <c r="AB613" s="81" t="str">
        <f t="shared" si="93"/>
        <v>2018-Q2</v>
      </c>
      <c r="AC613" s="81" t="str">
        <f t="shared" si="94"/>
        <v>2018-Q2</v>
      </c>
      <c r="AD613" s="87">
        <f t="shared" si="95"/>
        <v>9.5</v>
      </c>
      <c r="AF613" s="81" t="str">
        <f t="shared" si="96"/>
        <v>2018-Q2</v>
      </c>
      <c r="AG613" s="87">
        <f t="shared" si="97"/>
        <v>10.6</v>
      </c>
      <c r="AH613" s="87">
        <f t="shared" si="98"/>
        <v>9.5</v>
      </c>
      <c r="AI613" s="87">
        <f t="shared" si="99"/>
        <v>1.0999999999999996</v>
      </c>
    </row>
    <row r="614" spans="1:35" ht="12" customHeight="1" x14ac:dyDescent="0.2">
      <c r="A614" s="73" t="s">
        <v>1887</v>
      </c>
      <c r="B614" s="74" t="s">
        <v>60</v>
      </c>
      <c r="C614" s="74" t="s">
        <v>2360</v>
      </c>
      <c r="D614" s="74" t="s">
        <v>2095</v>
      </c>
      <c r="E614" s="74" t="s">
        <v>2150</v>
      </c>
      <c r="F614" s="74" t="s">
        <v>2</v>
      </c>
      <c r="G614" s="74" t="s">
        <v>2678</v>
      </c>
      <c r="H614" s="76">
        <v>43010</v>
      </c>
      <c r="I614" s="77">
        <v>10.04299</v>
      </c>
      <c r="J614" s="78">
        <v>7.25</v>
      </c>
      <c r="K614" s="78">
        <v>9.5</v>
      </c>
      <c r="L614" s="78">
        <v>49</v>
      </c>
      <c r="M614" s="78">
        <v>307.31231700000001</v>
      </c>
      <c r="N614" s="76">
        <v>43279</v>
      </c>
      <c r="O614" s="77">
        <v>4.4536449999999999</v>
      </c>
      <c r="P614" s="78">
        <v>7.18</v>
      </c>
      <c r="Q614" s="78">
        <v>9.35</v>
      </c>
      <c r="R614" s="78">
        <v>49</v>
      </c>
      <c r="S614" s="78">
        <v>292.86863</v>
      </c>
      <c r="T614" s="79">
        <v>8</v>
      </c>
      <c r="V614" s="86">
        <v>43279</v>
      </c>
      <c r="X614" s="81" t="str">
        <f t="shared" si="90"/>
        <v>2017-Q4</v>
      </c>
      <c r="Y614" s="81" t="str">
        <f t="shared" si="91"/>
        <v>2017-Q4</v>
      </c>
      <c r="Z614" s="87">
        <f t="shared" si="92"/>
        <v>9.5</v>
      </c>
      <c r="AB614" s="81" t="str">
        <f t="shared" si="93"/>
        <v>2018-Q2</v>
      </c>
      <c r="AC614" s="81" t="str">
        <f t="shared" si="94"/>
        <v>2018-Q2</v>
      </c>
      <c r="AD614" s="87">
        <f t="shared" si="95"/>
        <v>9.35</v>
      </c>
      <c r="AF614" s="81" t="str">
        <f t="shared" si="96"/>
        <v>2018-Q2</v>
      </c>
      <c r="AG614" s="87">
        <f t="shared" si="97"/>
        <v>9.5</v>
      </c>
      <c r="AH614" s="87">
        <f t="shared" si="98"/>
        <v>9.35</v>
      </c>
      <c r="AI614" s="87">
        <f t="shared" si="99"/>
        <v>0.15000000000000036</v>
      </c>
    </row>
    <row r="615" spans="1:35" ht="12" customHeight="1" x14ac:dyDescent="0.2">
      <c r="A615" s="73" t="s">
        <v>1887</v>
      </c>
      <c r="B615" s="74" t="s">
        <v>242</v>
      </c>
      <c r="C615" s="74" t="s">
        <v>2774</v>
      </c>
      <c r="D615" s="74" t="s">
        <v>241</v>
      </c>
      <c r="E615" s="74" t="s">
        <v>2111</v>
      </c>
      <c r="F615" s="74" t="s">
        <v>2</v>
      </c>
      <c r="G615" s="74" t="s">
        <v>2680</v>
      </c>
      <c r="H615" s="76">
        <v>42720</v>
      </c>
      <c r="I615" s="77">
        <v>125.01</v>
      </c>
      <c r="J615" s="78">
        <v>8.2799999999999994</v>
      </c>
      <c r="K615" s="78">
        <v>10.6</v>
      </c>
      <c r="L615" s="78">
        <v>57.36</v>
      </c>
      <c r="M615" s="78">
        <v>2131.3530000000001</v>
      </c>
      <c r="N615" s="76">
        <v>43273</v>
      </c>
      <c r="O615" s="77">
        <v>-0.60299999999999998</v>
      </c>
      <c r="P615" s="78">
        <v>7.57</v>
      </c>
      <c r="Q615" s="78">
        <v>9.5</v>
      </c>
      <c r="R615" s="78">
        <v>57.1</v>
      </c>
      <c r="S615" s="78">
        <v>1993.36</v>
      </c>
      <c r="T615" s="79">
        <v>18</v>
      </c>
      <c r="V615" s="86">
        <v>43273</v>
      </c>
      <c r="X615" s="81" t="str">
        <f t="shared" si="90"/>
        <v>2016-Q4</v>
      </c>
      <c r="Y615" s="81" t="str">
        <f t="shared" si="91"/>
        <v>2016-Q4</v>
      </c>
      <c r="Z615" s="87">
        <f t="shared" si="92"/>
        <v>10.6</v>
      </c>
      <c r="AB615" s="81" t="str">
        <f t="shared" si="93"/>
        <v>2018-Q2</v>
      </c>
      <c r="AC615" s="81" t="str">
        <f t="shared" si="94"/>
        <v>2018-Q2</v>
      </c>
      <c r="AD615" s="87">
        <f t="shared" si="95"/>
        <v>9.5</v>
      </c>
      <c r="AF615" s="81" t="str">
        <f t="shared" si="96"/>
        <v>2018-Q2</v>
      </c>
      <c r="AG615" s="87">
        <f t="shared" si="97"/>
        <v>10.6</v>
      </c>
      <c r="AH615" s="87">
        <f t="shared" si="98"/>
        <v>9.5</v>
      </c>
      <c r="AI615" s="87">
        <f t="shared" si="99"/>
        <v>1.0999999999999996</v>
      </c>
    </row>
    <row r="616" spans="1:35" ht="12" customHeight="1" x14ac:dyDescent="0.2">
      <c r="A616" s="73" t="s">
        <v>1887</v>
      </c>
      <c r="B616" s="74" t="s">
        <v>193</v>
      </c>
      <c r="C616" s="74" t="s">
        <v>168</v>
      </c>
      <c r="D616" s="74" t="s">
        <v>167</v>
      </c>
      <c r="E616" s="74" t="s">
        <v>2151</v>
      </c>
      <c r="F616" s="74" t="s">
        <v>2</v>
      </c>
      <c r="G616" s="74" t="s">
        <v>2680</v>
      </c>
      <c r="H616" s="76">
        <v>42972</v>
      </c>
      <c r="I616" s="77">
        <v>472.24900000000002</v>
      </c>
      <c r="J616" s="78">
        <v>7.35</v>
      </c>
      <c r="K616" s="78">
        <v>9.9</v>
      </c>
      <c r="L616" s="78">
        <v>52</v>
      </c>
      <c r="M616" s="75" t="s">
        <v>1</v>
      </c>
      <c r="N616" s="76">
        <v>43273</v>
      </c>
      <c r="O616" s="77">
        <v>-13</v>
      </c>
      <c r="P616" s="78">
        <v>7.35</v>
      </c>
      <c r="Q616" s="78">
        <v>9.9</v>
      </c>
      <c r="R616" s="78">
        <v>52</v>
      </c>
      <c r="S616" s="78">
        <v>13500</v>
      </c>
      <c r="T616" s="79">
        <v>10</v>
      </c>
      <c r="V616" s="86">
        <v>43273</v>
      </c>
      <c r="X616" s="81" t="str">
        <f t="shared" si="90"/>
        <v>2017-Q3</v>
      </c>
      <c r="Y616" s="81" t="str">
        <f t="shared" si="91"/>
        <v>2017-Q3</v>
      </c>
      <c r="Z616" s="87">
        <f t="shared" si="92"/>
        <v>9.9</v>
      </c>
      <c r="AB616" s="81" t="str">
        <f t="shared" si="93"/>
        <v>2018-Q2</v>
      </c>
      <c r="AC616" s="81" t="str">
        <f t="shared" si="94"/>
        <v>2018-Q2</v>
      </c>
      <c r="AD616" s="87">
        <f t="shared" si="95"/>
        <v>9.9</v>
      </c>
      <c r="AF616" s="81" t="str">
        <f t="shared" si="96"/>
        <v>2018-Q2</v>
      </c>
      <c r="AG616" s="87">
        <f t="shared" si="97"/>
        <v>9.9</v>
      </c>
      <c r="AH616" s="87">
        <f t="shared" si="98"/>
        <v>9.9</v>
      </c>
      <c r="AI616" s="87">
        <f t="shared" si="99"/>
        <v>0</v>
      </c>
    </row>
    <row r="617" spans="1:35" ht="12" customHeight="1" x14ac:dyDescent="0.2">
      <c r="A617" s="73" t="s">
        <v>1887</v>
      </c>
      <c r="B617" s="74" t="s">
        <v>181</v>
      </c>
      <c r="C617" s="74" t="s">
        <v>3018</v>
      </c>
      <c r="D617" s="74" t="s">
        <v>180</v>
      </c>
      <c r="E617" s="74" t="s">
        <v>2152</v>
      </c>
      <c r="F617" s="74" t="s">
        <v>2</v>
      </c>
      <c r="G617" s="74" t="s">
        <v>2680</v>
      </c>
      <c r="H617" s="76">
        <v>43116</v>
      </c>
      <c r="I617" s="77">
        <v>1.8605149999999999</v>
      </c>
      <c r="J617" s="78">
        <v>7.76</v>
      </c>
      <c r="K617" s="78">
        <v>9.9</v>
      </c>
      <c r="L617" s="78">
        <v>53.34</v>
      </c>
      <c r="M617" s="78">
        <v>4583.0747140000003</v>
      </c>
      <c r="N617" s="76">
        <v>43270</v>
      </c>
      <c r="O617" s="77">
        <v>-64</v>
      </c>
      <c r="P617" s="75" t="s">
        <v>1</v>
      </c>
      <c r="Q617" s="75" t="s">
        <v>1</v>
      </c>
      <c r="R617" s="75" t="s">
        <v>1</v>
      </c>
      <c r="S617" s="75" t="s">
        <v>1</v>
      </c>
      <c r="T617" s="79">
        <v>5</v>
      </c>
      <c r="V617" s="86">
        <v>43270</v>
      </c>
      <c r="X617" s="81" t="str">
        <f t="shared" si="90"/>
        <v>2018-Q1</v>
      </c>
      <c r="Y617" s="81" t="str">
        <f t="shared" si="91"/>
        <v>2018-Q1</v>
      </c>
      <c r="Z617" s="87">
        <f t="shared" si="92"/>
        <v>9.9</v>
      </c>
      <c r="AB617" s="81" t="str">
        <f t="shared" si="93"/>
        <v>2018-Q2</v>
      </c>
      <c r="AC617" s="81" t="str">
        <f t="shared" si="94"/>
        <v/>
      </c>
      <c r="AD617" s="87" t="str">
        <f t="shared" si="95"/>
        <v/>
      </c>
      <c r="AF617" s="81" t="str">
        <f t="shared" si="96"/>
        <v/>
      </c>
      <c r="AG617" s="87" t="str">
        <f t="shared" si="97"/>
        <v/>
      </c>
      <c r="AH617" s="87" t="str">
        <f t="shared" si="98"/>
        <v/>
      </c>
      <c r="AI617" s="87" t="str">
        <f t="shared" si="99"/>
        <v/>
      </c>
    </row>
    <row r="618" spans="1:35" ht="12" customHeight="1" x14ac:dyDescent="0.2">
      <c r="A618" s="73" t="s">
        <v>1887</v>
      </c>
      <c r="B618" s="74" t="s">
        <v>39</v>
      </c>
      <c r="C618" s="74" t="s">
        <v>1175</v>
      </c>
      <c r="D618" s="74" t="s">
        <v>1176</v>
      </c>
      <c r="E618" s="74" t="s">
        <v>2153</v>
      </c>
      <c r="F618" s="74" t="s">
        <v>2</v>
      </c>
      <c r="G618" s="74" t="s">
        <v>2678</v>
      </c>
      <c r="H618" s="76">
        <v>42944</v>
      </c>
      <c r="I618" s="77">
        <v>63.406999999999996</v>
      </c>
      <c r="J618" s="78">
        <v>6.99</v>
      </c>
      <c r="K618" s="78">
        <v>9.5</v>
      </c>
      <c r="L618" s="78">
        <v>50</v>
      </c>
      <c r="M618" s="78">
        <v>983.39099999999996</v>
      </c>
      <c r="N618" s="76">
        <v>43265</v>
      </c>
      <c r="O618" s="77">
        <v>19.725000000000001</v>
      </c>
      <c r="P618" s="78">
        <v>6.44</v>
      </c>
      <c r="Q618" s="78">
        <v>8.8000000000000007</v>
      </c>
      <c r="R618" s="78">
        <v>48</v>
      </c>
      <c r="S618" s="78">
        <v>999.48199999999997</v>
      </c>
      <c r="T618" s="79">
        <v>10</v>
      </c>
      <c r="V618" s="86">
        <v>43265</v>
      </c>
      <c r="X618" s="81" t="str">
        <f t="shared" si="90"/>
        <v>2017-Q3</v>
      </c>
      <c r="Y618" s="81" t="str">
        <f t="shared" si="91"/>
        <v>2017-Q3</v>
      </c>
      <c r="Z618" s="87">
        <f t="shared" si="92"/>
        <v>9.5</v>
      </c>
      <c r="AB618" s="81" t="str">
        <f t="shared" si="93"/>
        <v>2018-Q2</v>
      </c>
      <c r="AC618" s="81" t="str">
        <f t="shared" si="94"/>
        <v>2018-Q2</v>
      </c>
      <c r="AD618" s="87">
        <f t="shared" si="95"/>
        <v>8.8000000000000007</v>
      </c>
      <c r="AF618" s="81" t="str">
        <f t="shared" si="96"/>
        <v>2018-Q2</v>
      </c>
      <c r="AG618" s="87">
        <f t="shared" si="97"/>
        <v>9.5</v>
      </c>
      <c r="AH618" s="87">
        <f t="shared" si="98"/>
        <v>8.8000000000000007</v>
      </c>
      <c r="AI618" s="87">
        <f t="shared" si="99"/>
        <v>0.69999999999999929</v>
      </c>
    </row>
    <row r="619" spans="1:35" ht="12" customHeight="1" x14ac:dyDescent="0.2">
      <c r="A619" s="73" t="s">
        <v>1887</v>
      </c>
      <c r="B619" s="74" t="s">
        <v>63</v>
      </c>
      <c r="C619" s="74" t="s">
        <v>100</v>
      </c>
      <c r="D619" s="74" t="s">
        <v>62</v>
      </c>
      <c r="E619" s="74" t="s">
        <v>2159</v>
      </c>
      <c r="F619" s="74" t="s">
        <v>2</v>
      </c>
      <c r="G619" s="74" t="s">
        <v>2678</v>
      </c>
      <c r="H619" s="76">
        <v>43102</v>
      </c>
      <c r="I619" s="77">
        <v>3.2519999999999998</v>
      </c>
      <c r="J619" s="78">
        <v>7.74</v>
      </c>
      <c r="K619" s="78">
        <v>10.1</v>
      </c>
      <c r="L619" s="78">
        <v>50.44</v>
      </c>
      <c r="M619" s="78">
        <v>1812.7619999999999</v>
      </c>
      <c r="N619" s="76">
        <v>43251</v>
      </c>
      <c r="O619" s="77">
        <v>-15</v>
      </c>
      <c r="P619" s="78">
        <v>7.03</v>
      </c>
      <c r="Q619" s="78">
        <v>9.5</v>
      </c>
      <c r="R619" s="78">
        <v>50.44</v>
      </c>
      <c r="S619" s="75" t="s">
        <v>1</v>
      </c>
      <c r="T619" s="79">
        <v>4</v>
      </c>
      <c r="V619" s="86">
        <v>43251</v>
      </c>
      <c r="X619" s="81" t="str">
        <f t="shared" si="90"/>
        <v>2018-Q1</v>
      </c>
      <c r="Y619" s="81" t="str">
        <f t="shared" si="91"/>
        <v>2018-Q1</v>
      </c>
      <c r="Z619" s="87">
        <f t="shared" si="92"/>
        <v>10.1</v>
      </c>
      <c r="AB619" s="81" t="str">
        <f t="shared" si="93"/>
        <v>2018-Q2</v>
      </c>
      <c r="AC619" s="81" t="str">
        <f t="shared" si="94"/>
        <v>2018-Q2</v>
      </c>
      <c r="AD619" s="87">
        <f t="shared" si="95"/>
        <v>9.5</v>
      </c>
      <c r="AF619" s="81" t="str">
        <f t="shared" si="96"/>
        <v>2018-Q2</v>
      </c>
      <c r="AG619" s="87">
        <f t="shared" si="97"/>
        <v>10.1</v>
      </c>
      <c r="AH619" s="87">
        <f t="shared" si="98"/>
        <v>9.5</v>
      </c>
      <c r="AI619" s="87">
        <f t="shared" si="99"/>
        <v>0.59999999999999964</v>
      </c>
    </row>
    <row r="620" spans="1:35" ht="12" customHeight="1" x14ac:dyDescent="0.2">
      <c r="A620" s="73" t="s">
        <v>1887</v>
      </c>
      <c r="B620" s="74" t="s">
        <v>231</v>
      </c>
      <c r="C620" s="74" t="s">
        <v>214</v>
      </c>
      <c r="D620" s="74" t="s">
        <v>22</v>
      </c>
      <c r="E620" s="74" t="s">
        <v>2161</v>
      </c>
      <c r="F620" s="74" t="s">
        <v>2</v>
      </c>
      <c r="G620" s="74" t="s">
        <v>2680</v>
      </c>
      <c r="H620" s="76">
        <v>42942</v>
      </c>
      <c r="I620" s="77">
        <v>192.64719500000001</v>
      </c>
      <c r="J620" s="78">
        <v>5.97</v>
      </c>
      <c r="K620" s="78">
        <v>10.6</v>
      </c>
      <c r="L620" s="78">
        <v>37.04</v>
      </c>
      <c r="M620" s="78">
        <v>4185.0569050000004</v>
      </c>
      <c r="N620" s="76">
        <v>43250</v>
      </c>
      <c r="O620" s="77">
        <v>153.43648400000001</v>
      </c>
      <c r="P620" s="78">
        <v>5.51</v>
      </c>
      <c r="Q620" s="78">
        <v>9.9499999999999993</v>
      </c>
      <c r="R620" s="78">
        <v>35.729999999999997</v>
      </c>
      <c r="S620" s="78">
        <v>4206.6431979999998</v>
      </c>
      <c r="T620" s="79">
        <v>10</v>
      </c>
      <c r="V620" s="86">
        <v>43250</v>
      </c>
      <c r="X620" s="81" t="str">
        <f t="shared" si="90"/>
        <v>2017-Q3</v>
      </c>
      <c r="Y620" s="81" t="str">
        <f t="shared" si="91"/>
        <v>2017-Q3</v>
      </c>
      <c r="Z620" s="87">
        <f t="shared" si="92"/>
        <v>10.6</v>
      </c>
      <c r="AB620" s="81" t="str">
        <f t="shared" si="93"/>
        <v>2018-Q2</v>
      </c>
      <c r="AC620" s="81" t="str">
        <f t="shared" si="94"/>
        <v>2018-Q2</v>
      </c>
      <c r="AD620" s="87">
        <f t="shared" si="95"/>
        <v>9.9499999999999993</v>
      </c>
      <c r="AF620" s="81" t="str">
        <f t="shared" si="96"/>
        <v>2018-Q2</v>
      </c>
      <c r="AG620" s="87">
        <f t="shared" si="97"/>
        <v>10.6</v>
      </c>
      <c r="AH620" s="87">
        <f t="shared" si="98"/>
        <v>9.9499999999999993</v>
      </c>
      <c r="AI620" s="87">
        <f t="shared" si="99"/>
        <v>0.65000000000000036</v>
      </c>
    </row>
    <row r="621" spans="1:35" ht="12" customHeight="1" x14ac:dyDescent="0.2">
      <c r="A621" s="73" t="s">
        <v>1887</v>
      </c>
      <c r="B621" s="74" t="s">
        <v>231</v>
      </c>
      <c r="C621" s="74" t="s">
        <v>2740</v>
      </c>
      <c r="D621" s="74" t="s">
        <v>635</v>
      </c>
      <c r="E621" s="74" t="s">
        <v>2162</v>
      </c>
      <c r="F621" s="74" t="s">
        <v>2</v>
      </c>
      <c r="G621" s="74" t="s">
        <v>2694</v>
      </c>
      <c r="H621" s="76">
        <v>43130</v>
      </c>
      <c r="I621" s="77">
        <v>12.55165</v>
      </c>
      <c r="J621" s="75" t="s">
        <v>1</v>
      </c>
      <c r="K621" s="75" t="s">
        <v>1</v>
      </c>
      <c r="L621" s="75" t="s">
        <v>1</v>
      </c>
      <c r="M621" s="78">
        <v>250.42574400000001</v>
      </c>
      <c r="N621" s="76">
        <v>43250</v>
      </c>
      <c r="O621" s="77">
        <v>12.55165</v>
      </c>
      <c r="P621" s="75" t="s">
        <v>1</v>
      </c>
      <c r="Q621" s="75" t="s">
        <v>1</v>
      </c>
      <c r="R621" s="75" t="s">
        <v>1</v>
      </c>
      <c r="S621" s="78">
        <v>250.42574400000001</v>
      </c>
      <c r="T621" s="79">
        <v>4</v>
      </c>
      <c r="V621" s="86">
        <v>43250</v>
      </c>
      <c r="X621" s="81" t="str">
        <f t="shared" si="90"/>
        <v>2018-Q1</v>
      </c>
      <c r="Y621" s="81" t="str">
        <f t="shared" si="91"/>
        <v/>
      </c>
      <c r="Z621" s="87" t="str">
        <f t="shared" si="92"/>
        <v/>
      </c>
      <c r="AB621" s="81" t="str">
        <f t="shared" si="93"/>
        <v>2018-Q2</v>
      </c>
      <c r="AC621" s="81" t="str">
        <f t="shared" si="94"/>
        <v/>
      </c>
      <c r="AD621" s="87" t="str">
        <f t="shared" si="95"/>
        <v/>
      </c>
      <c r="AF621" s="81" t="str">
        <f t="shared" si="96"/>
        <v/>
      </c>
      <c r="AG621" s="87" t="str">
        <f t="shared" si="97"/>
        <v/>
      </c>
      <c r="AH621" s="87" t="str">
        <f t="shared" si="98"/>
        <v/>
      </c>
      <c r="AI621" s="87" t="str">
        <f t="shared" si="99"/>
        <v/>
      </c>
    </row>
    <row r="622" spans="1:35" ht="12" customHeight="1" x14ac:dyDescent="0.2">
      <c r="A622" s="73" t="s">
        <v>1887</v>
      </c>
      <c r="B622" s="74" t="s">
        <v>231</v>
      </c>
      <c r="C622" s="74" t="s">
        <v>2508</v>
      </c>
      <c r="D622" s="74" t="s">
        <v>1514</v>
      </c>
      <c r="E622" s="74" t="s">
        <v>2163</v>
      </c>
      <c r="F622" s="74" t="s">
        <v>2</v>
      </c>
      <c r="G622" s="74" t="s">
        <v>2694</v>
      </c>
      <c r="H622" s="76">
        <v>43132</v>
      </c>
      <c r="I622" s="77">
        <v>1.9332119999999999</v>
      </c>
      <c r="J622" s="75" t="s">
        <v>1</v>
      </c>
      <c r="K622" s="75" t="s">
        <v>1</v>
      </c>
      <c r="L622" s="75" t="s">
        <v>1</v>
      </c>
      <c r="M622" s="78">
        <v>31.609627</v>
      </c>
      <c r="N622" s="76">
        <v>43243</v>
      </c>
      <c r="O622" s="77">
        <v>1.9332119999999999</v>
      </c>
      <c r="P622" s="75" t="s">
        <v>1</v>
      </c>
      <c r="Q622" s="75" t="s">
        <v>1</v>
      </c>
      <c r="R622" s="75" t="s">
        <v>1</v>
      </c>
      <c r="S622" s="78">
        <v>31.609627</v>
      </c>
      <c r="T622" s="79">
        <v>3</v>
      </c>
      <c r="V622" s="86">
        <v>43243</v>
      </c>
      <c r="X622" s="81" t="str">
        <f t="shared" si="90"/>
        <v>2018-Q1</v>
      </c>
      <c r="Y622" s="81" t="str">
        <f t="shared" si="91"/>
        <v/>
      </c>
      <c r="Z622" s="87" t="str">
        <f t="shared" si="92"/>
        <v/>
      </c>
      <c r="AB622" s="81" t="str">
        <f t="shared" si="93"/>
        <v>2018-Q2</v>
      </c>
      <c r="AC622" s="81" t="str">
        <f t="shared" si="94"/>
        <v/>
      </c>
      <c r="AD622" s="87" t="str">
        <f t="shared" si="95"/>
        <v/>
      </c>
      <c r="AF622" s="81" t="str">
        <f t="shared" si="96"/>
        <v/>
      </c>
      <c r="AG622" s="87" t="str">
        <f t="shared" si="97"/>
        <v/>
      </c>
      <c r="AH622" s="87" t="str">
        <f t="shared" si="98"/>
        <v/>
      </c>
      <c r="AI622" s="87" t="str">
        <f t="shared" si="99"/>
        <v/>
      </c>
    </row>
    <row r="623" spans="1:35" ht="12" customHeight="1" x14ac:dyDescent="0.2">
      <c r="A623" s="73" t="s">
        <v>1887</v>
      </c>
      <c r="B623" s="74" t="s">
        <v>17</v>
      </c>
      <c r="C623" s="74" t="s">
        <v>23</v>
      </c>
      <c r="D623" s="74" t="s">
        <v>22</v>
      </c>
      <c r="E623" s="74" t="s">
        <v>2164</v>
      </c>
      <c r="F623" s="74" t="s">
        <v>2</v>
      </c>
      <c r="G623" s="74" t="s">
        <v>2694</v>
      </c>
      <c r="H623" s="76">
        <v>43007</v>
      </c>
      <c r="I623" s="77">
        <v>2.235738</v>
      </c>
      <c r="J623" s="75" t="s">
        <v>1</v>
      </c>
      <c r="K623" s="75" t="s">
        <v>1</v>
      </c>
      <c r="L623" s="75" t="s">
        <v>1</v>
      </c>
      <c r="M623" s="78">
        <v>27.309042000000002</v>
      </c>
      <c r="N623" s="76">
        <v>43236</v>
      </c>
      <c r="O623" s="77">
        <v>1.03992</v>
      </c>
      <c r="P623" s="75" t="s">
        <v>1</v>
      </c>
      <c r="Q623" s="75" t="s">
        <v>1</v>
      </c>
      <c r="R623" s="75" t="s">
        <v>1</v>
      </c>
      <c r="S623" s="75" t="s">
        <v>1</v>
      </c>
      <c r="T623" s="79">
        <v>7</v>
      </c>
      <c r="V623" s="86">
        <v>43236</v>
      </c>
      <c r="X623" s="81" t="str">
        <f t="shared" si="90"/>
        <v>2017-Q3</v>
      </c>
      <c r="Y623" s="81" t="str">
        <f t="shared" si="91"/>
        <v/>
      </c>
      <c r="Z623" s="87" t="str">
        <f t="shared" si="92"/>
        <v/>
      </c>
      <c r="AB623" s="81" t="str">
        <f t="shared" si="93"/>
        <v>2018-Q2</v>
      </c>
      <c r="AC623" s="81" t="str">
        <f t="shared" si="94"/>
        <v/>
      </c>
      <c r="AD623" s="87" t="str">
        <f t="shared" si="95"/>
        <v/>
      </c>
      <c r="AF623" s="81" t="str">
        <f t="shared" si="96"/>
        <v/>
      </c>
      <c r="AG623" s="87" t="str">
        <f t="shared" si="97"/>
        <v/>
      </c>
      <c r="AH623" s="87" t="str">
        <f t="shared" si="98"/>
        <v/>
      </c>
      <c r="AI623" s="87" t="str">
        <f t="shared" si="99"/>
        <v/>
      </c>
    </row>
    <row r="624" spans="1:35" ht="12" customHeight="1" x14ac:dyDescent="0.2">
      <c r="A624" s="73" t="s">
        <v>1887</v>
      </c>
      <c r="B624" s="74" t="s">
        <v>17</v>
      </c>
      <c r="C624" s="74" t="s">
        <v>16</v>
      </c>
      <c r="D624" s="74" t="s">
        <v>15</v>
      </c>
      <c r="E624" s="74" t="s">
        <v>2167</v>
      </c>
      <c r="F624" s="74" t="s">
        <v>2</v>
      </c>
      <c r="G624" s="74" t="s">
        <v>2694</v>
      </c>
      <c r="H624" s="76">
        <v>43011</v>
      </c>
      <c r="I624" s="77">
        <v>3.1021339999999999</v>
      </c>
      <c r="J624" s="78">
        <v>7.36</v>
      </c>
      <c r="K624" s="78">
        <v>10.5</v>
      </c>
      <c r="L624" s="78">
        <v>50.23</v>
      </c>
      <c r="M624" s="75" t="s">
        <v>1</v>
      </c>
      <c r="N624" s="76">
        <v>43230</v>
      </c>
      <c r="O624" s="77">
        <v>2.7659950000000002</v>
      </c>
      <c r="P624" s="78">
        <v>6.71</v>
      </c>
      <c r="Q624" s="78">
        <v>9.1999999999999993</v>
      </c>
      <c r="R624" s="78">
        <v>50.23</v>
      </c>
      <c r="S624" s="75" t="s">
        <v>1</v>
      </c>
      <c r="T624" s="79">
        <v>7</v>
      </c>
      <c r="V624" s="86">
        <v>43230</v>
      </c>
      <c r="X624" s="81" t="str">
        <f t="shared" si="90"/>
        <v>2017-Q4</v>
      </c>
      <c r="Y624" s="81" t="str">
        <f t="shared" si="91"/>
        <v>2017-Q4</v>
      </c>
      <c r="Z624" s="87">
        <f t="shared" si="92"/>
        <v>10.5</v>
      </c>
      <c r="AB624" s="81" t="str">
        <f t="shared" si="93"/>
        <v>2018-Q2</v>
      </c>
      <c r="AC624" s="81" t="str">
        <f t="shared" si="94"/>
        <v>2018-Q2</v>
      </c>
      <c r="AD624" s="87">
        <f t="shared" si="95"/>
        <v>9.1999999999999993</v>
      </c>
      <c r="AF624" s="81" t="str">
        <f t="shared" si="96"/>
        <v>2018-Q2</v>
      </c>
      <c r="AG624" s="87">
        <f t="shared" si="97"/>
        <v>10.5</v>
      </c>
      <c r="AH624" s="87">
        <f t="shared" si="98"/>
        <v>9.1999999999999993</v>
      </c>
      <c r="AI624" s="87">
        <f t="shared" si="99"/>
        <v>1.3000000000000007</v>
      </c>
    </row>
    <row r="625" spans="1:35" ht="12" customHeight="1" x14ac:dyDescent="0.2">
      <c r="A625" s="73" t="s">
        <v>1887</v>
      </c>
      <c r="B625" s="74" t="s">
        <v>17</v>
      </c>
      <c r="C625" s="74" t="s">
        <v>20</v>
      </c>
      <c r="D625" s="74" t="s">
        <v>19</v>
      </c>
      <c r="E625" s="74" t="s">
        <v>2169</v>
      </c>
      <c r="F625" s="74" t="s">
        <v>2</v>
      </c>
      <c r="G625" s="74" t="s">
        <v>2680</v>
      </c>
      <c r="H625" s="76">
        <v>43007</v>
      </c>
      <c r="I625" s="77">
        <v>6.6560579999999998</v>
      </c>
      <c r="J625" s="78">
        <v>7.47</v>
      </c>
      <c r="K625" s="78">
        <v>10.42</v>
      </c>
      <c r="L625" s="78">
        <v>53.85</v>
      </c>
      <c r="M625" s="78">
        <v>214.08078699999999</v>
      </c>
      <c r="N625" s="76">
        <v>43228</v>
      </c>
      <c r="O625" s="77">
        <v>1.75</v>
      </c>
      <c r="P625" s="75" t="s">
        <v>1</v>
      </c>
      <c r="Q625" s="75" t="s">
        <v>1</v>
      </c>
      <c r="R625" s="75" t="s">
        <v>1</v>
      </c>
      <c r="S625" s="75" t="s">
        <v>1</v>
      </c>
      <c r="T625" s="79">
        <v>7</v>
      </c>
      <c r="V625" s="86">
        <v>43228</v>
      </c>
      <c r="X625" s="81" t="str">
        <f t="shared" si="90"/>
        <v>2017-Q3</v>
      </c>
      <c r="Y625" s="81" t="str">
        <f t="shared" si="91"/>
        <v>2017-Q3</v>
      </c>
      <c r="Z625" s="87">
        <f t="shared" si="92"/>
        <v>10.42</v>
      </c>
      <c r="AB625" s="81" t="str">
        <f t="shared" si="93"/>
        <v>2018-Q2</v>
      </c>
      <c r="AC625" s="81" t="str">
        <f t="shared" si="94"/>
        <v/>
      </c>
      <c r="AD625" s="87" t="str">
        <f t="shared" si="95"/>
        <v/>
      </c>
      <c r="AF625" s="81" t="str">
        <f t="shared" si="96"/>
        <v/>
      </c>
      <c r="AG625" s="87" t="str">
        <f t="shared" si="97"/>
        <v/>
      </c>
      <c r="AH625" s="87" t="str">
        <f t="shared" si="98"/>
        <v/>
      </c>
      <c r="AI625" s="87" t="str">
        <f t="shared" si="99"/>
        <v/>
      </c>
    </row>
    <row r="626" spans="1:35" ht="12" customHeight="1" x14ac:dyDescent="0.2">
      <c r="A626" s="73" t="s">
        <v>1887</v>
      </c>
      <c r="B626" s="74" t="s">
        <v>259</v>
      </c>
      <c r="C626" s="74" t="s">
        <v>3020</v>
      </c>
      <c r="D626" s="74" t="s">
        <v>10</v>
      </c>
      <c r="E626" s="74" t="s">
        <v>2172</v>
      </c>
      <c r="F626" s="74" t="s">
        <v>2</v>
      </c>
      <c r="G626" s="74" t="s">
        <v>2680</v>
      </c>
      <c r="H626" s="76">
        <v>43011</v>
      </c>
      <c r="I626" s="77">
        <v>377.939346</v>
      </c>
      <c r="J626" s="78">
        <v>7.55</v>
      </c>
      <c r="K626" s="78">
        <v>10</v>
      </c>
      <c r="L626" s="78">
        <v>55.25</v>
      </c>
      <c r="M626" s="78">
        <v>7396.0620689999996</v>
      </c>
      <c r="N626" s="76">
        <v>43216</v>
      </c>
      <c r="O626" s="75" t="s">
        <v>1</v>
      </c>
      <c r="P626" s="75" t="s">
        <v>1</v>
      </c>
      <c r="Q626" s="75" t="s">
        <v>1</v>
      </c>
      <c r="R626" s="75" t="s">
        <v>1</v>
      </c>
      <c r="S626" s="75" t="s">
        <v>1</v>
      </c>
      <c r="T626" s="79">
        <v>6</v>
      </c>
      <c r="V626" s="86">
        <v>43216</v>
      </c>
      <c r="X626" s="81" t="str">
        <f t="shared" si="90"/>
        <v>2017-Q4</v>
      </c>
      <c r="Y626" s="81" t="str">
        <f t="shared" si="91"/>
        <v>2017-Q4</v>
      </c>
      <c r="Z626" s="87">
        <f t="shared" si="92"/>
        <v>10</v>
      </c>
      <c r="AB626" s="81" t="str">
        <f t="shared" si="93"/>
        <v>2018-Q2</v>
      </c>
      <c r="AC626" s="81" t="str">
        <f t="shared" si="94"/>
        <v/>
      </c>
      <c r="AD626" s="87" t="str">
        <f t="shared" si="95"/>
        <v/>
      </c>
      <c r="AF626" s="81" t="str">
        <f t="shared" si="96"/>
        <v/>
      </c>
      <c r="AG626" s="87" t="str">
        <f t="shared" si="97"/>
        <v/>
      </c>
      <c r="AH626" s="87" t="str">
        <f t="shared" si="98"/>
        <v/>
      </c>
      <c r="AI626" s="87" t="str">
        <f t="shared" si="99"/>
        <v/>
      </c>
    </row>
    <row r="627" spans="1:35" ht="12" customHeight="1" x14ac:dyDescent="0.2">
      <c r="A627" s="73" t="s">
        <v>1887</v>
      </c>
      <c r="B627" s="74" t="s">
        <v>14</v>
      </c>
      <c r="C627" s="74" t="s">
        <v>136</v>
      </c>
      <c r="D627" s="74" t="s">
        <v>135</v>
      </c>
      <c r="E627" s="74" t="s">
        <v>2173</v>
      </c>
      <c r="F627" s="74" t="s">
        <v>2</v>
      </c>
      <c r="G627" s="74" t="s">
        <v>2680</v>
      </c>
      <c r="H627" s="76">
        <v>42881</v>
      </c>
      <c r="I627" s="77">
        <v>50.3</v>
      </c>
      <c r="J627" s="78">
        <v>7.76</v>
      </c>
      <c r="K627" s="78">
        <v>9.9</v>
      </c>
      <c r="L627" s="78">
        <v>50</v>
      </c>
      <c r="M627" s="78">
        <v>1592.165</v>
      </c>
      <c r="N627" s="76">
        <v>43216</v>
      </c>
      <c r="O627" s="77">
        <v>10.8</v>
      </c>
      <c r="P627" s="78">
        <v>7.5</v>
      </c>
      <c r="Q627" s="78">
        <v>9.5</v>
      </c>
      <c r="R627" s="78">
        <v>48.5</v>
      </c>
      <c r="S627" s="78">
        <v>1523.1289999999999</v>
      </c>
      <c r="T627" s="79">
        <v>11</v>
      </c>
      <c r="V627" s="86">
        <v>43216</v>
      </c>
      <c r="X627" s="81" t="str">
        <f t="shared" si="90"/>
        <v>2017-Q2</v>
      </c>
      <c r="Y627" s="81" t="str">
        <f t="shared" si="91"/>
        <v>2017-Q2</v>
      </c>
      <c r="Z627" s="87">
        <f t="shared" si="92"/>
        <v>9.9</v>
      </c>
      <c r="AB627" s="81" t="str">
        <f t="shared" si="93"/>
        <v>2018-Q2</v>
      </c>
      <c r="AC627" s="81" t="str">
        <f t="shared" si="94"/>
        <v>2018-Q2</v>
      </c>
      <c r="AD627" s="87">
        <f t="shared" si="95"/>
        <v>9.5</v>
      </c>
      <c r="AF627" s="81" t="str">
        <f t="shared" si="96"/>
        <v>2018-Q2</v>
      </c>
      <c r="AG627" s="87">
        <f t="shared" si="97"/>
        <v>9.9</v>
      </c>
      <c r="AH627" s="87">
        <f t="shared" si="98"/>
        <v>9.5</v>
      </c>
      <c r="AI627" s="87">
        <f t="shared" si="99"/>
        <v>0.40000000000000036</v>
      </c>
    </row>
    <row r="628" spans="1:35" ht="12" customHeight="1" x14ac:dyDescent="0.2">
      <c r="A628" s="73" t="s">
        <v>1887</v>
      </c>
      <c r="B628" s="74" t="s">
        <v>257</v>
      </c>
      <c r="C628" s="74" t="s">
        <v>2450</v>
      </c>
      <c r="D628" s="74" t="s">
        <v>2002</v>
      </c>
      <c r="E628" s="74" t="s">
        <v>2176</v>
      </c>
      <c r="F628" s="74" t="s">
        <v>2</v>
      </c>
      <c r="G628" s="74" t="s">
        <v>2678</v>
      </c>
      <c r="H628" s="76">
        <v>43061</v>
      </c>
      <c r="I628" s="77">
        <v>336.98899999999998</v>
      </c>
      <c r="J628" s="78">
        <v>7.7</v>
      </c>
      <c r="K628" s="78">
        <v>10.5</v>
      </c>
      <c r="L628" s="78">
        <v>53.45</v>
      </c>
      <c r="M628" s="78">
        <v>3899.7330000000002</v>
      </c>
      <c r="N628" s="76">
        <v>43208</v>
      </c>
      <c r="O628" s="77">
        <v>124.661</v>
      </c>
      <c r="P628" s="78">
        <v>7.09</v>
      </c>
      <c r="Q628" s="78">
        <v>9.25</v>
      </c>
      <c r="R628" s="78">
        <v>53</v>
      </c>
      <c r="S628" s="78">
        <v>3861.1109999999999</v>
      </c>
      <c r="T628" s="79">
        <v>4</v>
      </c>
      <c r="V628" s="86">
        <v>43208</v>
      </c>
      <c r="X628" s="81" t="str">
        <f t="shared" si="90"/>
        <v>2017-Q4</v>
      </c>
      <c r="Y628" s="81" t="str">
        <f t="shared" si="91"/>
        <v>2017-Q4</v>
      </c>
      <c r="Z628" s="87">
        <f t="shared" si="92"/>
        <v>10.5</v>
      </c>
      <c r="AB628" s="81" t="str">
        <f t="shared" si="93"/>
        <v>2018-Q2</v>
      </c>
      <c r="AC628" s="81" t="str">
        <f t="shared" si="94"/>
        <v>2018-Q2</v>
      </c>
      <c r="AD628" s="87">
        <f t="shared" si="95"/>
        <v>9.25</v>
      </c>
      <c r="AF628" s="81" t="str">
        <f t="shared" si="96"/>
        <v>2018-Q2</v>
      </c>
      <c r="AG628" s="87">
        <f t="shared" si="97"/>
        <v>10.5</v>
      </c>
      <c r="AH628" s="87">
        <f t="shared" si="98"/>
        <v>9.25</v>
      </c>
      <c r="AI628" s="87">
        <f t="shared" si="99"/>
        <v>1.25</v>
      </c>
    </row>
    <row r="629" spans="1:35" ht="12" customHeight="1" x14ac:dyDescent="0.2">
      <c r="A629" s="73" t="s">
        <v>1887</v>
      </c>
      <c r="B629" s="74" t="s">
        <v>57</v>
      </c>
      <c r="C629" s="74" t="s">
        <v>874</v>
      </c>
      <c r="D629" s="74" t="s">
        <v>875</v>
      </c>
      <c r="E629" s="74" t="s">
        <v>2129</v>
      </c>
      <c r="F629" s="74" t="s">
        <v>2</v>
      </c>
      <c r="G629" s="74" t="s">
        <v>2680</v>
      </c>
      <c r="H629" s="76">
        <v>42844</v>
      </c>
      <c r="I629" s="77">
        <v>212.27199999999999</v>
      </c>
      <c r="J629" s="78">
        <v>5.57</v>
      </c>
      <c r="K629" s="78">
        <v>10.5</v>
      </c>
      <c r="L629" s="78">
        <v>37.590000000000003</v>
      </c>
      <c r="M629" s="78">
        <v>15376.511</v>
      </c>
      <c r="N629" s="76">
        <v>43208</v>
      </c>
      <c r="O629" s="77">
        <v>74.412000000000006</v>
      </c>
      <c r="P629" s="78">
        <v>5.34</v>
      </c>
      <c r="Q629" s="78">
        <v>10</v>
      </c>
      <c r="R629" s="78">
        <v>36.840000000000003</v>
      </c>
      <c r="S629" s="78">
        <v>15259.409</v>
      </c>
      <c r="T629" s="79">
        <v>12</v>
      </c>
      <c r="V629" s="86">
        <v>43208</v>
      </c>
      <c r="X629" s="81" t="str">
        <f t="shared" si="90"/>
        <v>2017-Q2</v>
      </c>
      <c r="Y629" s="81" t="str">
        <f t="shared" si="91"/>
        <v>2017-Q2</v>
      </c>
      <c r="Z629" s="87">
        <f t="shared" si="92"/>
        <v>10.5</v>
      </c>
      <c r="AB629" s="81" t="str">
        <f t="shared" si="93"/>
        <v>2018-Q2</v>
      </c>
      <c r="AC629" s="81" t="str">
        <f t="shared" si="94"/>
        <v>2018-Q2</v>
      </c>
      <c r="AD629" s="87">
        <f t="shared" si="95"/>
        <v>10</v>
      </c>
      <c r="AF629" s="81" t="str">
        <f t="shared" si="96"/>
        <v>2018-Q2</v>
      </c>
      <c r="AG629" s="87">
        <f t="shared" si="97"/>
        <v>10.5</v>
      </c>
      <c r="AH629" s="87">
        <f t="shared" si="98"/>
        <v>10</v>
      </c>
      <c r="AI629" s="87">
        <f t="shared" si="99"/>
        <v>0.5</v>
      </c>
    </row>
    <row r="630" spans="1:35" ht="12" customHeight="1" x14ac:dyDescent="0.2">
      <c r="A630" s="73" t="s">
        <v>1887</v>
      </c>
      <c r="B630" s="74" t="s">
        <v>76</v>
      </c>
      <c r="C630" s="74" t="s">
        <v>675</v>
      </c>
      <c r="D630" s="74" t="s">
        <v>167</v>
      </c>
      <c r="E630" s="74" t="s">
        <v>2180</v>
      </c>
      <c r="F630" s="74" t="s">
        <v>2</v>
      </c>
      <c r="G630" s="74" t="s">
        <v>2680</v>
      </c>
      <c r="H630" s="76">
        <v>42979</v>
      </c>
      <c r="I630" s="77">
        <v>48.646213000000003</v>
      </c>
      <c r="J630" s="78">
        <v>7.08</v>
      </c>
      <c r="K630" s="78">
        <v>10.3</v>
      </c>
      <c r="L630" s="78">
        <v>48.89</v>
      </c>
      <c r="M630" s="78">
        <v>705.05114000000003</v>
      </c>
      <c r="N630" s="76">
        <v>43203</v>
      </c>
      <c r="O630" s="77">
        <v>8.4286449999999995</v>
      </c>
      <c r="P630" s="78">
        <v>6.83</v>
      </c>
      <c r="Q630" s="78">
        <v>9.73</v>
      </c>
      <c r="R630" s="78">
        <v>49.25</v>
      </c>
      <c r="S630" s="78">
        <v>647.80904999999996</v>
      </c>
      <c r="T630" s="79">
        <v>7</v>
      </c>
      <c r="V630" s="86">
        <v>43203</v>
      </c>
      <c r="X630" s="81" t="str">
        <f t="shared" si="90"/>
        <v>2017-Q3</v>
      </c>
      <c r="Y630" s="81" t="str">
        <f t="shared" si="91"/>
        <v>2017-Q3</v>
      </c>
      <c r="Z630" s="87">
        <f t="shared" si="92"/>
        <v>10.3</v>
      </c>
      <c r="AB630" s="81" t="str">
        <f t="shared" si="93"/>
        <v>2018-Q2</v>
      </c>
      <c r="AC630" s="81" t="str">
        <f t="shared" si="94"/>
        <v>2018-Q2</v>
      </c>
      <c r="AD630" s="87">
        <f t="shared" si="95"/>
        <v>9.73</v>
      </c>
      <c r="AF630" s="81" t="str">
        <f t="shared" si="96"/>
        <v>2018-Q2</v>
      </c>
      <c r="AG630" s="87">
        <f t="shared" si="97"/>
        <v>10.3</v>
      </c>
      <c r="AH630" s="87">
        <f t="shared" si="98"/>
        <v>9.73</v>
      </c>
      <c r="AI630" s="87">
        <f t="shared" si="99"/>
        <v>0.57000000000000028</v>
      </c>
    </row>
    <row r="631" spans="1:35" ht="12" customHeight="1" x14ac:dyDescent="0.2">
      <c r="A631" s="73" t="s">
        <v>1887</v>
      </c>
      <c r="B631" s="74" t="s">
        <v>57</v>
      </c>
      <c r="C631" s="74" t="s">
        <v>214</v>
      </c>
      <c r="D631" s="74" t="s">
        <v>22</v>
      </c>
      <c r="E631" s="74" t="s">
        <v>2181</v>
      </c>
      <c r="F631" s="74" t="s">
        <v>2</v>
      </c>
      <c r="G631" s="74" t="s">
        <v>2680</v>
      </c>
      <c r="H631" s="76">
        <v>42870</v>
      </c>
      <c r="I631" s="77">
        <v>51.725000000000001</v>
      </c>
      <c r="J631" s="78">
        <v>6.02</v>
      </c>
      <c r="K631" s="78">
        <v>10.6</v>
      </c>
      <c r="L631" s="78">
        <v>36.380000000000003</v>
      </c>
      <c r="M631" s="78">
        <v>1014.566</v>
      </c>
      <c r="N631" s="76">
        <v>43202</v>
      </c>
      <c r="O631" s="77">
        <v>49.118000000000002</v>
      </c>
      <c r="P631" s="78">
        <v>5.76</v>
      </c>
      <c r="Q631" s="78">
        <v>9.9</v>
      </c>
      <c r="R631" s="78">
        <v>36.380000000000003</v>
      </c>
      <c r="S631" s="78">
        <v>984.63099999999997</v>
      </c>
      <c r="T631" s="79">
        <v>11</v>
      </c>
      <c r="V631" s="86">
        <v>43202</v>
      </c>
      <c r="X631" s="81" t="str">
        <f t="shared" si="90"/>
        <v>2017-Q2</v>
      </c>
      <c r="Y631" s="81" t="str">
        <f t="shared" si="91"/>
        <v>2017-Q2</v>
      </c>
      <c r="Z631" s="87">
        <f t="shared" si="92"/>
        <v>10.6</v>
      </c>
      <c r="AB631" s="81" t="str">
        <f t="shared" si="93"/>
        <v>2018-Q2</v>
      </c>
      <c r="AC631" s="81" t="str">
        <f t="shared" si="94"/>
        <v>2018-Q2</v>
      </c>
      <c r="AD631" s="87">
        <f t="shared" si="95"/>
        <v>9.9</v>
      </c>
      <c r="AF631" s="81" t="str">
        <f t="shared" si="96"/>
        <v>2018-Q2</v>
      </c>
      <c r="AG631" s="87">
        <f t="shared" si="97"/>
        <v>10.6</v>
      </c>
      <c r="AH631" s="87">
        <f t="shared" si="98"/>
        <v>9.9</v>
      </c>
      <c r="AI631" s="87">
        <f t="shared" si="99"/>
        <v>0.69999999999999929</v>
      </c>
    </row>
    <row r="632" spans="1:35" ht="12" customHeight="1" x14ac:dyDescent="0.2">
      <c r="A632" s="73" t="s">
        <v>1887</v>
      </c>
      <c r="B632" s="74" t="s">
        <v>17</v>
      </c>
      <c r="C632" s="74" t="s">
        <v>23</v>
      </c>
      <c r="D632" s="74" t="s">
        <v>22</v>
      </c>
      <c r="E632" s="74" t="s">
        <v>2182</v>
      </c>
      <c r="F632" s="74" t="s">
        <v>2</v>
      </c>
      <c r="G632" s="74" t="s">
        <v>2694</v>
      </c>
      <c r="H632" s="76">
        <v>42921</v>
      </c>
      <c r="I632" s="75" t="s">
        <v>1</v>
      </c>
      <c r="J632" s="78">
        <v>7.02</v>
      </c>
      <c r="K632" s="78">
        <v>9.4</v>
      </c>
      <c r="L632" s="78">
        <v>46.68</v>
      </c>
      <c r="M632" s="75" t="s">
        <v>1</v>
      </c>
      <c r="N632" s="76">
        <v>43192</v>
      </c>
      <c r="O632" s="75" t="s">
        <v>1</v>
      </c>
      <c r="P632" s="75" t="s">
        <v>1</v>
      </c>
      <c r="Q632" s="75" t="s">
        <v>1</v>
      </c>
      <c r="R632" s="75" t="s">
        <v>1</v>
      </c>
      <c r="S632" s="75" t="s">
        <v>1</v>
      </c>
      <c r="T632" s="79">
        <v>9</v>
      </c>
      <c r="V632" s="86">
        <v>43192</v>
      </c>
      <c r="X632" s="81" t="str">
        <f t="shared" si="90"/>
        <v>2017-Q3</v>
      </c>
      <c r="Y632" s="81" t="str">
        <f t="shared" si="91"/>
        <v>2017-Q3</v>
      </c>
      <c r="Z632" s="87">
        <f t="shared" si="92"/>
        <v>9.4</v>
      </c>
      <c r="AB632" s="81" t="str">
        <f t="shared" si="93"/>
        <v>2018-Q2</v>
      </c>
      <c r="AC632" s="81" t="str">
        <f t="shared" si="94"/>
        <v/>
      </c>
      <c r="AD632" s="87" t="str">
        <f t="shared" si="95"/>
        <v/>
      </c>
      <c r="AF632" s="81" t="str">
        <f t="shared" si="96"/>
        <v/>
      </c>
      <c r="AG632" s="87" t="str">
        <f t="shared" si="97"/>
        <v/>
      </c>
      <c r="AH632" s="87" t="str">
        <f t="shared" si="98"/>
        <v/>
      </c>
      <c r="AI632" s="87" t="str">
        <f t="shared" si="99"/>
        <v/>
      </c>
    </row>
    <row r="633" spans="1:35" ht="12" customHeight="1" x14ac:dyDescent="0.2">
      <c r="A633" s="73" t="s">
        <v>1887</v>
      </c>
      <c r="B633" s="74" t="s">
        <v>57</v>
      </c>
      <c r="C633" s="74" t="s">
        <v>217</v>
      </c>
      <c r="D633" s="74" t="s">
        <v>216</v>
      </c>
      <c r="E633" s="74" t="s">
        <v>2135</v>
      </c>
      <c r="F633" s="74" t="s">
        <v>2</v>
      </c>
      <c r="G633" s="74" t="s">
        <v>2680</v>
      </c>
      <c r="H633" s="76">
        <v>42825</v>
      </c>
      <c r="I633" s="77">
        <v>147.666</v>
      </c>
      <c r="J633" s="78">
        <v>6.09</v>
      </c>
      <c r="K633" s="78">
        <v>10.5</v>
      </c>
      <c r="L633" s="78">
        <v>40.89</v>
      </c>
      <c r="M633" s="78">
        <v>10258.459999999999</v>
      </c>
      <c r="N633" s="76">
        <v>43188</v>
      </c>
      <c r="O633" s="77">
        <v>72.269000000000005</v>
      </c>
      <c r="P633" s="78">
        <v>5.89</v>
      </c>
      <c r="Q633" s="78">
        <v>10</v>
      </c>
      <c r="R633" s="78">
        <v>40.89</v>
      </c>
      <c r="S633" s="78">
        <v>10202.174000000001</v>
      </c>
      <c r="T633" s="79">
        <v>12</v>
      </c>
      <c r="V633" s="86">
        <v>43188</v>
      </c>
      <c r="X633" s="81" t="str">
        <f t="shared" si="90"/>
        <v>2017-Q1</v>
      </c>
      <c r="Y633" s="81" t="str">
        <f t="shared" si="91"/>
        <v>2017-Q1</v>
      </c>
      <c r="Z633" s="87">
        <f t="shared" si="92"/>
        <v>10.5</v>
      </c>
      <c r="AB633" s="81" t="str">
        <f t="shared" si="93"/>
        <v>2018-Q1</v>
      </c>
      <c r="AC633" s="81" t="str">
        <f t="shared" si="94"/>
        <v>2018-Q1</v>
      </c>
      <c r="AD633" s="87">
        <f t="shared" si="95"/>
        <v>10</v>
      </c>
      <c r="AF633" s="81" t="str">
        <f t="shared" si="96"/>
        <v>2018-Q1</v>
      </c>
      <c r="AG633" s="87">
        <f t="shared" si="97"/>
        <v>10.5</v>
      </c>
      <c r="AH633" s="87">
        <f t="shared" si="98"/>
        <v>10</v>
      </c>
      <c r="AI633" s="87">
        <f t="shared" si="99"/>
        <v>0.5</v>
      </c>
    </row>
    <row r="634" spans="1:35" ht="12" customHeight="1" x14ac:dyDescent="0.2">
      <c r="A634" s="73" t="s">
        <v>1887</v>
      </c>
      <c r="B634" s="74" t="s">
        <v>92</v>
      </c>
      <c r="C634" s="74" t="s">
        <v>91</v>
      </c>
      <c r="D634" s="74" t="s">
        <v>52</v>
      </c>
      <c r="E634" s="74" t="s">
        <v>2186</v>
      </c>
      <c r="F634" s="74" t="s">
        <v>2</v>
      </c>
      <c r="G634" s="74" t="s">
        <v>2694</v>
      </c>
      <c r="H634" s="76">
        <v>43040</v>
      </c>
      <c r="I634" s="77">
        <v>-50</v>
      </c>
      <c r="J634" s="75" t="s">
        <v>1</v>
      </c>
      <c r="K634" s="75" t="s">
        <v>1</v>
      </c>
      <c r="L634" s="75" t="s">
        <v>1</v>
      </c>
      <c r="M634" s="75" t="s">
        <v>1</v>
      </c>
      <c r="N634" s="76">
        <v>43179</v>
      </c>
      <c r="O634" s="77">
        <v>-50</v>
      </c>
      <c r="P634" s="75" t="s">
        <v>1</v>
      </c>
      <c r="Q634" s="75" t="s">
        <v>1</v>
      </c>
      <c r="R634" s="75" t="s">
        <v>1</v>
      </c>
      <c r="S634" s="75" t="s">
        <v>1</v>
      </c>
      <c r="T634" s="79">
        <v>4</v>
      </c>
      <c r="V634" s="86">
        <v>43179</v>
      </c>
      <c r="X634" s="81" t="str">
        <f t="shared" si="90"/>
        <v>2017-Q4</v>
      </c>
      <c r="Y634" s="81" t="str">
        <f t="shared" si="91"/>
        <v/>
      </c>
      <c r="Z634" s="87" t="str">
        <f t="shared" si="92"/>
        <v/>
      </c>
      <c r="AB634" s="81" t="str">
        <f t="shared" si="93"/>
        <v>2018-Q1</v>
      </c>
      <c r="AC634" s="81" t="str">
        <f t="shared" si="94"/>
        <v/>
      </c>
      <c r="AD634" s="87" t="str">
        <f t="shared" si="95"/>
        <v/>
      </c>
      <c r="AF634" s="81" t="str">
        <f t="shared" si="96"/>
        <v/>
      </c>
      <c r="AG634" s="87" t="str">
        <f t="shared" si="97"/>
        <v/>
      </c>
      <c r="AH634" s="87" t="str">
        <f t="shared" si="98"/>
        <v/>
      </c>
      <c r="AI634" s="87" t="str">
        <f t="shared" si="99"/>
        <v/>
      </c>
    </row>
    <row r="635" spans="1:35" ht="12" customHeight="1" x14ac:dyDescent="0.2">
      <c r="A635" s="73" t="s">
        <v>1887</v>
      </c>
      <c r="B635" s="74" t="s">
        <v>39</v>
      </c>
      <c r="C635" s="74" t="s">
        <v>187</v>
      </c>
      <c r="D635" s="74" t="s">
        <v>2188</v>
      </c>
      <c r="E635" s="74" t="s">
        <v>2128</v>
      </c>
      <c r="F635" s="74" t="s">
        <v>2</v>
      </c>
      <c r="G635" s="74" t="s">
        <v>2678</v>
      </c>
      <c r="H635" s="76">
        <v>42853</v>
      </c>
      <c r="I635" s="77">
        <v>260.959</v>
      </c>
      <c r="J635" s="78">
        <v>6.93</v>
      </c>
      <c r="K635" s="78">
        <v>9.7899999999999991</v>
      </c>
      <c r="L635" s="78">
        <v>48</v>
      </c>
      <c r="M635" s="78">
        <v>5207.2209999999995</v>
      </c>
      <c r="N635" s="76">
        <v>43174</v>
      </c>
      <c r="O635" s="77">
        <v>159.97399999999999</v>
      </c>
      <c r="P635" s="78">
        <v>6.53</v>
      </c>
      <c r="Q635" s="78">
        <v>9</v>
      </c>
      <c r="R635" s="78">
        <v>48</v>
      </c>
      <c r="S635" s="78">
        <v>5260.7269999999999</v>
      </c>
      <c r="T635" s="79">
        <v>10</v>
      </c>
      <c r="V635" s="86">
        <v>43174</v>
      </c>
      <c r="X635" s="81" t="str">
        <f t="shared" si="90"/>
        <v>2017-Q2</v>
      </c>
      <c r="Y635" s="81" t="str">
        <f t="shared" si="91"/>
        <v>2017-Q2</v>
      </c>
      <c r="Z635" s="87">
        <f t="shared" si="92"/>
        <v>9.7899999999999991</v>
      </c>
      <c r="AB635" s="81" t="str">
        <f t="shared" si="93"/>
        <v>2018-Q1</v>
      </c>
      <c r="AC635" s="81" t="str">
        <f t="shared" si="94"/>
        <v>2018-Q1</v>
      </c>
      <c r="AD635" s="87">
        <f t="shared" si="95"/>
        <v>9</v>
      </c>
      <c r="AF635" s="81" t="str">
        <f t="shared" si="96"/>
        <v>2018-Q1</v>
      </c>
      <c r="AG635" s="87">
        <f t="shared" si="97"/>
        <v>9.7899999999999991</v>
      </c>
      <c r="AH635" s="87">
        <f t="shared" si="98"/>
        <v>9</v>
      </c>
      <c r="AI635" s="87">
        <f t="shared" si="99"/>
        <v>0.78999999999999915</v>
      </c>
    </row>
    <row r="636" spans="1:35" ht="12" customHeight="1" x14ac:dyDescent="0.2">
      <c r="A636" s="73" t="s">
        <v>1887</v>
      </c>
      <c r="B636" s="74" t="s">
        <v>210</v>
      </c>
      <c r="C636" s="74" t="s">
        <v>2402</v>
      </c>
      <c r="D636" s="74" t="s">
        <v>905</v>
      </c>
      <c r="E636" s="74" t="s">
        <v>2118</v>
      </c>
      <c r="F636" s="74" t="s">
        <v>2</v>
      </c>
      <c r="G636" s="74" t="s">
        <v>2680</v>
      </c>
      <c r="H636" s="76">
        <v>42676</v>
      </c>
      <c r="I636" s="77">
        <v>47.997311000000003</v>
      </c>
      <c r="J636" s="78">
        <v>7.55</v>
      </c>
      <c r="K636" s="78">
        <v>10.15</v>
      </c>
      <c r="L636" s="78">
        <v>53.81</v>
      </c>
      <c r="M636" s="78">
        <v>2083.0856050000002</v>
      </c>
      <c r="N636" s="76">
        <v>43171</v>
      </c>
      <c r="O636" s="77">
        <v>11.980515</v>
      </c>
      <c r="P636" s="78">
        <v>7.06</v>
      </c>
      <c r="Q636" s="78">
        <v>9.25</v>
      </c>
      <c r="R636" s="78">
        <v>53.81</v>
      </c>
      <c r="S636" s="78">
        <v>2048.9221160000002</v>
      </c>
      <c r="T636" s="79">
        <v>16</v>
      </c>
      <c r="V636" s="86">
        <v>43171</v>
      </c>
      <c r="X636" s="81" t="str">
        <f t="shared" si="90"/>
        <v>2016-Q4</v>
      </c>
      <c r="Y636" s="81" t="str">
        <f t="shared" si="91"/>
        <v>2016-Q4</v>
      </c>
      <c r="Z636" s="87">
        <f t="shared" si="92"/>
        <v>10.15</v>
      </c>
      <c r="AB636" s="81" t="str">
        <f t="shared" si="93"/>
        <v>2018-Q1</v>
      </c>
      <c r="AC636" s="81" t="str">
        <f t="shared" si="94"/>
        <v>2018-Q1</v>
      </c>
      <c r="AD636" s="87">
        <f t="shared" si="95"/>
        <v>9.25</v>
      </c>
      <c r="AF636" s="81" t="str">
        <f t="shared" si="96"/>
        <v>2018-Q1</v>
      </c>
      <c r="AG636" s="87">
        <f t="shared" si="97"/>
        <v>10.15</v>
      </c>
      <c r="AH636" s="87">
        <f t="shared" si="98"/>
        <v>9.25</v>
      </c>
      <c r="AI636" s="87">
        <f t="shared" si="99"/>
        <v>0.90000000000000036</v>
      </c>
    </row>
    <row r="637" spans="1:35" ht="12" customHeight="1" x14ac:dyDescent="0.2">
      <c r="A637" s="73" t="s">
        <v>1887</v>
      </c>
      <c r="B637" s="74" t="s">
        <v>17</v>
      </c>
      <c r="C637" s="74" t="s">
        <v>16</v>
      </c>
      <c r="D637" s="74" t="s">
        <v>15</v>
      </c>
      <c r="E637" s="74" t="s">
        <v>2189</v>
      </c>
      <c r="F637" s="74" t="s">
        <v>2</v>
      </c>
      <c r="G637" s="74" t="s">
        <v>2694</v>
      </c>
      <c r="H637" s="76">
        <v>42887</v>
      </c>
      <c r="I637" s="77">
        <v>14.946999999999999</v>
      </c>
      <c r="J637" s="78">
        <v>8.3699999999999992</v>
      </c>
      <c r="K637" s="78">
        <v>12.5</v>
      </c>
      <c r="L637" s="78">
        <v>50.23</v>
      </c>
      <c r="M637" s="78">
        <v>145.74199999999999</v>
      </c>
      <c r="N637" s="76">
        <v>43158</v>
      </c>
      <c r="O637" s="77">
        <v>14.949</v>
      </c>
      <c r="P637" s="78">
        <v>7.2</v>
      </c>
      <c r="Q637" s="78">
        <v>11.2</v>
      </c>
      <c r="R637" s="78">
        <v>50.23</v>
      </c>
      <c r="S637" s="78">
        <v>145.74199999999999</v>
      </c>
      <c r="T637" s="79">
        <v>9</v>
      </c>
      <c r="V637" s="86">
        <v>43158</v>
      </c>
      <c r="X637" s="81" t="str">
        <f t="shared" si="90"/>
        <v>2017-Q2</v>
      </c>
      <c r="Y637" s="81" t="str">
        <f t="shared" si="91"/>
        <v>2017-Q2</v>
      </c>
      <c r="Z637" s="87">
        <f t="shared" si="92"/>
        <v>12.5</v>
      </c>
      <c r="AB637" s="81" t="str">
        <f t="shared" si="93"/>
        <v>2018-Q1</v>
      </c>
      <c r="AC637" s="81" t="str">
        <f t="shared" si="94"/>
        <v>2018-Q1</v>
      </c>
      <c r="AD637" s="87">
        <f t="shared" si="95"/>
        <v>11.2</v>
      </c>
      <c r="AF637" s="81" t="str">
        <f t="shared" si="96"/>
        <v>2018-Q1</v>
      </c>
      <c r="AG637" s="87">
        <f t="shared" si="97"/>
        <v>12.5</v>
      </c>
      <c r="AH637" s="87">
        <f t="shared" si="98"/>
        <v>11.2</v>
      </c>
      <c r="AI637" s="87">
        <f t="shared" si="99"/>
        <v>1.3000000000000007</v>
      </c>
    </row>
    <row r="638" spans="1:35" ht="12" customHeight="1" x14ac:dyDescent="0.2">
      <c r="A638" s="73" t="s">
        <v>1887</v>
      </c>
      <c r="B638" s="74" t="s">
        <v>193</v>
      </c>
      <c r="C638" s="74" t="s">
        <v>2034</v>
      </c>
      <c r="D638" s="74" t="s">
        <v>167</v>
      </c>
      <c r="E638" s="74" t="s">
        <v>2190</v>
      </c>
      <c r="F638" s="74" t="s">
        <v>2</v>
      </c>
      <c r="G638" s="74" t="s">
        <v>2680</v>
      </c>
      <c r="H638" s="76">
        <v>42887</v>
      </c>
      <c r="I638" s="77">
        <v>348.53199999999998</v>
      </c>
      <c r="J638" s="78">
        <v>7.09</v>
      </c>
      <c r="K638" s="78">
        <v>9.9</v>
      </c>
      <c r="L638" s="78">
        <v>52</v>
      </c>
      <c r="M638" s="78">
        <v>8171.0389999999998</v>
      </c>
      <c r="N638" s="76">
        <v>43154</v>
      </c>
      <c r="O638" s="77">
        <v>193.97800000000001</v>
      </c>
      <c r="P638" s="78">
        <v>7.09</v>
      </c>
      <c r="Q638" s="78">
        <v>9.9</v>
      </c>
      <c r="R638" s="78">
        <v>52</v>
      </c>
      <c r="S638" s="78">
        <v>8153.3329999999996</v>
      </c>
      <c r="T638" s="79">
        <v>8</v>
      </c>
      <c r="V638" s="86">
        <v>43154</v>
      </c>
      <c r="X638" s="81" t="str">
        <f t="shared" si="90"/>
        <v>2017-Q2</v>
      </c>
      <c r="Y638" s="81" t="str">
        <f t="shared" si="91"/>
        <v>2017-Q2</v>
      </c>
      <c r="Z638" s="87">
        <f t="shared" si="92"/>
        <v>9.9</v>
      </c>
      <c r="AB638" s="81" t="str">
        <f t="shared" si="93"/>
        <v>2018-Q1</v>
      </c>
      <c r="AC638" s="81" t="str">
        <f t="shared" si="94"/>
        <v>2018-Q1</v>
      </c>
      <c r="AD638" s="87">
        <f t="shared" si="95"/>
        <v>9.9</v>
      </c>
      <c r="AF638" s="81" t="str">
        <f t="shared" si="96"/>
        <v>2018-Q1</v>
      </c>
      <c r="AG638" s="87">
        <f t="shared" si="97"/>
        <v>9.9</v>
      </c>
      <c r="AH638" s="87">
        <f t="shared" si="98"/>
        <v>9.9</v>
      </c>
      <c r="AI638" s="87">
        <f t="shared" si="99"/>
        <v>0</v>
      </c>
    </row>
    <row r="639" spans="1:35" ht="12" customHeight="1" x14ac:dyDescent="0.2">
      <c r="A639" s="73" t="s">
        <v>1887</v>
      </c>
      <c r="B639" s="74" t="s">
        <v>17</v>
      </c>
      <c r="C639" s="74" t="s">
        <v>16</v>
      </c>
      <c r="D639" s="74" t="s">
        <v>15</v>
      </c>
      <c r="E639" s="74" t="s">
        <v>2191</v>
      </c>
      <c r="F639" s="74" t="s">
        <v>2</v>
      </c>
      <c r="G639" s="74" t="s">
        <v>2694</v>
      </c>
      <c r="H639" s="76">
        <v>42887</v>
      </c>
      <c r="I639" s="77">
        <v>12.305999999999999</v>
      </c>
      <c r="J639" s="78">
        <v>6.71</v>
      </c>
      <c r="K639" s="78">
        <v>9.1999999999999993</v>
      </c>
      <c r="L639" s="78">
        <v>50.23</v>
      </c>
      <c r="M639" s="78">
        <v>926.505</v>
      </c>
      <c r="N639" s="76">
        <v>43152</v>
      </c>
      <c r="O639" s="77">
        <v>0.222</v>
      </c>
      <c r="P639" s="78">
        <v>6.71</v>
      </c>
      <c r="Q639" s="78">
        <v>9.1999999999999993</v>
      </c>
      <c r="R639" s="78">
        <v>50.23</v>
      </c>
      <c r="S639" s="78">
        <v>926.505</v>
      </c>
      <c r="T639" s="79">
        <v>8</v>
      </c>
      <c r="V639" s="86">
        <v>43152</v>
      </c>
      <c r="X639" s="81" t="str">
        <f t="shared" si="90"/>
        <v>2017-Q2</v>
      </c>
      <c r="Y639" s="81" t="str">
        <f t="shared" si="91"/>
        <v>2017-Q2</v>
      </c>
      <c r="Z639" s="87">
        <f t="shared" si="92"/>
        <v>9.1999999999999993</v>
      </c>
      <c r="AB639" s="81" t="str">
        <f t="shared" si="93"/>
        <v>2018-Q1</v>
      </c>
      <c r="AC639" s="81" t="str">
        <f t="shared" si="94"/>
        <v>2018-Q1</v>
      </c>
      <c r="AD639" s="87">
        <f t="shared" si="95"/>
        <v>9.1999999999999993</v>
      </c>
      <c r="AF639" s="81" t="str">
        <f t="shared" si="96"/>
        <v>2018-Q1</v>
      </c>
      <c r="AG639" s="87">
        <f t="shared" si="97"/>
        <v>9.1999999999999993</v>
      </c>
      <c r="AH639" s="87">
        <f t="shared" si="98"/>
        <v>9.1999999999999993</v>
      </c>
      <c r="AI639" s="87">
        <f t="shared" si="99"/>
        <v>0</v>
      </c>
    </row>
    <row r="640" spans="1:35" ht="12" customHeight="1" x14ac:dyDescent="0.2">
      <c r="A640" s="73" t="s">
        <v>1887</v>
      </c>
      <c r="B640" s="74" t="s">
        <v>17</v>
      </c>
      <c r="C640" s="74" t="s">
        <v>16</v>
      </c>
      <c r="D640" s="74" t="s">
        <v>15</v>
      </c>
      <c r="E640" s="74" t="s">
        <v>2192</v>
      </c>
      <c r="F640" s="74" t="s">
        <v>2</v>
      </c>
      <c r="G640" s="74" t="s">
        <v>2694</v>
      </c>
      <c r="H640" s="76">
        <v>42887</v>
      </c>
      <c r="I640" s="77">
        <v>2.085</v>
      </c>
      <c r="J640" s="78">
        <v>7.87</v>
      </c>
      <c r="K640" s="78">
        <v>11.5</v>
      </c>
      <c r="L640" s="78">
        <v>50.23</v>
      </c>
      <c r="M640" s="78">
        <v>1168.9069999999999</v>
      </c>
      <c r="N640" s="76">
        <v>43151</v>
      </c>
      <c r="O640" s="77">
        <v>-24.550999999999998</v>
      </c>
      <c r="P640" s="78">
        <v>7.21</v>
      </c>
      <c r="Q640" s="78">
        <v>10.199999999999999</v>
      </c>
      <c r="R640" s="78">
        <v>50.23</v>
      </c>
      <c r="S640" s="78">
        <v>1168.913</v>
      </c>
      <c r="T640" s="79">
        <v>8</v>
      </c>
      <c r="V640" s="86">
        <v>43151</v>
      </c>
      <c r="X640" s="81" t="str">
        <f t="shared" si="90"/>
        <v>2017-Q2</v>
      </c>
      <c r="Y640" s="81" t="str">
        <f t="shared" si="91"/>
        <v>2017-Q2</v>
      </c>
      <c r="Z640" s="87">
        <f t="shared" si="92"/>
        <v>11.5</v>
      </c>
      <c r="AB640" s="81" t="str">
        <f t="shared" si="93"/>
        <v>2018-Q1</v>
      </c>
      <c r="AC640" s="81" t="str">
        <f t="shared" si="94"/>
        <v>2018-Q1</v>
      </c>
      <c r="AD640" s="87">
        <f t="shared" si="95"/>
        <v>10.199999999999999</v>
      </c>
      <c r="AF640" s="81" t="str">
        <f t="shared" si="96"/>
        <v>2018-Q1</v>
      </c>
      <c r="AG640" s="87">
        <f t="shared" si="97"/>
        <v>11.5</v>
      </c>
      <c r="AH640" s="87">
        <f t="shared" si="98"/>
        <v>10.199999999999999</v>
      </c>
      <c r="AI640" s="87">
        <f t="shared" si="99"/>
        <v>1.3000000000000007</v>
      </c>
    </row>
    <row r="641" spans="1:35" ht="12" customHeight="1" x14ac:dyDescent="0.2">
      <c r="A641" s="73" t="s">
        <v>1887</v>
      </c>
      <c r="B641" s="74" t="s">
        <v>17</v>
      </c>
      <c r="C641" s="74" t="s">
        <v>16</v>
      </c>
      <c r="D641" s="74" t="s">
        <v>15</v>
      </c>
      <c r="E641" s="74" t="s">
        <v>2194</v>
      </c>
      <c r="F641" s="74" t="s">
        <v>2</v>
      </c>
      <c r="G641" s="74" t="s">
        <v>2694</v>
      </c>
      <c r="H641" s="76">
        <v>42887</v>
      </c>
      <c r="I641" s="77">
        <v>-11.476000000000001</v>
      </c>
      <c r="J641" s="78">
        <v>7.21</v>
      </c>
      <c r="K641" s="78">
        <v>10.199999999999999</v>
      </c>
      <c r="L641" s="78">
        <v>50.23</v>
      </c>
      <c r="M641" s="78">
        <v>612.63</v>
      </c>
      <c r="N641" s="76">
        <v>43145</v>
      </c>
      <c r="O641" s="77">
        <v>-11.476000000000001</v>
      </c>
      <c r="P641" s="78">
        <v>7.21</v>
      </c>
      <c r="Q641" s="78">
        <v>10.199999999999999</v>
      </c>
      <c r="R641" s="78">
        <v>50.23</v>
      </c>
      <c r="S641" s="78">
        <v>612.63</v>
      </c>
      <c r="T641" s="79">
        <v>8</v>
      </c>
      <c r="V641" s="86">
        <v>43145</v>
      </c>
      <c r="X641" s="81" t="str">
        <f t="shared" si="90"/>
        <v>2017-Q2</v>
      </c>
      <c r="Y641" s="81" t="str">
        <f t="shared" si="91"/>
        <v>2017-Q2</v>
      </c>
      <c r="Z641" s="87">
        <f t="shared" si="92"/>
        <v>10.199999999999999</v>
      </c>
      <c r="AB641" s="81" t="str">
        <f t="shared" si="93"/>
        <v>2018-Q1</v>
      </c>
      <c r="AC641" s="81" t="str">
        <f t="shared" si="94"/>
        <v>2018-Q1</v>
      </c>
      <c r="AD641" s="87">
        <f t="shared" si="95"/>
        <v>10.199999999999999</v>
      </c>
      <c r="AF641" s="81" t="str">
        <f t="shared" si="96"/>
        <v>2018-Q1</v>
      </c>
      <c r="AG641" s="87">
        <f t="shared" si="97"/>
        <v>10.199999999999999</v>
      </c>
      <c r="AH641" s="87">
        <f t="shared" si="98"/>
        <v>10.199999999999999</v>
      </c>
      <c r="AI641" s="87">
        <f t="shared" si="99"/>
        <v>0</v>
      </c>
    </row>
    <row r="642" spans="1:35" ht="12" customHeight="1" x14ac:dyDescent="0.2">
      <c r="A642" s="73" t="s">
        <v>1887</v>
      </c>
      <c r="B642" s="74" t="s">
        <v>63</v>
      </c>
      <c r="C642" s="74" t="s">
        <v>97</v>
      </c>
      <c r="D642" s="74" t="s">
        <v>62</v>
      </c>
      <c r="E642" s="74" t="s">
        <v>2195</v>
      </c>
      <c r="F642" s="74" t="s">
        <v>2</v>
      </c>
      <c r="G642" s="74" t="s">
        <v>2678</v>
      </c>
      <c r="H642" s="76">
        <v>42930</v>
      </c>
      <c r="I642" s="77">
        <v>19.328129000000001</v>
      </c>
      <c r="J642" s="78">
        <v>7.05</v>
      </c>
      <c r="K642" s="78">
        <v>10.1</v>
      </c>
      <c r="L642" s="78">
        <v>50.68</v>
      </c>
      <c r="M642" s="78">
        <v>740.92379400000004</v>
      </c>
      <c r="N642" s="76">
        <v>43140</v>
      </c>
      <c r="O642" s="77">
        <v>13.4</v>
      </c>
      <c r="P642" s="75" t="s">
        <v>1</v>
      </c>
      <c r="Q642" s="75" t="s">
        <v>1</v>
      </c>
      <c r="R642" s="75" t="s">
        <v>1</v>
      </c>
      <c r="S642" s="75" t="s">
        <v>1</v>
      </c>
      <c r="T642" s="79">
        <v>7</v>
      </c>
      <c r="V642" s="86">
        <v>43140</v>
      </c>
      <c r="X642" s="81" t="str">
        <f t="shared" si="90"/>
        <v>2017-Q3</v>
      </c>
      <c r="Y642" s="81" t="str">
        <f t="shared" si="91"/>
        <v>2017-Q3</v>
      </c>
      <c r="Z642" s="87">
        <f t="shared" si="92"/>
        <v>10.1</v>
      </c>
      <c r="AB642" s="81" t="str">
        <f t="shared" si="93"/>
        <v>2018-Q1</v>
      </c>
      <c r="AC642" s="81" t="str">
        <f t="shared" si="94"/>
        <v/>
      </c>
      <c r="AD642" s="87" t="str">
        <f t="shared" si="95"/>
        <v/>
      </c>
      <c r="AF642" s="81" t="str">
        <f t="shared" si="96"/>
        <v/>
      </c>
      <c r="AG642" s="87" t="str">
        <f t="shared" si="97"/>
        <v/>
      </c>
      <c r="AH642" s="87" t="str">
        <f t="shared" si="98"/>
        <v/>
      </c>
      <c r="AI642" s="87" t="str">
        <f t="shared" si="99"/>
        <v/>
      </c>
    </row>
    <row r="643" spans="1:35" ht="12" customHeight="1" x14ac:dyDescent="0.2">
      <c r="A643" s="73" t="s">
        <v>1887</v>
      </c>
      <c r="B643" s="74" t="s">
        <v>17</v>
      </c>
      <c r="C643" s="74" t="s">
        <v>16</v>
      </c>
      <c r="D643" s="74" t="s">
        <v>15</v>
      </c>
      <c r="E643" s="74" t="s">
        <v>2196</v>
      </c>
      <c r="F643" s="74" t="s">
        <v>2</v>
      </c>
      <c r="G643" s="74" t="s">
        <v>2694</v>
      </c>
      <c r="H643" s="76">
        <v>42887</v>
      </c>
      <c r="I643" s="77">
        <v>1.6839999999999999</v>
      </c>
      <c r="J643" s="78">
        <v>7.87</v>
      </c>
      <c r="K643" s="78">
        <v>11.5</v>
      </c>
      <c r="L643" s="78">
        <v>50.23</v>
      </c>
      <c r="M643" s="78">
        <v>348.62400000000002</v>
      </c>
      <c r="N643" s="76">
        <v>43140</v>
      </c>
      <c r="O643" s="77">
        <v>-6.0110000000000001</v>
      </c>
      <c r="P643" s="78">
        <v>7.21</v>
      </c>
      <c r="Q643" s="78">
        <v>10.199999999999999</v>
      </c>
      <c r="R643" s="78">
        <v>50.23</v>
      </c>
      <c r="S643" s="78">
        <v>348.72399999999999</v>
      </c>
      <c r="T643" s="79">
        <v>8</v>
      </c>
      <c r="V643" s="86">
        <v>43140</v>
      </c>
      <c r="X643" s="81" t="str">
        <f t="shared" ref="X643:X706" si="100">YEAR(H643)&amp;"-Q"&amp;IF(MONTH(H643)&lt;4,1,IF(MONTH(H643)&lt;7,2,IF(MONTH(H643)&lt;10,3,4)))</f>
        <v>2017-Q2</v>
      </c>
      <c r="Y643" s="81" t="str">
        <f t="shared" ref="Y643:Y706" si="101">IF(ISNUMBER(K643),X643,"")</f>
        <v>2017-Q2</v>
      </c>
      <c r="Z643" s="87">
        <f t="shared" ref="Z643:Z706" si="102">IF(ISNUMBER(K643),K643,"")</f>
        <v>11.5</v>
      </c>
      <c r="AB643" s="81" t="str">
        <f t="shared" ref="AB643:AB706" si="103">IF(A643="Settled",YEAR(N643)&amp;"-Q"&amp;IF(MONTH(N643)&lt;4,1,IF(MONTH(N643)&lt;7,2,IF(MONTH(N643)&lt;10,3,4))),"")</f>
        <v>2018-Q1</v>
      </c>
      <c r="AC643" s="81" t="str">
        <f t="shared" ref="AC643:AC706" si="104">IF(ISNUMBER(Q643),AB643,"")</f>
        <v>2018-Q1</v>
      </c>
      <c r="AD643" s="87">
        <f t="shared" ref="AD643:AD706" si="105">IF(ISNUMBER(Q643),Q643,"")</f>
        <v>10.199999999999999</v>
      </c>
      <c r="AF643" s="81" t="str">
        <f t="shared" ref="AF643:AF706" si="106">IF(AND(LEN(Z643)&gt;0,LEN(AD643)&gt;0),AB643,"")</f>
        <v>2018-Q1</v>
      </c>
      <c r="AG643" s="87">
        <f t="shared" ref="AG643:AG706" si="107">IF(LEN(AF643)&gt;0,Z643,"")</f>
        <v>11.5</v>
      </c>
      <c r="AH643" s="87">
        <f t="shared" ref="AH643:AH706" si="108">IF(LEN(AF643)&gt;0,AD643,"")</f>
        <v>10.199999999999999</v>
      </c>
      <c r="AI643" s="87">
        <f t="shared" ref="AI643:AI706" si="109">IF(LEN(AF643)&gt;0,AG643-AH643,"")</f>
        <v>1.3000000000000007</v>
      </c>
    </row>
    <row r="644" spans="1:35" ht="12" customHeight="1" x14ac:dyDescent="0.2">
      <c r="A644" s="73" t="s">
        <v>1887</v>
      </c>
      <c r="B644" s="74" t="s">
        <v>54</v>
      </c>
      <c r="C644" s="74" t="s">
        <v>53</v>
      </c>
      <c r="D644" s="74" t="s">
        <v>52</v>
      </c>
      <c r="E644" s="74" t="s">
        <v>2197</v>
      </c>
      <c r="F644" s="74" t="s">
        <v>2</v>
      </c>
      <c r="G644" s="74" t="s">
        <v>2694</v>
      </c>
      <c r="H644" s="76">
        <v>42922</v>
      </c>
      <c r="I644" s="75" t="s">
        <v>1</v>
      </c>
      <c r="J644" s="75" t="s">
        <v>1</v>
      </c>
      <c r="K644" s="75" t="s">
        <v>1</v>
      </c>
      <c r="L644" s="75" t="s">
        <v>1</v>
      </c>
      <c r="M644" s="75" t="s">
        <v>1</v>
      </c>
      <c r="N644" s="76">
        <v>43137</v>
      </c>
      <c r="O644" s="75" t="s">
        <v>1</v>
      </c>
      <c r="P644" s="78">
        <v>6.62</v>
      </c>
      <c r="Q644" s="78">
        <v>8.58</v>
      </c>
      <c r="R644" s="78">
        <v>50.45</v>
      </c>
      <c r="S644" s="78">
        <v>612.99671899999998</v>
      </c>
      <c r="T644" s="79">
        <v>7</v>
      </c>
      <c r="V644" s="86">
        <v>43137</v>
      </c>
      <c r="X644" s="81" t="str">
        <f t="shared" si="100"/>
        <v>2017-Q3</v>
      </c>
      <c r="Y644" s="81" t="str">
        <f t="shared" si="101"/>
        <v/>
      </c>
      <c r="Z644" s="87" t="str">
        <f t="shared" si="102"/>
        <v/>
      </c>
      <c r="AB644" s="81" t="str">
        <f t="shared" si="103"/>
        <v>2018-Q1</v>
      </c>
      <c r="AC644" s="81" t="str">
        <f t="shared" si="104"/>
        <v>2018-Q1</v>
      </c>
      <c r="AD644" s="87">
        <f t="shared" si="105"/>
        <v>8.58</v>
      </c>
      <c r="AF644" s="81" t="str">
        <f t="shared" si="106"/>
        <v/>
      </c>
      <c r="AG644" s="87" t="str">
        <f t="shared" si="107"/>
        <v/>
      </c>
      <c r="AH644" s="87" t="str">
        <f t="shared" si="108"/>
        <v/>
      </c>
      <c r="AI644" s="87" t="str">
        <f t="shared" si="109"/>
        <v/>
      </c>
    </row>
    <row r="645" spans="1:35" ht="12" customHeight="1" x14ac:dyDescent="0.2">
      <c r="A645" s="73" t="s">
        <v>1887</v>
      </c>
      <c r="B645" s="74" t="s">
        <v>89</v>
      </c>
      <c r="C645" s="74" t="s">
        <v>492</v>
      </c>
      <c r="D645" s="74" t="s">
        <v>122</v>
      </c>
      <c r="E645" s="74" t="s">
        <v>2134</v>
      </c>
      <c r="F645" s="74" t="s">
        <v>2</v>
      </c>
      <c r="G645" s="74" t="s">
        <v>2680</v>
      </c>
      <c r="H645" s="76">
        <v>42828</v>
      </c>
      <c r="I645" s="77">
        <v>167.995541</v>
      </c>
      <c r="J645" s="78">
        <v>7.74</v>
      </c>
      <c r="K645" s="78">
        <v>10.57</v>
      </c>
      <c r="L645" s="78">
        <v>49.05</v>
      </c>
      <c r="M645" s="78">
        <v>4274.6167059999998</v>
      </c>
      <c r="N645" s="76">
        <v>43133</v>
      </c>
      <c r="O645" s="77">
        <v>130</v>
      </c>
      <c r="P645" s="78">
        <v>7.49</v>
      </c>
      <c r="Q645" s="78">
        <v>9.98</v>
      </c>
      <c r="R645" s="78">
        <v>49.02</v>
      </c>
      <c r="S645" s="78">
        <v>4231.1607899999999</v>
      </c>
      <c r="T645" s="79">
        <v>10</v>
      </c>
      <c r="V645" s="86">
        <v>43133</v>
      </c>
      <c r="X645" s="81" t="str">
        <f t="shared" si="100"/>
        <v>2017-Q2</v>
      </c>
      <c r="Y645" s="81" t="str">
        <f t="shared" si="101"/>
        <v>2017-Q2</v>
      </c>
      <c r="Z645" s="87">
        <f t="shared" si="102"/>
        <v>10.57</v>
      </c>
      <c r="AB645" s="81" t="str">
        <f t="shared" si="103"/>
        <v>2018-Q1</v>
      </c>
      <c r="AC645" s="81" t="str">
        <f t="shared" si="104"/>
        <v>2018-Q1</v>
      </c>
      <c r="AD645" s="87">
        <f t="shared" si="105"/>
        <v>9.98</v>
      </c>
      <c r="AF645" s="81" t="str">
        <f t="shared" si="106"/>
        <v>2018-Q1</v>
      </c>
      <c r="AG645" s="87">
        <f t="shared" si="107"/>
        <v>10.57</v>
      </c>
      <c r="AH645" s="87">
        <f t="shared" si="108"/>
        <v>9.98</v>
      </c>
      <c r="AI645" s="87">
        <f t="shared" si="109"/>
        <v>0.58999999999999986</v>
      </c>
    </row>
    <row r="646" spans="1:35" ht="12" customHeight="1" x14ac:dyDescent="0.2">
      <c r="A646" s="73" t="s">
        <v>1887</v>
      </c>
      <c r="B646" s="74" t="s">
        <v>181</v>
      </c>
      <c r="C646" s="74" t="s">
        <v>3015</v>
      </c>
      <c r="D646" s="74" t="s">
        <v>22</v>
      </c>
      <c r="E646" s="74" t="s">
        <v>2199</v>
      </c>
      <c r="F646" s="74" t="s">
        <v>2</v>
      </c>
      <c r="G646" s="74" t="s">
        <v>2680</v>
      </c>
      <c r="H646" s="76">
        <v>42916</v>
      </c>
      <c r="I646" s="77">
        <v>169.66752600000001</v>
      </c>
      <c r="J646" s="78">
        <v>7.22</v>
      </c>
      <c r="K646" s="78">
        <v>10</v>
      </c>
      <c r="L646" s="78">
        <v>48.5</v>
      </c>
      <c r="M646" s="78">
        <v>2527.472526</v>
      </c>
      <c r="N646" s="76">
        <v>43131</v>
      </c>
      <c r="O646" s="77">
        <v>75.532909000000004</v>
      </c>
      <c r="P646" s="78">
        <v>6.88</v>
      </c>
      <c r="Q646" s="78">
        <v>9.3000000000000007</v>
      </c>
      <c r="R646" s="78">
        <v>48.51</v>
      </c>
      <c r="S646" s="78">
        <v>2465.2222080000001</v>
      </c>
      <c r="T646" s="79">
        <v>7</v>
      </c>
      <c r="V646" s="86">
        <v>43131</v>
      </c>
      <c r="X646" s="81" t="str">
        <f t="shared" si="100"/>
        <v>2017-Q2</v>
      </c>
      <c r="Y646" s="81" t="str">
        <f t="shared" si="101"/>
        <v>2017-Q2</v>
      </c>
      <c r="Z646" s="87">
        <f t="shared" si="102"/>
        <v>10</v>
      </c>
      <c r="AB646" s="81" t="str">
        <f t="shared" si="103"/>
        <v>2018-Q1</v>
      </c>
      <c r="AC646" s="81" t="str">
        <f t="shared" si="104"/>
        <v>2018-Q1</v>
      </c>
      <c r="AD646" s="87">
        <f t="shared" si="105"/>
        <v>9.3000000000000007</v>
      </c>
      <c r="AF646" s="81" t="str">
        <f t="shared" si="106"/>
        <v>2018-Q1</v>
      </c>
      <c r="AG646" s="87">
        <f t="shared" si="107"/>
        <v>10</v>
      </c>
      <c r="AH646" s="87">
        <f t="shared" si="108"/>
        <v>9.3000000000000007</v>
      </c>
      <c r="AI646" s="87">
        <f t="shared" si="109"/>
        <v>0.69999999999999929</v>
      </c>
    </row>
    <row r="647" spans="1:35" ht="12" customHeight="1" x14ac:dyDescent="0.2">
      <c r="A647" s="73" t="s">
        <v>1887</v>
      </c>
      <c r="B647" s="74" t="s">
        <v>76</v>
      </c>
      <c r="C647" s="74" t="s">
        <v>75</v>
      </c>
      <c r="D647" s="74" t="s">
        <v>22</v>
      </c>
      <c r="E647" s="74" t="s">
        <v>2204</v>
      </c>
      <c r="F647" s="74" t="s">
        <v>2</v>
      </c>
      <c r="G647" s="74" t="s">
        <v>2680</v>
      </c>
      <c r="H647" s="76">
        <v>42914</v>
      </c>
      <c r="I647" s="77">
        <v>60.397438000000001</v>
      </c>
      <c r="J647" s="78">
        <v>6.75</v>
      </c>
      <c r="K647" s="78">
        <v>10.31</v>
      </c>
      <c r="L647" s="78">
        <v>41.68</v>
      </c>
      <c r="M647" s="78">
        <v>1191.7854930000001</v>
      </c>
      <c r="N647" s="76">
        <v>43118</v>
      </c>
      <c r="O647" s="77">
        <v>12.34863</v>
      </c>
      <c r="P647" s="78">
        <v>6.44</v>
      </c>
      <c r="Q647" s="78">
        <v>9.6999999999999993</v>
      </c>
      <c r="R647" s="78">
        <v>41.68</v>
      </c>
      <c r="S647" s="78">
        <v>1191.7854930000001</v>
      </c>
      <c r="T647" s="79">
        <v>6</v>
      </c>
      <c r="V647" s="86">
        <v>43118</v>
      </c>
      <c r="X647" s="81" t="str">
        <f t="shared" si="100"/>
        <v>2017-Q2</v>
      </c>
      <c r="Y647" s="81" t="str">
        <f t="shared" si="101"/>
        <v>2017-Q2</v>
      </c>
      <c r="Z647" s="87">
        <f t="shared" si="102"/>
        <v>10.31</v>
      </c>
      <c r="AB647" s="81" t="str">
        <f t="shared" si="103"/>
        <v>2018-Q1</v>
      </c>
      <c r="AC647" s="81" t="str">
        <f t="shared" si="104"/>
        <v>2018-Q1</v>
      </c>
      <c r="AD647" s="87">
        <f t="shared" si="105"/>
        <v>9.6999999999999993</v>
      </c>
      <c r="AF647" s="81" t="str">
        <f t="shared" si="106"/>
        <v>2018-Q1</v>
      </c>
      <c r="AG647" s="87">
        <f t="shared" si="107"/>
        <v>10.31</v>
      </c>
      <c r="AH647" s="87">
        <f t="shared" si="108"/>
        <v>9.6999999999999993</v>
      </c>
      <c r="AI647" s="87">
        <f t="shared" si="109"/>
        <v>0.61000000000000121</v>
      </c>
    </row>
    <row r="648" spans="1:35" ht="12" customHeight="1" x14ac:dyDescent="0.2">
      <c r="A648" s="73" t="s">
        <v>1887</v>
      </c>
      <c r="B648" s="74" t="s">
        <v>42</v>
      </c>
      <c r="C648" s="74" t="s">
        <v>1148</v>
      </c>
      <c r="D648" s="74" t="s">
        <v>12</v>
      </c>
      <c r="E648" s="74" t="s">
        <v>2206</v>
      </c>
      <c r="F648" s="74" t="s">
        <v>2</v>
      </c>
      <c r="G648" s="74" t="s">
        <v>2680</v>
      </c>
      <c r="H648" s="76">
        <v>42891</v>
      </c>
      <c r="I648" s="77">
        <v>28.913</v>
      </c>
      <c r="J648" s="78">
        <v>8.3000000000000007</v>
      </c>
      <c r="K648" s="78">
        <v>10.1</v>
      </c>
      <c r="L648" s="78">
        <v>49.99</v>
      </c>
      <c r="M648" s="78">
        <v>5045.9960000000001</v>
      </c>
      <c r="N648" s="76">
        <v>43098</v>
      </c>
      <c r="O648" s="77">
        <v>-26.355</v>
      </c>
      <c r="P648" s="78">
        <v>8</v>
      </c>
      <c r="Q648" s="78">
        <v>9.51</v>
      </c>
      <c r="R648" s="78">
        <v>49.99</v>
      </c>
      <c r="S648" s="78">
        <v>4983.0379999999996</v>
      </c>
      <c r="T648" s="79">
        <v>6</v>
      </c>
      <c r="V648" s="86">
        <v>43098</v>
      </c>
      <c r="X648" s="81" t="str">
        <f t="shared" si="100"/>
        <v>2017-Q2</v>
      </c>
      <c r="Y648" s="81" t="str">
        <f t="shared" si="101"/>
        <v>2017-Q2</v>
      </c>
      <c r="Z648" s="87">
        <f t="shared" si="102"/>
        <v>10.1</v>
      </c>
      <c r="AB648" s="81" t="str">
        <f t="shared" si="103"/>
        <v>2017-Q4</v>
      </c>
      <c r="AC648" s="81" t="str">
        <f t="shared" si="104"/>
        <v>2017-Q4</v>
      </c>
      <c r="AD648" s="87">
        <f t="shared" si="105"/>
        <v>9.51</v>
      </c>
      <c r="AF648" s="81" t="str">
        <f t="shared" si="106"/>
        <v>2017-Q4</v>
      </c>
      <c r="AG648" s="87">
        <f t="shared" si="107"/>
        <v>10.1</v>
      </c>
      <c r="AH648" s="87">
        <f t="shared" si="108"/>
        <v>9.51</v>
      </c>
      <c r="AI648" s="87">
        <f t="shared" si="109"/>
        <v>0.58999999999999986</v>
      </c>
    </row>
    <row r="649" spans="1:35" ht="12" customHeight="1" x14ac:dyDescent="0.2">
      <c r="A649" s="73" t="s">
        <v>1887</v>
      </c>
      <c r="B649" s="74" t="s">
        <v>86</v>
      </c>
      <c r="C649" s="74" t="s">
        <v>136</v>
      </c>
      <c r="D649" s="74" t="s">
        <v>135</v>
      </c>
      <c r="E649" s="74" t="s">
        <v>2329</v>
      </c>
      <c r="F649" s="74" t="s">
        <v>2</v>
      </c>
      <c r="G649" s="74" t="s">
        <v>2680</v>
      </c>
      <c r="H649" s="76">
        <v>42895</v>
      </c>
      <c r="I649" s="77">
        <v>28.507000000000001</v>
      </c>
      <c r="J649" s="78">
        <v>7.81</v>
      </c>
      <c r="K649" s="78">
        <v>9.9</v>
      </c>
      <c r="L649" s="78">
        <v>50</v>
      </c>
      <c r="M649" s="78">
        <v>811.59500000000003</v>
      </c>
      <c r="N649" s="76">
        <v>43097</v>
      </c>
      <c r="O649" s="77">
        <v>17.434000000000001</v>
      </c>
      <c r="P649" s="78">
        <v>7.61</v>
      </c>
      <c r="Q649" s="78">
        <v>9.5</v>
      </c>
      <c r="R649" s="78">
        <v>50</v>
      </c>
      <c r="S649" s="78">
        <v>794.99199999999996</v>
      </c>
      <c r="T649" s="79">
        <v>6</v>
      </c>
      <c r="V649" s="86">
        <v>43097</v>
      </c>
      <c r="X649" s="81" t="str">
        <f t="shared" si="100"/>
        <v>2017-Q2</v>
      </c>
      <c r="Y649" s="81" t="str">
        <f t="shared" si="101"/>
        <v>2017-Q2</v>
      </c>
      <c r="Z649" s="87">
        <f t="shared" si="102"/>
        <v>9.9</v>
      </c>
      <c r="AB649" s="81" t="str">
        <f t="shared" si="103"/>
        <v>2017-Q4</v>
      </c>
      <c r="AC649" s="81" t="str">
        <f t="shared" si="104"/>
        <v>2017-Q4</v>
      </c>
      <c r="AD649" s="87">
        <f t="shared" si="105"/>
        <v>9.5</v>
      </c>
      <c r="AF649" s="81" t="str">
        <f t="shared" si="106"/>
        <v>2017-Q4</v>
      </c>
      <c r="AG649" s="87">
        <f t="shared" si="107"/>
        <v>9.9</v>
      </c>
      <c r="AH649" s="87">
        <f t="shared" si="108"/>
        <v>9.5</v>
      </c>
      <c r="AI649" s="87">
        <f t="shared" si="109"/>
        <v>0.40000000000000036</v>
      </c>
    </row>
    <row r="650" spans="1:35" ht="12" customHeight="1" x14ac:dyDescent="0.2">
      <c r="A650" s="73" t="s">
        <v>1887</v>
      </c>
      <c r="B650" s="74" t="s">
        <v>1653</v>
      </c>
      <c r="C650" s="74" t="s">
        <v>2127</v>
      </c>
      <c r="D650" s="74" t="s">
        <v>2095</v>
      </c>
      <c r="E650" s="74" t="s">
        <v>2208</v>
      </c>
      <c r="F650" s="74" t="s">
        <v>2</v>
      </c>
      <c r="G650" s="74" t="s">
        <v>2680</v>
      </c>
      <c r="H650" s="76">
        <v>42839</v>
      </c>
      <c r="I650" s="77">
        <v>31.709</v>
      </c>
      <c r="J650" s="78">
        <v>7.07</v>
      </c>
      <c r="K650" s="78">
        <v>9.5</v>
      </c>
      <c r="L650" s="78">
        <v>48.63</v>
      </c>
      <c r="M650" s="78">
        <v>1458.096</v>
      </c>
      <c r="N650" s="76">
        <v>43090</v>
      </c>
      <c r="O650" s="77">
        <v>31.914999999999999</v>
      </c>
      <c r="P650" s="78">
        <v>6.87</v>
      </c>
      <c r="Q650" s="78">
        <v>9.1</v>
      </c>
      <c r="R650" s="78">
        <v>48.6</v>
      </c>
      <c r="S650" s="78">
        <v>1433.2439999999999</v>
      </c>
      <c r="T650" s="79">
        <v>8</v>
      </c>
      <c r="V650" s="86">
        <v>43090</v>
      </c>
      <c r="X650" s="81" t="str">
        <f t="shared" si="100"/>
        <v>2017-Q2</v>
      </c>
      <c r="Y650" s="81" t="str">
        <f t="shared" si="101"/>
        <v>2017-Q2</v>
      </c>
      <c r="Z650" s="87">
        <f t="shared" si="102"/>
        <v>9.5</v>
      </c>
      <c r="AB650" s="81" t="str">
        <f t="shared" si="103"/>
        <v>2017-Q4</v>
      </c>
      <c r="AC650" s="81" t="str">
        <f t="shared" si="104"/>
        <v>2017-Q4</v>
      </c>
      <c r="AD650" s="87">
        <f t="shared" si="105"/>
        <v>9.1</v>
      </c>
      <c r="AF650" s="81" t="str">
        <f t="shared" si="106"/>
        <v>2017-Q4</v>
      </c>
      <c r="AG650" s="87">
        <f t="shared" si="107"/>
        <v>9.5</v>
      </c>
      <c r="AH650" s="87">
        <f t="shared" si="108"/>
        <v>9.1</v>
      </c>
      <c r="AI650" s="87">
        <f t="shared" si="109"/>
        <v>0.40000000000000036</v>
      </c>
    </row>
    <row r="651" spans="1:35" ht="12" customHeight="1" x14ac:dyDescent="0.2">
      <c r="A651" s="73" t="s">
        <v>1887</v>
      </c>
      <c r="B651" s="74" t="s">
        <v>231</v>
      </c>
      <c r="C651" s="74" t="s">
        <v>2508</v>
      </c>
      <c r="D651" s="74" t="s">
        <v>1514</v>
      </c>
      <c r="E651" s="74" t="s">
        <v>2209</v>
      </c>
      <c r="F651" s="74" t="s">
        <v>2</v>
      </c>
      <c r="G651" s="74" t="s">
        <v>2694</v>
      </c>
      <c r="H651" s="76">
        <v>42948</v>
      </c>
      <c r="I651" s="77">
        <v>1.5911850000000001</v>
      </c>
      <c r="J651" s="75" t="s">
        <v>1</v>
      </c>
      <c r="K651" s="75" t="s">
        <v>1</v>
      </c>
      <c r="L651" s="75" t="s">
        <v>1</v>
      </c>
      <c r="M651" s="78">
        <v>7.1553060000000004</v>
      </c>
      <c r="N651" s="76">
        <v>43089</v>
      </c>
      <c r="O651" s="77">
        <v>1.5911850000000001</v>
      </c>
      <c r="P651" s="75" t="s">
        <v>1</v>
      </c>
      <c r="Q651" s="75" t="s">
        <v>1</v>
      </c>
      <c r="R651" s="75" t="s">
        <v>1</v>
      </c>
      <c r="S651" s="78">
        <v>7.1553060000000004</v>
      </c>
      <c r="T651" s="79">
        <v>4</v>
      </c>
      <c r="V651" s="86">
        <v>43089</v>
      </c>
      <c r="X651" s="81" t="str">
        <f t="shared" si="100"/>
        <v>2017-Q3</v>
      </c>
      <c r="Y651" s="81" t="str">
        <f t="shared" si="101"/>
        <v/>
      </c>
      <c r="Z651" s="87" t="str">
        <f t="shared" si="102"/>
        <v/>
      </c>
      <c r="AB651" s="81" t="str">
        <f t="shared" si="103"/>
        <v>2017-Q4</v>
      </c>
      <c r="AC651" s="81" t="str">
        <f t="shared" si="104"/>
        <v/>
      </c>
      <c r="AD651" s="87" t="str">
        <f t="shared" si="105"/>
        <v/>
      </c>
      <c r="AF651" s="81" t="str">
        <f t="shared" si="106"/>
        <v/>
      </c>
      <c r="AG651" s="87" t="str">
        <f t="shared" si="107"/>
        <v/>
      </c>
      <c r="AH651" s="87" t="str">
        <f t="shared" si="108"/>
        <v/>
      </c>
      <c r="AI651" s="87" t="str">
        <f t="shared" si="109"/>
        <v/>
      </c>
    </row>
    <row r="652" spans="1:35" ht="12" customHeight="1" x14ac:dyDescent="0.2">
      <c r="A652" s="73" t="s">
        <v>1887</v>
      </c>
      <c r="B652" s="74" t="s">
        <v>44</v>
      </c>
      <c r="C652" s="74" t="s">
        <v>2996</v>
      </c>
      <c r="D652" s="74" t="s">
        <v>2877</v>
      </c>
      <c r="E652" s="74" t="s">
        <v>2114</v>
      </c>
      <c r="F652" s="74" t="s">
        <v>2</v>
      </c>
      <c r="G652" s="74" t="s">
        <v>2680</v>
      </c>
      <c r="H652" s="76">
        <v>42711</v>
      </c>
      <c r="I652" s="77">
        <v>99.249874000000005</v>
      </c>
      <c r="J652" s="78">
        <v>7.51</v>
      </c>
      <c r="K652" s="78">
        <v>10.130000000000001</v>
      </c>
      <c r="L652" s="78">
        <v>49.61</v>
      </c>
      <c r="M652" s="78">
        <v>2381.2002870000001</v>
      </c>
      <c r="N652" s="76">
        <v>43089</v>
      </c>
      <c r="O652" s="77">
        <v>10.271699</v>
      </c>
      <c r="P652" s="78">
        <v>7.23</v>
      </c>
      <c r="Q652" s="78">
        <v>9.58</v>
      </c>
      <c r="R652" s="78">
        <v>49.61</v>
      </c>
      <c r="S652" s="78">
        <v>2363.8881080000001</v>
      </c>
      <c r="T652" s="79">
        <v>12</v>
      </c>
      <c r="V652" s="86">
        <v>43089</v>
      </c>
      <c r="X652" s="81" t="str">
        <f t="shared" si="100"/>
        <v>2016-Q4</v>
      </c>
      <c r="Y652" s="81" t="str">
        <f t="shared" si="101"/>
        <v>2016-Q4</v>
      </c>
      <c r="Z652" s="87">
        <f t="shared" si="102"/>
        <v>10.130000000000001</v>
      </c>
      <c r="AB652" s="81" t="str">
        <f t="shared" si="103"/>
        <v>2017-Q4</v>
      </c>
      <c r="AC652" s="81" t="str">
        <f t="shared" si="104"/>
        <v>2017-Q4</v>
      </c>
      <c r="AD652" s="87">
        <f t="shared" si="105"/>
        <v>9.58</v>
      </c>
      <c r="AF652" s="81" t="str">
        <f t="shared" si="106"/>
        <v>2017-Q4</v>
      </c>
      <c r="AG652" s="87">
        <f t="shared" si="107"/>
        <v>10.130000000000001</v>
      </c>
      <c r="AH652" s="87">
        <f t="shared" si="108"/>
        <v>9.58</v>
      </c>
      <c r="AI652" s="87">
        <f t="shared" si="109"/>
        <v>0.55000000000000071</v>
      </c>
    </row>
    <row r="653" spans="1:35" ht="12" customHeight="1" x14ac:dyDescent="0.2">
      <c r="A653" s="73" t="s">
        <v>1887</v>
      </c>
      <c r="B653" s="74" t="s">
        <v>35</v>
      </c>
      <c r="C653" s="74" t="s">
        <v>34</v>
      </c>
      <c r="D653" s="74" t="s">
        <v>33</v>
      </c>
      <c r="E653" s="74" t="s">
        <v>2139</v>
      </c>
      <c r="F653" s="74" t="s">
        <v>2</v>
      </c>
      <c r="G653" s="74" t="s">
        <v>2680</v>
      </c>
      <c r="H653" s="76">
        <v>42794</v>
      </c>
      <c r="I653" s="77">
        <v>99.897000000000006</v>
      </c>
      <c r="J653" s="78">
        <v>7.46</v>
      </c>
      <c r="K653" s="78">
        <v>9.75</v>
      </c>
      <c r="L653" s="78">
        <v>50</v>
      </c>
      <c r="M653" s="78">
        <v>4594.0519999999997</v>
      </c>
      <c r="N653" s="76">
        <v>43087</v>
      </c>
      <c r="O653" s="77">
        <v>15.9</v>
      </c>
      <c r="P653" s="78">
        <v>7.35</v>
      </c>
      <c r="Q653" s="78">
        <v>9.5</v>
      </c>
      <c r="R653" s="78">
        <v>50</v>
      </c>
      <c r="S653" s="78">
        <v>4505.9989999999998</v>
      </c>
      <c r="T653" s="79">
        <v>9</v>
      </c>
      <c r="V653" s="86">
        <v>43087</v>
      </c>
      <c r="X653" s="81" t="str">
        <f t="shared" si="100"/>
        <v>2017-Q1</v>
      </c>
      <c r="Y653" s="81" t="str">
        <f t="shared" si="101"/>
        <v>2017-Q1</v>
      </c>
      <c r="Z653" s="87">
        <f t="shared" si="102"/>
        <v>9.75</v>
      </c>
      <c r="AB653" s="81" t="str">
        <f t="shared" si="103"/>
        <v>2017-Q4</v>
      </c>
      <c r="AC653" s="81" t="str">
        <f t="shared" si="104"/>
        <v>2017-Q4</v>
      </c>
      <c r="AD653" s="87">
        <f t="shared" si="105"/>
        <v>9.5</v>
      </c>
      <c r="AF653" s="81" t="str">
        <f t="shared" si="106"/>
        <v>2017-Q4</v>
      </c>
      <c r="AG653" s="87">
        <f t="shared" si="107"/>
        <v>9.75</v>
      </c>
      <c r="AH653" s="87">
        <f t="shared" si="108"/>
        <v>9.5</v>
      </c>
      <c r="AI653" s="87">
        <f t="shared" si="109"/>
        <v>0.25</v>
      </c>
    </row>
    <row r="654" spans="1:35" ht="12" customHeight="1" x14ac:dyDescent="0.2">
      <c r="A654" s="73" t="s">
        <v>1887</v>
      </c>
      <c r="B654" s="74" t="s">
        <v>28</v>
      </c>
      <c r="C654" s="74" t="s">
        <v>155</v>
      </c>
      <c r="D654" s="74" t="s">
        <v>2095</v>
      </c>
      <c r="E654" s="74" t="s">
        <v>2141</v>
      </c>
      <c r="F654" s="74" t="s">
        <v>2</v>
      </c>
      <c r="G654" s="74" t="s">
        <v>2680</v>
      </c>
      <c r="H654" s="76">
        <v>42779</v>
      </c>
      <c r="I654" s="77">
        <v>39.24</v>
      </c>
      <c r="J654" s="78">
        <v>8.14</v>
      </c>
      <c r="K654" s="78">
        <v>10.5</v>
      </c>
      <c r="L654" s="78">
        <v>48.35</v>
      </c>
      <c r="M654" s="78">
        <v>1691.654</v>
      </c>
      <c r="N654" s="76">
        <v>43083</v>
      </c>
      <c r="O654" s="77">
        <v>14.5</v>
      </c>
      <c r="P654" s="78">
        <v>7.73</v>
      </c>
      <c r="Q654" s="78">
        <v>9.65</v>
      </c>
      <c r="R654" s="78">
        <v>48.35</v>
      </c>
      <c r="S654" s="75" t="s">
        <v>1</v>
      </c>
      <c r="T654" s="79">
        <v>10</v>
      </c>
      <c r="V654" s="86">
        <v>43083</v>
      </c>
      <c r="X654" s="81" t="str">
        <f t="shared" si="100"/>
        <v>2017-Q1</v>
      </c>
      <c r="Y654" s="81" t="str">
        <f t="shared" si="101"/>
        <v>2017-Q1</v>
      </c>
      <c r="Z654" s="87">
        <f t="shared" si="102"/>
        <v>10.5</v>
      </c>
      <c r="AB654" s="81" t="str">
        <f t="shared" si="103"/>
        <v>2017-Q4</v>
      </c>
      <c r="AC654" s="81" t="str">
        <f t="shared" si="104"/>
        <v>2017-Q4</v>
      </c>
      <c r="AD654" s="87">
        <f t="shared" si="105"/>
        <v>9.65</v>
      </c>
      <c r="AF654" s="81" t="str">
        <f t="shared" si="106"/>
        <v>2017-Q4</v>
      </c>
      <c r="AG654" s="87">
        <f t="shared" si="107"/>
        <v>10.5</v>
      </c>
      <c r="AH654" s="87">
        <f t="shared" si="108"/>
        <v>9.65</v>
      </c>
      <c r="AI654" s="87">
        <f t="shared" si="109"/>
        <v>0.84999999999999964</v>
      </c>
    </row>
    <row r="655" spans="1:35" ht="12" customHeight="1" x14ac:dyDescent="0.2">
      <c r="A655" s="73" t="s">
        <v>1887</v>
      </c>
      <c r="B655" s="74" t="s">
        <v>28</v>
      </c>
      <c r="C655" s="74" t="s">
        <v>149</v>
      </c>
      <c r="D655" s="74" t="s">
        <v>22</v>
      </c>
      <c r="E655" s="74" t="s">
        <v>2112</v>
      </c>
      <c r="F655" s="74" t="s">
        <v>2</v>
      </c>
      <c r="G655" s="74" t="s">
        <v>2680</v>
      </c>
      <c r="H655" s="76">
        <v>42720</v>
      </c>
      <c r="I655" s="77">
        <v>105.92632399999999</v>
      </c>
      <c r="J655" s="78">
        <v>7.38</v>
      </c>
      <c r="K655" s="78">
        <v>10</v>
      </c>
      <c r="L655" s="78">
        <v>48.46</v>
      </c>
      <c r="M655" s="78">
        <v>1238.892126</v>
      </c>
      <c r="N655" s="76">
        <v>43083</v>
      </c>
      <c r="O655" s="77">
        <v>86.896017999999998</v>
      </c>
      <c r="P655" s="78">
        <v>7.18</v>
      </c>
      <c r="Q655" s="78">
        <v>9.6</v>
      </c>
      <c r="R655" s="78">
        <v>48.46</v>
      </c>
      <c r="S655" s="78">
        <v>1492.170959</v>
      </c>
      <c r="T655" s="79">
        <v>12</v>
      </c>
      <c r="V655" s="86">
        <v>43083</v>
      </c>
      <c r="X655" s="81" t="str">
        <f t="shared" si="100"/>
        <v>2016-Q4</v>
      </c>
      <c r="Y655" s="81" t="str">
        <f t="shared" si="101"/>
        <v>2016-Q4</v>
      </c>
      <c r="Z655" s="87">
        <f t="shared" si="102"/>
        <v>10</v>
      </c>
      <c r="AB655" s="81" t="str">
        <f t="shared" si="103"/>
        <v>2017-Q4</v>
      </c>
      <c r="AC655" s="81" t="str">
        <f t="shared" si="104"/>
        <v>2017-Q4</v>
      </c>
      <c r="AD655" s="87">
        <f t="shared" si="105"/>
        <v>9.6</v>
      </c>
      <c r="AF655" s="81" t="str">
        <f t="shared" si="106"/>
        <v>2017-Q4</v>
      </c>
      <c r="AG655" s="87">
        <f t="shared" si="107"/>
        <v>10</v>
      </c>
      <c r="AH655" s="87">
        <f t="shared" si="108"/>
        <v>9.6</v>
      </c>
      <c r="AI655" s="87">
        <f t="shared" si="109"/>
        <v>0.40000000000000036</v>
      </c>
    </row>
    <row r="656" spans="1:35" ht="12" customHeight="1" x14ac:dyDescent="0.2">
      <c r="A656" s="73" t="s">
        <v>1887</v>
      </c>
      <c r="B656" s="74" t="s">
        <v>111</v>
      </c>
      <c r="C656" s="74" t="s">
        <v>2263</v>
      </c>
      <c r="D656" s="74" t="s">
        <v>26</v>
      </c>
      <c r="E656" s="74" t="s">
        <v>2210</v>
      </c>
      <c r="F656" s="74" t="s">
        <v>2</v>
      </c>
      <c r="G656" s="74" t="s">
        <v>2680</v>
      </c>
      <c r="H656" s="76">
        <v>42923</v>
      </c>
      <c r="I656" s="77">
        <v>126.42689</v>
      </c>
      <c r="J656" s="78">
        <v>4.6399999999999997</v>
      </c>
      <c r="K656" s="75" t="s">
        <v>1</v>
      </c>
      <c r="L656" s="78">
        <v>31.62</v>
      </c>
      <c r="M656" s="78">
        <v>7094.5749919999998</v>
      </c>
      <c r="N656" s="76">
        <v>43082</v>
      </c>
      <c r="O656" s="77">
        <v>113.38521299999999</v>
      </c>
      <c r="P656" s="78">
        <v>4.6399999999999997</v>
      </c>
      <c r="Q656" s="75" t="s">
        <v>1</v>
      </c>
      <c r="R656" s="78">
        <v>31.62</v>
      </c>
      <c r="S656" s="78">
        <v>7094.5749919999998</v>
      </c>
      <c r="T656" s="79">
        <v>5</v>
      </c>
      <c r="V656" s="86">
        <v>43082</v>
      </c>
      <c r="X656" s="81" t="str">
        <f t="shared" si="100"/>
        <v>2017-Q3</v>
      </c>
      <c r="Y656" s="81" t="str">
        <f t="shared" si="101"/>
        <v/>
      </c>
      <c r="Z656" s="87" t="str">
        <f t="shared" si="102"/>
        <v/>
      </c>
      <c r="AB656" s="81" t="str">
        <f t="shared" si="103"/>
        <v>2017-Q4</v>
      </c>
      <c r="AC656" s="81" t="str">
        <f t="shared" si="104"/>
        <v/>
      </c>
      <c r="AD656" s="87" t="str">
        <f t="shared" si="105"/>
        <v/>
      </c>
      <c r="AF656" s="81" t="str">
        <f t="shared" si="106"/>
        <v/>
      </c>
      <c r="AG656" s="87" t="str">
        <f t="shared" si="107"/>
        <v/>
      </c>
      <c r="AH656" s="87" t="str">
        <f t="shared" si="108"/>
        <v/>
      </c>
      <c r="AI656" s="87" t="str">
        <f t="shared" si="109"/>
        <v/>
      </c>
    </row>
    <row r="657" spans="1:35" ht="12" customHeight="1" x14ac:dyDescent="0.2">
      <c r="A657" s="73" t="s">
        <v>1887</v>
      </c>
      <c r="B657" s="74" t="s">
        <v>8</v>
      </c>
      <c r="C657" s="74" t="s">
        <v>2445</v>
      </c>
      <c r="D657" s="74" t="s">
        <v>10</v>
      </c>
      <c r="E657" s="74" t="s">
        <v>2211</v>
      </c>
      <c r="F657" s="74" t="s">
        <v>2</v>
      </c>
      <c r="G657" s="74" t="s">
        <v>2680</v>
      </c>
      <c r="H657" s="76">
        <v>42859</v>
      </c>
      <c r="I657" s="77">
        <v>24.739432999999998</v>
      </c>
      <c r="J657" s="78">
        <v>7.84</v>
      </c>
      <c r="K657" s="78">
        <v>10</v>
      </c>
      <c r="L657" s="78">
        <v>52.53</v>
      </c>
      <c r="M657" s="78">
        <v>1218.5753790000001</v>
      </c>
      <c r="N657" s="76">
        <v>43076</v>
      </c>
      <c r="O657" s="77">
        <v>9.4179999999999993</v>
      </c>
      <c r="P657" s="78">
        <v>7.56</v>
      </c>
      <c r="Q657" s="78">
        <v>9.8000000000000007</v>
      </c>
      <c r="R657" s="78">
        <v>51.45</v>
      </c>
      <c r="S657" s="78">
        <v>1194.7629999999999</v>
      </c>
      <c r="T657" s="79">
        <v>7</v>
      </c>
      <c r="V657" s="86">
        <v>43076</v>
      </c>
      <c r="X657" s="81" t="str">
        <f t="shared" si="100"/>
        <v>2017-Q2</v>
      </c>
      <c r="Y657" s="81" t="str">
        <f t="shared" si="101"/>
        <v>2017-Q2</v>
      </c>
      <c r="Z657" s="87">
        <f t="shared" si="102"/>
        <v>10</v>
      </c>
      <c r="AB657" s="81" t="str">
        <f t="shared" si="103"/>
        <v>2017-Q4</v>
      </c>
      <c r="AC657" s="81" t="str">
        <f t="shared" si="104"/>
        <v>2017-Q4</v>
      </c>
      <c r="AD657" s="87">
        <f t="shared" si="105"/>
        <v>9.8000000000000007</v>
      </c>
      <c r="AF657" s="81" t="str">
        <f t="shared" si="106"/>
        <v>2017-Q4</v>
      </c>
      <c r="AG657" s="87">
        <f t="shared" si="107"/>
        <v>10</v>
      </c>
      <c r="AH657" s="87">
        <f t="shared" si="108"/>
        <v>9.8000000000000007</v>
      </c>
      <c r="AI657" s="87">
        <f t="shared" si="109"/>
        <v>0.19999999999999929</v>
      </c>
    </row>
    <row r="658" spans="1:35" ht="12" customHeight="1" x14ac:dyDescent="0.2">
      <c r="A658" s="73" t="s">
        <v>1887</v>
      </c>
      <c r="B658" s="74" t="s">
        <v>81</v>
      </c>
      <c r="C658" s="74" t="s">
        <v>84</v>
      </c>
      <c r="D658" s="74" t="s">
        <v>83</v>
      </c>
      <c r="E658" s="74" t="s">
        <v>2130</v>
      </c>
      <c r="F658" s="74" t="s">
        <v>2</v>
      </c>
      <c r="G658" s="74" t="s">
        <v>2678</v>
      </c>
      <c r="H658" s="76">
        <v>42838</v>
      </c>
      <c r="I658" s="77">
        <v>-16.427</v>
      </c>
      <c r="J658" s="78">
        <v>7.04</v>
      </c>
      <c r="K658" s="78">
        <v>8.4</v>
      </c>
      <c r="L658" s="78">
        <v>50</v>
      </c>
      <c r="M658" s="78">
        <v>2738.5450000000001</v>
      </c>
      <c r="N658" s="76">
        <v>43075</v>
      </c>
      <c r="O658" s="77">
        <v>-16.427</v>
      </c>
      <c r="P658" s="78">
        <v>7.04</v>
      </c>
      <c r="Q658" s="78">
        <v>8.4</v>
      </c>
      <c r="R658" s="78">
        <v>50</v>
      </c>
      <c r="S658" s="78">
        <v>2738.5450000000001</v>
      </c>
      <c r="T658" s="79">
        <v>7</v>
      </c>
      <c r="V658" s="86">
        <v>43075</v>
      </c>
      <c r="X658" s="81" t="str">
        <f t="shared" si="100"/>
        <v>2017-Q2</v>
      </c>
      <c r="Y658" s="81" t="str">
        <f t="shared" si="101"/>
        <v>2017-Q2</v>
      </c>
      <c r="Z658" s="87">
        <f t="shared" si="102"/>
        <v>8.4</v>
      </c>
      <c r="AB658" s="81" t="str">
        <f t="shared" si="103"/>
        <v>2017-Q4</v>
      </c>
      <c r="AC658" s="81" t="str">
        <f t="shared" si="104"/>
        <v>2017-Q4</v>
      </c>
      <c r="AD658" s="87">
        <f t="shared" si="105"/>
        <v>8.4</v>
      </c>
      <c r="AF658" s="81" t="str">
        <f t="shared" si="106"/>
        <v>2017-Q4</v>
      </c>
      <c r="AG658" s="87">
        <f t="shared" si="107"/>
        <v>8.4</v>
      </c>
      <c r="AH658" s="87">
        <f t="shared" si="108"/>
        <v>8.4</v>
      </c>
      <c r="AI658" s="87">
        <f t="shared" si="109"/>
        <v>0</v>
      </c>
    </row>
    <row r="659" spans="1:35" ht="12" customHeight="1" x14ac:dyDescent="0.2">
      <c r="A659" s="73" t="s">
        <v>1887</v>
      </c>
      <c r="B659" s="74" t="s">
        <v>81</v>
      </c>
      <c r="C659" s="74" t="s">
        <v>80</v>
      </c>
      <c r="D659" s="74" t="s">
        <v>62</v>
      </c>
      <c r="E659" s="74" t="s">
        <v>2131</v>
      </c>
      <c r="F659" s="74" t="s">
        <v>2</v>
      </c>
      <c r="G659" s="74" t="s">
        <v>2678</v>
      </c>
      <c r="H659" s="76">
        <v>42838</v>
      </c>
      <c r="I659" s="77">
        <v>99.176000000000002</v>
      </c>
      <c r="J659" s="78">
        <v>6.47</v>
      </c>
      <c r="K659" s="78">
        <v>8.4</v>
      </c>
      <c r="L659" s="78">
        <v>45.89</v>
      </c>
      <c r="M659" s="78">
        <v>9661.9779999999992</v>
      </c>
      <c r="N659" s="76">
        <v>43075</v>
      </c>
      <c r="O659" s="77">
        <v>99.179000000000002</v>
      </c>
      <c r="P659" s="78">
        <v>6.47</v>
      </c>
      <c r="Q659" s="78">
        <v>8.4</v>
      </c>
      <c r="R659" s="78">
        <v>45.89</v>
      </c>
      <c r="S659" s="78">
        <v>9661.9779999999992</v>
      </c>
      <c r="T659" s="79">
        <v>7</v>
      </c>
      <c r="V659" s="86">
        <v>43075</v>
      </c>
      <c r="X659" s="81" t="str">
        <f t="shared" si="100"/>
        <v>2017-Q2</v>
      </c>
      <c r="Y659" s="81" t="str">
        <f t="shared" si="101"/>
        <v>2017-Q2</v>
      </c>
      <c r="Z659" s="87">
        <f t="shared" si="102"/>
        <v>8.4</v>
      </c>
      <c r="AB659" s="81" t="str">
        <f t="shared" si="103"/>
        <v>2017-Q4</v>
      </c>
      <c r="AC659" s="81" t="str">
        <f t="shared" si="104"/>
        <v>2017-Q4</v>
      </c>
      <c r="AD659" s="87">
        <f t="shared" si="105"/>
        <v>8.4</v>
      </c>
      <c r="AF659" s="81" t="str">
        <f t="shared" si="106"/>
        <v>2017-Q4</v>
      </c>
      <c r="AG659" s="87">
        <f t="shared" si="107"/>
        <v>8.4</v>
      </c>
      <c r="AH659" s="87">
        <f t="shared" si="108"/>
        <v>8.4</v>
      </c>
      <c r="AI659" s="87">
        <f t="shared" si="109"/>
        <v>0</v>
      </c>
    </row>
    <row r="660" spans="1:35" ht="12" customHeight="1" x14ac:dyDescent="0.2">
      <c r="A660" s="73" t="s">
        <v>1887</v>
      </c>
      <c r="B660" s="74" t="s">
        <v>14</v>
      </c>
      <c r="C660" s="74" t="s">
        <v>131</v>
      </c>
      <c r="D660" s="74" t="s">
        <v>2095</v>
      </c>
      <c r="E660" s="74" t="s">
        <v>2144</v>
      </c>
      <c r="F660" s="74" t="s">
        <v>2</v>
      </c>
      <c r="G660" s="74" t="s">
        <v>2680</v>
      </c>
      <c r="H660" s="76">
        <v>42748</v>
      </c>
      <c r="I660" s="77">
        <v>144.03206599999999</v>
      </c>
      <c r="J660" s="78">
        <v>7.74</v>
      </c>
      <c r="K660" s="78">
        <v>9.8000000000000007</v>
      </c>
      <c r="L660" s="78">
        <v>48.5</v>
      </c>
      <c r="M660" s="78">
        <v>5097.7477699999999</v>
      </c>
      <c r="N660" s="76">
        <v>43074</v>
      </c>
      <c r="O660" s="77">
        <v>106.368556</v>
      </c>
      <c r="P660" s="78">
        <v>7.6</v>
      </c>
      <c r="Q660" s="78">
        <v>9.5</v>
      </c>
      <c r="R660" s="78">
        <v>48.5</v>
      </c>
      <c r="S660" s="78">
        <v>5166.5342719999999</v>
      </c>
      <c r="T660" s="79">
        <v>10</v>
      </c>
      <c r="V660" s="86">
        <v>43074</v>
      </c>
      <c r="X660" s="81" t="str">
        <f t="shared" si="100"/>
        <v>2017-Q1</v>
      </c>
      <c r="Y660" s="81" t="str">
        <f t="shared" si="101"/>
        <v>2017-Q1</v>
      </c>
      <c r="Z660" s="87">
        <f t="shared" si="102"/>
        <v>9.8000000000000007</v>
      </c>
      <c r="AB660" s="81" t="str">
        <f t="shared" si="103"/>
        <v>2017-Q4</v>
      </c>
      <c r="AC660" s="81" t="str">
        <f t="shared" si="104"/>
        <v>2017-Q4</v>
      </c>
      <c r="AD660" s="87">
        <f t="shared" si="105"/>
        <v>9.5</v>
      </c>
      <c r="AF660" s="81" t="str">
        <f t="shared" si="106"/>
        <v>2017-Q4</v>
      </c>
      <c r="AG660" s="87">
        <f t="shared" si="107"/>
        <v>9.8000000000000007</v>
      </c>
      <c r="AH660" s="87">
        <f t="shared" si="108"/>
        <v>9.5</v>
      </c>
      <c r="AI660" s="87">
        <f t="shared" si="109"/>
        <v>0.30000000000000071</v>
      </c>
    </row>
    <row r="661" spans="1:35" ht="12" customHeight="1" x14ac:dyDescent="0.2">
      <c r="A661" s="73" t="s">
        <v>1887</v>
      </c>
      <c r="B661" s="74" t="s">
        <v>67</v>
      </c>
      <c r="C661" s="74" t="s">
        <v>772</v>
      </c>
      <c r="D661" s="74" t="s">
        <v>2002</v>
      </c>
      <c r="E661" s="74" t="s">
        <v>2142</v>
      </c>
      <c r="F661" s="74" t="s">
        <v>2</v>
      </c>
      <c r="G661" s="74" t="s">
        <v>2678</v>
      </c>
      <c r="H661" s="76">
        <v>42752</v>
      </c>
      <c r="I661" s="77">
        <v>60.194386000000002</v>
      </c>
      <c r="J661" s="78">
        <v>7.61</v>
      </c>
      <c r="K661" s="78">
        <v>10.5</v>
      </c>
      <c r="L661" s="78">
        <v>53.37</v>
      </c>
      <c r="M661" s="78">
        <v>2734.402771</v>
      </c>
      <c r="N661" s="76">
        <v>43069</v>
      </c>
      <c r="O661" s="77">
        <v>-26.038716999999998</v>
      </c>
      <c r="P661" s="78">
        <v>7.33</v>
      </c>
      <c r="Q661" s="78">
        <v>10</v>
      </c>
      <c r="R661" s="78">
        <v>53.34</v>
      </c>
      <c r="S661" s="78">
        <v>2733.1067539999999</v>
      </c>
      <c r="T661" s="79">
        <v>10</v>
      </c>
      <c r="V661" s="86">
        <v>43069</v>
      </c>
      <c r="X661" s="81" t="str">
        <f t="shared" si="100"/>
        <v>2017-Q1</v>
      </c>
      <c r="Y661" s="81" t="str">
        <f t="shared" si="101"/>
        <v>2017-Q1</v>
      </c>
      <c r="Z661" s="87">
        <f t="shared" si="102"/>
        <v>10.5</v>
      </c>
      <c r="AB661" s="81" t="str">
        <f t="shared" si="103"/>
        <v>2017-Q4</v>
      </c>
      <c r="AC661" s="81" t="str">
        <f t="shared" si="104"/>
        <v>2017-Q4</v>
      </c>
      <c r="AD661" s="87">
        <f t="shared" si="105"/>
        <v>10</v>
      </c>
      <c r="AF661" s="81" t="str">
        <f t="shared" si="106"/>
        <v>2017-Q4</v>
      </c>
      <c r="AG661" s="87">
        <f t="shared" si="107"/>
        <v>10.5</v>
      </c>
      <c r="AH661" s="87">
        <f t="shared" si="108"/>
        <v>10</v>
      </c>
      <c r="AI661" s="87">
        <f t="shared" si="109"/>
        <v>0.5</v>
      </c>
    </row>
    <row r="662" spans="1:35" ht="12" customHeight="1" x14ac:dyDescent="0.2">
      <c r="A662" s="73" t="s">
        <v>1887</v>
      </c>
      <c r="B662" s="74" t="s">
        <v>67</v>
      </c>
      <c r="C662" s="74" t="s">
        <v>781</v>
      </c>
      <c r="D662" s="74" t="s">
        <v>2002</v>
      </c>
      <c r="E662" s="74" t="s">
        <v>2143</v>
      </c>
      <c r="F662" s="74" t="s">
        <v>2</v>
      </c>
      <c r="G662" s="74" t="s">
        <v>2678</v>
      </c>
      <c r="H662" s="76">
        <v>42752</v>
      </c>
      <c r="I662" s="77">
        <v>35.663044999999997</v>
      </c>
      <c r="J662" s="78">
        <v>7.62</v>
      </c>
      <c r="K662" s="78">
        <v>10.5</v>
      </c>
      <c r="L662" s="78">
        <v>53.34</v>
      </c>
      <c r="M662" s="78">
        <v>440.87152800000001</v>
      </c>
      <c r="N662" s="76">
        <v>43069</v>
      </c>
      <c r="O662" s="77">
        <v>19.724316000000002</v>
      </c>
      <c r="P662" s="78">
        <v>7.26</v>
      </c>
      <c r="Q662" s="78">
        <v>10</v>
      </c>
      <c r="R662" s="78">
        <v>54.51</v>
      </c>
      <c r="S662" s="78">
        <v>436.41804200000001</v>
      </c>
      <c r="T662" s="79">
        <v>10</v>
      </c>
      <c r="V662" s="86">
        <v>43069</v>
      </c>
      <c r="X662" s="81" t="str">
        <f t="shared" si="100"/>
        <v>2017-Q1</v>
      </c>
      <c r="Y662" s="81" t="str">
        <f t="shared" si="101"/>
        <v>2017-Q1</v>
      </c>
      <c r="Z662" s="87">
        <f t="shared" si="102"/>
        <v>10.5</v>
      </c>
      <c r="AB662" s="81" t="str">
        <f t="shared" si="103"/>
        <v>2017-Q4</v>
      </c>
      <c r="AC662" s="81" t="str">
        <f t="shared" si="104"/>
        <v>2017-Q4</v>
      </c>
      <c r="AD662" s="87">
        <f t="shared" si="105"/>
        <v>10</v>
      </c>
      <c r="AF662" s="81" t="str">
        <f t="shared" si="106"/>
        <v>2017-Q4</v>
      </c>
      <c r="AG662" s="87">
        <f t="shared" si="107"/>
        <v>10.5</v>
      </c>
      <c r="AH662" s="87">
        <f t="shared" si="108"/>
        <v>10</v>
      </c>
      <c r="AI662" s="87">
        <f t="shared" si="109"/>
        <v>0.5</v>
      </c>
    </row>
    <row r="663" spans="1:35" ht="12" customHeight="1" x14ac:dyDescent="0.2">
      <c r="A663" s="73" t="s">
        <v>1887</v>
      </c>
      <c r="B663" s="74" t="s">
        <v>275</v>
      </c>
      <c r="C663" s="74" t="s">
        <v>276</v>
      </c>
      <c r="D663" s="74" t="s">
        <v>135</v>
      </c>
      <c r="E663" s="74" t="s">
        <v>2126</v>
      </c>
      <c r="F663" s="74" t="s">
        <v>2</v>
      </c>
      <c r="G663" s="74" t="s">
        <v>2680</v>
      </c>
      <c r="H663" s="76">
        <v>42629</v>
      </c>
      <c r="I663" s="77">
        <v>5.6998939999999996</v>
      </c>
      <c r="J663" s="78">
        <v>9.98</v>
      </c>
      <c r="K663" s="78">
        <v>13.8</v>
      </c>
      <c r="L663" s="78">
        <v>58.18</v>
      </c>
      <c r="M663" s="78">
        <v>123.036901</v>
      </c>
      <c r="N663" s="76">
        <v>43054</v>
      </c>
      <c r="O663" s="77">
        <v>3.3890030000000002</v>
      </c>
      <c r="P663" s="78">
        <v>8.91</v>
      </c>
      <c r="Q663" s="78">
        <v>11.95</v>
      </c>
      <c r="R663" s="78">
        <v>58.18</v>
      </c>
      <c r="S663" s="78">
        <v>123.02910900000001</v>
      </c>
      <c r="T663" s="79">
        <v>14</v>
      </c>
      <c r="V663" s="86">
        <v>43054</v>
      </c>
      <c r="X663" s="81" t="str">
        <f t="shared" si="100"/>
        <v>2016-Q3</v>
      </c>
      <c r="Y663" s="81" t="str">
        <f t="shared" si="101"/>
        <v>2016-Q3</v>
      </c>
      <c r="Z663" s="87">
        <f t="shared" si="102"/>
        <v>13.8</v>
      </c>
      <c r="AB663" s="81" t="str">
        <f t="shared" si="103"/>
        <v>2017-Q4</v>
      </c>
      <c r="AC663" s="81" t="str">
        <f t="shared" si="104"/>
        <v>2017-Q4</v>
      </c>
      <c r="AD663" s="87">
        <f t="shared" si="105"/>
        <v>11.95</v>
      </c>
      <c r="AF663" s="81" t="str">
        <f t="shared" si="106"/>
        <v>2017-Q4</v>
      </c>
      <c r="AG663" s="87">
        <f t="shared" si="107"/>
        <v>13.8</v>
      </c>
      <c r="AH663" s="87">
        <f t="shared" si="108"/>
        <v>11.95</v>
      </c>
      <c r="AI663" s="87">
        <f t="shared" si="109"/>
        <v>1.8500000000000014</v>
      </c>
    </row>
    <row r="664" spans="1:35" ht="12" customHeight="1" x14ac:dyDescent="0.2">
      <c r="A664" s="73" t="s">
        <v>1887</v>
      </c>
      <c r="B664" s="74" t="s">
        <v>95</v>
      </c>
      <c r="C664" s="74" t="s">
        <v>3017</v>
      </c>
      <c r="D664" s="74" t="s">
        <v>841</v>
      </c>
      <c r="E664" s="74" t="s">
        <v>2212</v>
      </c>
      <c r="F664" s="74" t="s">
        <v>2</v>
      </c>
      <c r="G664" s="74" t="s">
        <v>2680</v>
      </c>
      <c r="H664" s="76">
        <v>43005</v>
      </c>
      <c r="I664" s="77">
        <v>0</v>
      </c>
      <c r="J664" s="75" t="s">
        <v>1</v>
      </c>
      <c r="K664" s="78">
        <v>10.25</v>
      </c>
      <c r="L664" s="75" t="s">
        <v>1</v>
      </c>
      <c r="M664" s="75" t="s">
        <v>1</v>
      </c>
      <c r="N664" s="76">
        <v>43045</v>
      </c>
      <c r="O664" s="77">
        <v>0</v>
      </c>
      <c r="P664" s="75" t="s">
        <v>1</v>
      </c>
      <c r="Q664" s="78">
        <v>10.25</v>
      </c>
      <c r="R664" s="75" t="s">
        <v>1</v>
      </c>
      <c r="S664" s="75" t="s">
        <v>1</v>
      </c>
      <c r="T664" s="79">
        <v>1</v>
      </c>
      <c r="V664" s="86">
        <v>43045</v>
      </c>
      <c r="X664" s="81" t="str">
        <f t="shared" si="100"/>
        <v>2017-Q3</v>
      </c>
      <c r="Y664" s="81" t="str">
        <f t="shared" si="101"/>
        <v>2017-Q3</v>
      </c>
      <c r="Z664" s="87">
        <f t="shared" si="102"/>
        <v>10.25</v>
      </c>
      <c r="AB664" s="81" t="str">
        <f t="shared" si="103"/>
        <v>2017-Q4</v>
      </c>
      <c r="AC664" s="81" t="str">
        <f t="shared" si="104"/>
        <v>2017-Q4</v>
      </c>
      <c r="AD664" s="87">
        <f t="shared" si="105"/>
        <v>10.25</v>
      </c>
      <c r="AF664" s="81" t="str">
        <f t="shared" si="106"/>
        <v>2017-Q4</v>
      </c>
      <c r="AG664" s="87">
        <f t="shared" si="107"/>
        <v>10.25</v>
      </c>
      <c r="AH664" s="87">
        <f t="shared" si="108"/>
        <v>10.25</v>
      </c>
      <c r="AI664" s="87">
        <f t="shared" si="109"/>
        <v>0</v>
      </c>
    </row>
    <row r="665" spans="1:35" ht="12" customHeight="1" x14ac:dyDescent="0.2">
      <c r="A665" s="73" t="s">
        <v>1887</v>
      </c>
      <c r="B665" s="74" t="s">
        <v>231</v>
      </c>
      <c r="C665" s="74" t="s">
        <v>2740</v>
      </c>
      <c r="D665" s="74" t="s">
        <v>635</v>
      </c>
      <c r="E665" s="74" t="s">
        <v>2214</v>
      </c>
      <c r="F665" s="74" t="s">
        <v>2</v>
      </c>
      <c r="G665" s="74" t="s">
        <v>2694</v>
      </c>
      <c r="H665" s="76">
        <v>42916</v>
      </c>
      <c r="I665" s="77">
        <v>14.583622</v>
      </c>
      <c r="J665" s="75" t="s">
        <v>1</v>
      </c>
      <c r="K665" s="75" t="s">
        <v>1</v>
      </c>
      <c r="L665" s="75" t="s">
        <v>1</v>
      </c>
      <c r="M665" s="78">
        <v>177.31375199999999</v>
      </c>
      <c r="N665" s="76">
        <v>43039</v>
      </c>
      <c r="O665" s="77">
        <v>14.581455999999999</v>
      </c>
      <c r="P665" s="75" t="s">
        <v>1</v>
      </c>
      <c r="Q665" s="75" t="s">
        <v>1</v>
      </c>
      <c r="R665" s="75" t="s">
        <v>1</v>
      </c>
      <c r="S665" s="75" t="s">
        <v>1</v>
      </c>
      <c r="T665" s="79">
        <v>4</v>
      </c>
      <c r="V665" s="86">
        <v>43039</v>
      </c>
      <c r="X665" s="81" t="str">
        <f t="shared" si="100"/>
        <v>2017-Q2</v>
      </c>
      <c r="Y665" s="81" t="str">
        <f t="shared" si="101"/>
        <v/>
      </c>
      <c r="Z665" s="87" t="str">
        <f t="shared" si="102"/>
        <v/>
      </c>
      <c r="AB665" s="81" t="str">
        <f t="shared" si="103"/>
        <v>2017-Q4</v>
      </c>
      <c r="AC665" s="81" t="str">
        <f t="shared" si="104"/>
        <v/>
      </c>
      <c r="AD665" s="87" t="str">
        <f t="shared" si="105"/>
        <v/>
      </c>
      <c r="AF665" s="81" t="str">
        <f t="shared" si="106"/>
        <v/>
      </c>
      <c r="AG665" s="87" t="str">
        <f t="shared" si="107"/>
        <v/>
      </c>
      <c r="AH665" s="87" t="str">
        <f t="shared" si="108"/>
        <v/>
      </c>
      <c r="AI665" s="87" t="str">
        <f t="shared" si="109"/>
        <v/>
      </c>
    </row>
    <row r="666" spans="1:35" ht="12" customHeight="1" x14ac:dyDescent="0.2">
      <c r="A666" s="73" t="s">
        <v>1887</v>
      </c>
      <c r="B666" s="74" t="s">
        <v>104</v>
      </c>
      <c r="C666" s="74" t="s">
        <v>2997</v>
      </c>
      <c r="D666" s="74" t="s">
        <v>106</v>
      </c>
      <c r="E666" s="74" t="s">
        <v>2215</v>
      </c>
      <c r="F666" s="74" t="s">
        <v>2</v>
      </c>
      <c r="G666" s="74" t="s">
        <v>2680</v>
      </c>
      <c r="H666" s="76">
        <v>43007</v>
      </c>
      <c r="I666" s="77">
        <v>-120</v>
      </c>
      <c r="J666" s="78">
        <v>7.69</v>
      </c>
      <c r="K666" s="78">
        <v>10.25</v>
      </c>
      <c r="L666" s="78">
        <v>52</v>
      </c>
      <c r="M666" s="75" t="s">
        <v>1</v>
      </c>
      <c r="N666" s="76">
        <v>43034</v>
      </c>
      <c r="O666" s="77">
        <v>-120</v>
      </c>
      <c r="P666" s="78">
        <v>7.69</v>
      </c>
      <c r="Q666" s="78">
        <v>10.25</v>
      </c>
      <c r="R666" s="78">
        <v>52</v>
      </c>
      <c r="S666" s="75" t="s">
        <v>1</v>
      </c>
      <c r="T666" s="79">
        <v>0</v>
      </c>
      <c r="V666" s="86">
        <v>43034</v>
      </c>
      <c r="X666" s="81" t="str">
        <f t="shared" si="100"/>
        <v>2017-Q3</v>
      </c>
      <c r="Y666" s="81" t="str">
        <f t="shared" si="101"/>
        <v>2017-Q3</v>
      </c>
      <c r="Z666" s="87">
        <f t="shared" si="102"/>
        <v>10.25</v>
      </c>
      <c r="AB666" s="81" t="str">
        <f t="shared" si="103"/>
        <v>2017-Q4</v>
      </c>
      <c r="AC666" s="81" t="str">
        <f t="shared" si="104"/>
        <v>2017-Q4</v>
      </c>
      <c r="AD666" s="87">
        <f t="shared" si="105"/>
        <v>10.25</v>
      </c>
      <c r="AF666" s="81" t="str">
        <f t="shared" si="106"/>
        <v>2017-Q4</v>
      </c>
      <c r="AG666" s="87">
        <f t="shared" si="107"/>
        <v>10.25</v>
      </c>
      <c r="AH666" s="87">
        <f t="shared" si="108"/>
        <v>10.25</v>
      </c>
      <c r="AI666" s="87">
        <f t="shared" si="109"/>
        <v>0</v>
      </c>
    </row>
    <row r="667" spans="1:35" ht="12" customHeight="1" x14ac:dyDescent="0.2">
      <c r="A667" s="73" t="s">
        <v>1887</v>
      </c>
      <c r="B667" s="74" t="s">
        <v>104</v>
      </c>
      <c r="C667" s="74" t="s">
        <v>264</v>
      </c>
      <c r="D667" s="74" t="s">
        <v>263</v>
      </c>
      <c r="E667" s="74" t="s">
        <v>2216</v>
      </c>
      <c r="F667" s="74" t="s">
        <v>2</v>
      </c>
      <c r="G667" s="74" t="s">
        <v>2680</v>
      </c>
      <c r="H667" s="76">
        <v>43007</v>
      </c>
      <c r="I667" s="77">
        <v>-13.1</v>
      </c>
      <c r="J667" s="78">
        <v>7.55</v>
      </c>
      <c r="K667" s="78">
        <v>10.199999999999999</v>
      </c>
      <c r="L667" s="78">
        <v>52</v>
      </c>
      <c r="M667" s="75" t="s">
        <v>1</v>
      </c>
      <c r="N667" s="76">
        <v>43034</v>
      </c>
      <c r="O667" s="77">
        <v>-13.1</v>
      </c>
      <c r="P667" s="78">
        <v>7.55</v>
      </c>
      <c r="Q667" s="78">
        <v>10.199999999999999</v>
      </c>
      <c r="R667" s="78">
        <v>52</v>
      </c>
      <c r="S667" s="75" t="s">
        <v>1</v>
      </c>
      <c r="T667" s="79">
        <v>0</v>
      </c>
      <c r="V667" s="86">
        <v>43034</v>
      </c>
      <c r="X667" s="81" t="str">
        <f t="shared" si="100"/>
        <v>2017-Q3</v>
      </c>
      <c r="Y667" s="81" t="str">
        <f t="shared" si="101"/>
        <v>2017-Q3</v>
      </c>
      <c r="Z667" s="87">
        <f t="shared" si="102"/>
        <v>10.199999999999999</v>
      </c>
      <c r="AB667" s="81" t="str">
        <f t="shared" si="103"/>
        <v>2017-Q4</v>
      </c>
      <c r="AC667" s="81" t="str">
        <f t="shared" si="104"/>
        <v>2017-Q4</v>
      </c>
      <c r="AD667" s="87">
        <f t="shared" si="105"/>
        <v>10.199999999999999</v>
      </c>
      <c r="AF667" s="81" t="str">
        <f t="shared" si="106"/>
        <v>2017-Q4</v>
      </c>
      <c r="AG667" s="87">
        <f t="shared" si="107"/>
        <v>10.199999999999999</v>
      </c>
      <c r="AH667" s="87">
        <f t="shared" si="108"/>
        <v>10.199999999999999</v>
      </c>
      <c r="AI667" s="87">
        <f t="shared" si="109"/>
        <v>0</v>
      </c>
    </row>
    <row r="668" spans="1:35" ht="12" customHeight="1" x14ac:dyDescent="0.2">
      <c r="A668" s="73" t="s">
        <v>1887</v>
      </c>
      <c r="B668" s="74" t="s">
        <v>104</v>
      </c>
      <c r="C668" s="74" t="s">
        <v>103</v>
      </c>
      <c r="D668" s="74" t="s">
        <v>102</v>
      </c>
      <c r="E668" s="74" t="s">
        <v>2217</v>
      </c>
      <c r="F668" s="74" t="s">
        <v>2</v>
      </c>
      <c r="G668" s="74" t="s">
        <v>2680</v>
      </c>
      <c r="H668" s="76">
        <v>43007</v>
      </c>
      <c r="I668" s="77">
        <v>-73</v>
      </c>
      <c r="J668" s="78">
        <v>7.61</v>
      </c>
      <c r="K668" s="78">
        <v>10.3</v>
      </c>
      <c r="L668" s="78">
        <v>48</v>
      </c>
      <c r="M668" s="75" t="s">
        <v>1</v>
      </c>
      <c r="N668" s="76">
        <v>43034</v>
      </c>
      <c r="O668" s="77">
        <v>-73</v>
      </c>
      <c r="P668" s="78">
        <v>7.61</v>
      </c>
      <c r="Q668" s="78">
        <v>10.3</v>
      </c>
      <c r="R668" s="78">
        <v>48</v>
      </c>
      <c r="S668" s="75" t="s">
        <v>1</v>
      </c>
      <c r="T668" s="79">
        <v>0</v>
      </c>
      <c r="V668" s="86">
        <v>43034</v>
      </c>
      <c r="X668" s="81" t="str">
        <f t="shared" si="100"/>
        <v>2017-Q3</v>
      </c>
      <c r="Y668" s="81" t="str">
        <f t="shared" si="101"/>
        <v>2017-Q3</v>
      </c>
      <c r="Z668" s="87">
        <f t="shared" si="102"/>
        <v>10.3</v>
      </c>
      <c r="AB668" s="81" t="str">
        <f t="shared" si="103"/>
        <v>2017-Q4</v>
      </c>
      <c r="AC668" s="81" t="str">
        <f t="shared" si="104"/>
        <v>2017-Q4</v>
      </c>
      <c r="AD668" s="87">
        <f t="shared" si="105"/>
        <v>10.3</v>
      </c>
      <c r="AF668" s="81" t="str">
        <f t="shared" si="106"/>
        <v>2017-Q4</v>
      </c>
      <c r="AG668" s="87">
        <f t="shared" si="107"/>
        <v>10.3</v>
      </c>
      <c r="AH668" s="87">
        <f t="shared" si="108"/>
        <v>10.3</v>
      </c>
      <c r="AI668" s="87">
        <f t="shared" si="109"/>
        <v>0</v>
      </c>
    </row>
    <row r="669" spans="1:35" ht="12" customHeight="1" x14ac:dyDescent="0.2">
      <c r="A669" s="73" t="s">
        <v>1887</v>
      </c>
      <c r="B669" s="74" t="s">
        <v>95</v>
      </c>
      <c r="C669" s="74" t="s">
        <v>2035</v>
      </c>
      <c r="D669" s="74" t="s">
        <v>167</v>
      </c>
      <c r="E669" s="74" t="s">
        <v>2218</v>
      </c>
      <c r="F669" s="74" t="s">
        <v>2</v>
      </c>
      <c r="G669" s="74" t="s">
        <v>2680</v>
      </c>
      <c r="H669" s="76">
        <v>42976</v>
      </c>
      <c r="I669" s="77">
        <v>200</v>
      </c>
      <c r="J669" s="75" t="s">
        <v>1</v>
      </c>
      <c r="K669" s="75" t="s">
        <v>1</v>
      </c>
      <c r="L669" s="75" t="s">
        <v>1</v>
      </c>
      <c r="M669" s="75" t="s">
        <v>1</v>
      </c>
      <c r="N669" s="76">
        <v>43033</v>
      </c>
      <c r="O669" s="77">
        <v>200</v>
      </c>
      <c r="P669" s="75" t="s">
        <v>1</v>
      </c>
      <c r="Q669" s="75" t="s">
        <v>1</v>
      </c>
      <c r="R669" s="75" t="s">
        <v>1</v>
      </c>
      <c r="S669" s="75" t="s">
        <v>1</v>
      </c>
      <c r="T669" s="79">
        <v>1</v>
      </c>
      <c r="V669" s="86">
        <v>43033</v>
      </c>
      <c r="X669" s="81" t="str">
        <f t="shared" si="100"/>
        <v>2017-Q3</v>
      </c>
      <c r="Y669" s="81" t="str">
        <f t="shared" si="101"/>
        <v/>
      </c>
      <c r="Z669" s="87" t="str">
        <f t="shared" si="102"/>
        <v/>
      </c>
      <c r="AB669" s="81" t="str">
        <f t="shared" si="103"/>
        <v>2017-Q4</v>
      </c>
      <c r="AC669" s="81" t="str">
        <f t="shared" si="104"/>
        <v/>
      </c>
      <c r="AD669" s="87" t="str">
        <f t="shared" si="105"/>
        <v/>
      </c>
      <c r="AF669" s="81" t="str">
        <f t="shared" si="106"/>
        <v/>
      </c>
      <c r="AG669" s="87" t="str">
        <f t="shared" si="107"/>
        <v/>
      </c>
      <c r="AH669" s="87" t="str">
        <f t="shared" si="108"/>
        <v/>
      </c>
      <c r="AI669" s="87" t="str">
        <f t="shared" si="109"/>
        <v/>
      </c>
    </row>
    <row r="670" spans="1:35" ht="12" customHeight="1" x14ac:dyDescent="0.2">
      <c r="A670" s="73" t="s">
        <v>1887</v>
      </c>
      <c r="B670" s="74" t="s">
        <v>63</v>
      </c>
      <c r="C670" s="74" t="s">
        <v>100</v>
      </c>
      <c r="D670" s="74" t="s">
        <v>62</v>
      </c>
      <c r="E670" s="74" t="s">
        <v>2136</v>
      </c>
      <c r="F670" s="74" t="s">
        <v>2</v>
      </c>
      <c r="G670" s="74" t="s">
        <v>2678</v>
      </c>
      <c r="H670" s="76">
        <v>42818</v>
      </c>
      <c r="I670" s="77">
        <v>67.048000000000002</v>
      </c>
      <c r="J670" s="78">
        <v>7.74</v>
      </c>
      <c r="K670" s="78">
        <v>10.1</v>
      </c>
      <c r="L670" s="78">
        <v>50.15</v>
      </c>
      <c r="M670" s="78">
        <v>1683.4069999999999</v>
      </c>
      <c r="N670" s="76">
        <v>43028</v>
      </c>
      <c r="O670" s="77">
        <v>32.444000000000003</v>
      </c>
      <c r="P670" s="78">
        <v>7.43</v>
      </c>
      <c r="Q670" s="78">
        <v>9.5</v>
      </c>
      <c r="R670" s="78">
        <v>50.15</v>
      </c>
      <c r="S670" s="78">
        <v>1638.0909999999999</v>
      </c>
      <c r="T670" s="79">
        <v>7</v>
      </c>
      <c r="V670" s="86">
        <v>43028</v>
      </c>
      <c r="X670" s="81" t="str">
        <f t="shared" si="100"/>
        <v>2017-Q1</v>
      </c>
      <c r="Y670" s="81" t="str">
        <f t="shared" si="101"/>
        <v>2017-Q1</v>
      </c>
      <c r="Z670" s="87">
        <f t="shared" si="102"/>
        <v>10.1</v>
      </c>
      <c r="AB670" s="81" t="str">
        <f t="shared" si="103"/>
        <v>2017-Q4</v>
      </c>
      <c r="AC670" s="81" t="str">
        <f t="shared" si="104"/>
        <v>2017-Q4</v>
      </c>
      <c r="AD670" s="87">
        <f t="shared" si="105"/>
        <v>9.5</v>
      </c>
      <c r="AF670" s="81" t="str">
        <f t="shared" si="106"/>
        <v>2017-Q4</v>
      </c>
      <c r="AG670" s="87">
        <f t="shared" si="107"/>
        <v>10.1</v>
      </c>
      <c r="AH670" s="87">
        <f t="shared" si="108"/>
        <v>9.5</v>
      </c>
      <c r="AI670" s="87">
        <f t="shared" si="109"/>
        <v>0.59999999999999964</v>
      </c>
    </row>
    <row r="671" spans="1:35" ht="12" customHeight="1" x14ac:dyDescent="0.2">
      <c r="A671" s="73" t="s">
        <v>1887</v>
      </c>
      <c r="B671" s="74" t="s">
        <v>231</v>
      </c>
      <c r="C671" s="74" t="s">
        <v>3014</v>
      </c>
      <c r="D671" s="74" t="s">
        <v>167</v>
      </c>
      <c r="E671" s="74" t="s">
        <v>2219</v>
      </c>
      <c r="F671" s="74" t="s">
        <v>2</v>
      </c>
      <c r="G671" s="74" t="s">
        <v>2694</v>
      </c>
      <c r="H671" s="76">
        <v>42850</v>
      </c>
      <c r="I671" s="77">
        <v>9.6210210000000007</v>
      </c>
      <c r="J671" s="75" t="s">
        <v>1</v>
      </c>
      <c r="K671" s="75" t="s">
        <v>1</v>
      </c>
      <c r="L671" s="75" t="s">
        <v>1</v>
      </c>
      <c r="M671" s="78">
        <v>62.688003000000002</v>
      </c>
      <c r="N671" s="76">
        <v>43025</v>
      </c>
      <c r="O671" s="77">
        <v>9.6210210000000007</v>
      </c>
      <c r="P671" s="75" t="s">
        <v>1</v>
      </c>
      <c r="Q671" s="75" t="s">
        <v>1</v>
      </c>
      <c r="R671" s="75" t="s">
        <v>1</v>
      </c>
      <c r="S671" s="78">
        <v>62.688003000000002</v>
      </c>
      <c r="T671" s="79">
        <v>5</v>
      </c>
      <c r="V671" s="86">
        <v>43025</v>
      </c>
      <c r="X671" s="81" t="str">
        <f t="shared" si="100"/>
        <v>2017-Q2</v>
      </c>
      <c r="Y671" s="81" t="str">
        <f t="shared" si="101"/>
        <v/>
      </c>
      <c r="Z671" s="87" t="str">
        <f t="shared" si="102"/>
        <v/>
      </c>
      <c r="AB671" s="81" t="str">
        <f t="shared" si="103"/>
        <v>2017-Q4</v>
      </c>
      <c r="AC671" s="81" t="str">
        <f t="shared" si="104"/>
        <v/>
      </c>
      <c r="AD671" s="87" t="str">
        <f t="shared" si="105"/>
        <v/>
      </c>
      <c r="AF671" s="81" t="str">
        <f t="shared" si="106"/>
        <v/>
      </c>
      <c r="AG671" s="87" t="str">
        <f t="shared" si="107"/>
        <v/>
      </c>
      <c r="AH671" s="87" t="str">
        <f t="shared" si="108"/>
        <v/>
      </c>
      <c r="AI671" s="87" t="str">
        <f t="shared" si="109"/>
        <v/>
      </c>
    </row>
    <row r="672" spans="1:35" ht="12" customHeight="1" x14ac:dyDescent="0.2">
      <c r="A672" s="73" t="s">
        <v>1887</v>
      </c>
      <c r="B672" s="74" t="s">
        <v>28</v>
      </c>
      <c r="C672" s="74" t="s">
        <v>1552</v>
      </c>
      <c r="D672" s="74" t="s">
        <v>263</v>
      </c>
      <c r="E672" s="74" t="s">
        <v>2137</v>
      </c>
      <c r="F672" s="74" t="s">
        <v>2</v>
      </c>
      <c r="G672" s="74" t="s">
        <v>2678</v>
      </c>
      <c r="H672" s="76">
        <v>42811</v>
      </c>
      <c r="I672" s="77">
        <v>316.87962299999998</v>
      </c>
      <c r="J672" s="78">
        <v>7.75</v>
      </c>
      <c r="K672" s="78">
        <v>10.25</v>
      </c>
      <c r="L672" s="78">
        <v>45</v>
      </c>
      <c r="M672" s="78">
        <v>10989.502463999999</v>
      </c>
      <c r="N672" s="76">
        <v>43006</v>
      </c>
      <c r="O672" s="77">
        <v>118.093666</v>
      </c>
      <c r="P672" s="78">
        <v>7.44</v>
      </c>
      <c r="Q672" s="78">
        <v>9.8000000000000007</v>
      </c>
      <c r="R672" s="78">
        <v>42.5</v>
      </c>
      <c r="S672" s="78">
        <v>10991.993213</v>
      </c>
      <c r="T672" s="79">
        <v>6</v>
      </c>
      <c r="V672" s="86">
        <v>43006</v>
      </c>
      <c r="X672" s="81" t="str">
        <f t="shared" si="100"/>
        <v>2017-Q1</v>
      </c>
      <c r="Y672" s="81" t="str">
        <f t="shared" si="101"/>
        <v>2017-Q1</v>
      </c>
      <c r="Z672" s="87">
        <f t="shared" si="102"/>
        <v>10.25</v>
      </c>
      <c r="AB672" s="81" t="str">
        <f t="shared" si="103"/>
        <v>2017-Q3</v>
      </c>
      <c r="AC672" s="81" t="str">
        <f t="shared" si="104"/>
        <v>2017-Q3</v>
      </c>
      <c r="AD672" s="87">
        <f t="shared" si="105"/>
        <v>9.8000000000000007</v>
      </c>
      <c r="AF672" s="81" t="str">
        <f t="shared" si="106"/>
        <v>2017-Q3</v>
      </c>
      <c r="AG672" s="87">
        <f t="shared" si="107"/>
        <v>10.25</v>
      </c>
      <c r="AH672" s="87">
        <f t="shared" si="108"/>
        <v>9.8000000000000007</v>
      </c>
      <c r="AI672" s="87">
        <f t="shared" si="109"/>
        <v>0.44999999999999929</v>
      </c>
    </row>
    <row r="673" spans="1:35" ht="12" customHeight="1" x14ac:dyDescent="0.2">
      <c r="A673" s="73" t="s">
        <v>1887</v>
      </c>
      <c r="B673" s="74" t="s">
        <v>28</v>
      </c>
      <c r="C673" s="74" t="s">
        <v>2399</v>
      </c>
      <c r="D673" s="74" t="s">
        <v>263</v>
      </c>
      <c r="E673" s="74" t="s">
        <v>2081</v>
      </c>
      <c r="F673" s="74" t="s">
        <v>2</v>
      </c>
      <c r="G673" s="74" t="s">
        <v>2678</v>
      </c>
      <c r="H673" s="76">
        <v>42489</v>
      </c>
      <c r="I673" s="77">
        <v>1.4</v>
      </c>
      <c r="J673" s="78">
        <v>7.24</v>
      </c>
      <c r="K673" s="78">
        <v>10</v>
      </c>
      <c r="L673" s="78">
        <v>45</v>
      </c>
      <c r="M673" s="78">
        <v>335.24030699999997</v>
      </c>
      <c r="N673" s="76">
        <v>43006</v>
      </c>
      <c r="O673" s="77">
        <v>-3</v>
      </c>
      <c r="P673" s="75" t="s">
        <v>1</v>
      </c>
      <c r="Q673" s="75" t="s">
        <v>1</v>
      </c>
      <c r="R673" s="75" t="s">
        <v>1</v>
      </c>
      <c r="S673" s="75" t="s">
        <v>1</v>
      </c>
      <c r="T673" s="79">
        <v>17</v>
      </c>
      <c r="V673" s="86">
        <v>43006</v>
      </c>
      <c r="X673" s="81" t="str">
        <f t="shared" si="100"/>
        <v>2016-Q2</v>
      </c>
      <c r="Y673" s="81" t="str">
        <f t="shared" si="101"/>
        <v>2016-Q2</v>
      </c>
      <c r="Z673" s="87">
        <f t="shared" si="102"/>
        <v>10</v>
      </c>
      <c r="AB673" s="81" t="str">
        <f t="shared" si="103"/>
        <v>2017-Q3</v>
      </c>
      <c r="AC673" s="81" t="str">
        <f t="shared" si="104"/>
        <v/>
      </c>
      <c r="AD673" s="87" t="str">
        <f t="shared" si="105"/>
        <v/>
      </c>
      <c r="AF673" s="81" t="str">
        <f t="shared" si="106"/>
        <v/>
      </c>
      <c r="AG673" s="87" t="str">
        <f t="shared" si="107"/>
        <v/>
      </c>
      <c r="AH673" s="87" t="str">
        <f t="shared" si="108"/>
        <v/>
      </c>
      <c r="AI673" s="87" t="str">
        <f t="shared" si="109"/>
        <v/>
      </c>
    </row>
    <row r="674" spans="1:35" ht="12" customHeight="1" x14ac:dyDescent="0.2">
      <c r="A674" s="73" t="s">
        <v>1887</v>
      </c>
      <c r="B674" s="74" t="s">
        <v>46</v>
      </c>
      <c r="C674" s="74" t="s">
        <v>189</v>
      </c>
      <c r="D674" s="74" t="s">
        <v>62</v>
      </c>
      <c r="E674" s="74" t="s">
        <v>2222</v>
      </c>
      <c r="F674" s="74" t="s">
        <v>2</v>
      </c>
      <c r="G674" s="74" t="s">
        <v>2678</v>
      </c>
      <c r="H674" s="76">
        <v>42824</v>
      </c>
      <c r="I674" s="77">
        <v>84.6</v>
      </c>
      <c r="J674" s="78">
        <v>7.85</v>
      </c>
      <c r="K674" s="78">
        <v>10.1</v>
      </c>
      <c r="L674" s="78">
        <v>50.47</v>
      </c>
      <c r="M674" s="78">
        <v>1405.4378650000001</v>
      </c>
      <c r="N674" s="76">
        <v>43000</v>
      </c>
      <c r="O674" s="77">
        <v>43</v>
      </c>
      <c r="P674" s="78">
        <v>7.6</v>
      </c>
      <c r="Q674" s="78">
        <v>9.6</v>
      </c>
      <c r="R674" s="78">
        <v>50.47</v>
      </c>
      <c r="S674" s="78">
        <v>1316.150936</v>
      </c>
      <c r="T674" s="79">
        <v>5</v>
      </c>
      <c r="V674" s="86">
        <v>43000</v>
      </c>
      <c r="X674" s="81" t="str">
        <f t="shared" si="100"/>
        <v>2017-Q1</v>
      </c>
      <c r="Y674" s="81" t="str">
        <f t="shared" si="101"/>
        <v>2017-Q1</v>
      </c>
      <c r="Z674" s="87">
        <f t="shared" si="102"/>
        <v>10.1</v>
      </c>
      <c r="AB674" s="81" t="str">
        <f t="shared" si="103"/>
        <v>2017-Q3</v>
      </c>
      <c r="AC674" s="81" t="str">
        <f t="shared" si="104"/>
        <v>2017-Q3</v>
      </c>
      <c r="AD674" s="87">
        <f t="shared" si="105"/>
        <v>9.6</v>
      </c>
      <c r="AF674" s="81" t="str">
        <f t="shared" si="106"/>
        <v>2017-Q3</v>
      </c>
      <c r="AG674" s="87">
        <f t="shared" si="107"/>
        <v>10.1</v>
      </c>
      <c r="AH674" s="87">
        <f t="shared" si="108"/>
        <v>9.6</v>
      </c>
      <c r="AI674" s="87">
        <f t="shared" si="109"/>
        <v>0.5</v>
      </c>
    </row>
    <row r="675" spans="1:35" ht="12" customHeight="1" x14ac:dyDescent="0.2">
      <c r="A675" s="73" t="s">
        <v>1887</v>
      </c>
      <c r="B675" s="74" t="s">
        <v>17</v>
      </c>
      <c r="C675" s="74" t="s">
        <v>16</v>
      </c>
      <c r="D675" s="74" t="s">
        <v>15</v>
      </c>
      <c r="E675" s="74" t="s">
        <v>2145</v>
      </c>
      <c r="F675" s="74" t="s">
        <v>2</v>
      </c>
      <c r="G675" s="74" t="s">
        <v>2694</v>
      </c>
      <c r="H675" s="76">
        <v>42705</v>
      </c>
      <c r="I675" s="77">
        <v>9.6809999999999992</v>
      </c>
      <c r="J675" s="78">
        <v>7.28</v>
      </c>
      <c r="K675" s="78">
        <v>10.5</v>
      </c>
      <c r="L675" s="78">
        <v>49.49</v>
      </c>
      <c r="M675" s="78">
        <v>157.74799999999999</v>
      </c>
      <c r="N675" s="76">
        <v>42979</v>
      </c>
      <c r="O675" s="77">
        <v>1.0424690000000001</v>
      </c>
      <c r="P675" s="78">
        <v>6.81</v>
      </c>
      <c r="Q675" s="78">
        <v>9.4</v>
      </c>
      <c r="R675" s="78">
        <v>50.23</v>
      </c>
      <c r="S675" s="78">
        <v>82.902000000000001</v>
      </c>
      <c r="T675" s="79">
        <v>9</v>
      </c>
      <c r="V675" s="86">
        <v>42979</v>
      </c>
      <c r="X675" s="81" t="str">
        <f t="shared" si="100"/>
        <v>2016-Q4</v>
      </c>
      <c r="Y675" s="81" t="str">
        <f t="shared" si="101"/>
        <v>2016-Q4</v>
      </c>
      <c r="Z675" s="87">
        <f t="shared" si="102"/>
        <v>10.5</v>
      </c>
      <c r="AB675" s="81" t="str">
        <f t="shared" si="103"/>
        <v>2017-Q3</v>
      </c>
      <c r="AC675" s="81" t="str">
        <f t="shared" si="104"/>
        <v>2017-Q3</v>
      </c>
      <c r="AD675" s="87">
        <f t="shared" si="105"/>
        <v>9.4</v>
      </c>
      <c r="AF675" s="81" t="str">
        <f t="shared" si="106"/>
        <v>2017-Q3</v>
      </c>
      <c r="AG675" s="87">
        <f t="shared" si="107"/>
        <v>10.5</v>
      </c>
      <c r="AH675" s="87">
        <f t="shared" si="108"/>
        <v>9.4</v>
      </c>
      <c r="AI675" s="87">
        <f t="shared" si="109"/>
        <v>1.0999999999999996</v>
      </c>
    </row>
    <row r="676" spans="1:35" ht="12" customHeight="1" x14ac:dyDescent="0.2">
      <c r="A676" s="73" t="s">
        <v>1887</v>
      </c>
      <c r="B676" s="74" t="s">
        <v>109</v>
      </c>
      <c r="C676" s="74" t="s">
        <v>272</v>
      </c>
      <c r="D676" s="74" t="s">
        <v>271</v>
      </c>
      <c r="E676" s="74" t="s">
        <v>2068</v>
      </c>
      <c r="F676" s="74" t="s">
        <v>2</v>
      </c>
      <c r="G676" s="74" t="s">
        <v>2680</v>
      </c>
      <c r="H676" s="76">
        <v>42522</v>
      </c>
      <c r="I676" s="77">
        <v>433.43400000000003</v>
      </c>
      <c r="J676" s="78">
        <v>8.1300000000000008</v>
      </c>
      <c r="K676" s="78">
        <v>10.5</v>
      </c>
      <c r="L676" s="78">
        <v>55.8</v>
      </c>
      <c r="M676" s="78">
        <v>6771.1509999999998</v>
      </c>
      <c r="N676" s="76">
        <v>42962</v>
      </c>
      <c r="O676" s="77">
        <v>362.577</v>
      </c>
      <c r="P676" s="78">
        <v>7.85</v>
      </c>
      <c r="Q676" s="78">
        <v>10</v>
      </c>
      <c r="R676" s="78">
        <v>55.8</v>
      </c>
      <c r="S676" s="75" t="s">
        <v>1</v>
      </c>
      <c r="T676" s="79">
        <v>14</v>
      </c>
      <c r="V676" s="86">
        <v>42962</v>
      </c>
      <c r="X676" s="81" t="str">
        <f t="shared" si="100"/>
        <v>2016-Q2</v>
      </c>
      <c r="Y676" s="81" t="str">
        <f t="shared" si="101"/>
        <v>2016-Q2</v>
      </c>
      <c r="Z676" s="87">
        <f t="shared" si="102"/>
        <v>10.5</v>
      </c>
      <c r="AB676" s="81" t="str">
        <f t="shared" si="103"/>
        <v>2017-Q3</v>
      </c>
      <c r="AC676" s="81" t="str">
        <f t="shared" si="104"/>
        <v>2017-Q3</v>
      </c>
      <c r="AD676" s="87">
        <f t="shared" si="105"/>
        <v>10</v>
      </c>
      <c r="AF676" s="81" t="str">
        <f t="shared" si="106"/>
        <v>2017-Q3</v>
      </c>
      <c r="AG676" s="87">
        <f t="shared" si="107"/>
        <v>10.5</v>
      </c>
      <c r="AH676" s="87">
        <f t="shared" si="108"/>
        <v>10</v>
      </c>
      <c r="AI676" s="87">
        <f t="shared" si="109"/>
        <v>0.5</v>
      </c>
    </row>
    <row r="677" spans="1:35" ht="12" customHeight="1" x14ac:dyDescent="0.2">
      <c r="A677" s="73" t="s">
        <v>1887</v>
      </c>
      <c r="B677" s="74" t="s">
        <v>8</v>
      </c>
      <c r="C677" s="74" t="s">
        <v>3016</v>
      </c>
      <c r="D677" s="74" t="s">
        <v>124</v>
      </c>
      <c r="E677" s="74" t="s">
        <v>2133</v>
      </c>
      <c r="F677" s="74" t="s">
        <v>2</v>
      </c>
      <c r="G677" s="74" t="s">
        <v>2680</v>
      </c>
      <c r="H677" s="76">
        <v>42829</v>
      </c>
      <c r="I677" s="77">
        <v>0</v>
      </c>
      <c r="J677" s="75" t="s">
        <v>1</v>
      </c>
      <c r="K677" s="75" t="s">
        <v>1</v>
      </c>
      <c r="L677" s="75" t="s">
        <v>1</v>
      </c>
      <c r="M677" s="75" t="s">
        <v>1</v>
      </c>
      <c r="N677" s="76">
        <v>42957</v>
      </c>
      <c r="O677" s="77">
        <v>0</v>
      </c>
      <c r="P677" s="75" t="s">
        <v>1</v>
      </c>
      <c r="Q677" s="75" t="s">
        <v>1</v>
      </c>
      <c r="R677" s="75" t="s">
        <v>1</v>
      </c>
      <c r="S677" s="75" t="s">
        <v>1</v>
      </c>
      <c r="T677" s="79">
        <v>4</v>
      </c>
      <c r="V677" s="86">
        <v>42957</v>
      </c>
      <c r="X677" s="81" t="str">
        <f t="shared" si="100"/>
        <v>2017-Q2</v>
      </c>
      <c r="Y677" s="81" t="str">
        <f t="shared" si="101"/>
        <v/>
      </c>
      <c r="Z677" s="87" t="str">
        <f t="shared" si="102"/>
        <v/>
      </c>
      <c r="AB677" s="81" t="str">
        <f t="shared" si="103"/>
        <v>2017-Q3</v>
      </c>
      <c r="AC677" s="81" t="str">
        <f t="shared" si="104"/>
        <v/>
      </c>
      <c r="AD677" s="87" t="str">
        <f t="shared" si="105"/>
        <v/>
      </c>
      <c r="AF677" s="81" t="str">
        <f t="shared" si="106"/>
        <v/>
      </c>
      <c r="AG677" s="87" t="str">
        <f t="shared" si="107"/>
        <v/>
      </c>
      <c r="AH677" s="87" t="str">
        <f t="shared" si="108"/>
        <v/>
      </c>
      <c r="AI677" s="87" t="str">
        <f t="shared" si="109"/>
        <v/>
      </c>
    </row>
    <row r="678" spans="1:35" ht="12" customHeight="1" x14ac:dyDescent="0.2">
      <c r="A678" s="73" t="s">
        <v>1887</v>
      </c>
      <c r="B678" s="74" t="s">
        <v>8</v>
      </c>
      <c r="C678" s="74" t="s">
        <v>125</v>
      </c>
      <c r="D678" s="74" t="s">
        <v>124</v>
      </c>
      <c r="E678" s="74" t="s">
        <v>2132</v>
      </c>
      <c r="F678" s="74" t="s">
        <v>2</v>
      </c>
      <c r="G678" s="74" t="s">
        <v>2680</v>
      </c>
      <c r="H678" s="76">
        <v>42829</v>
      </c>
      <c r="I678" s="77">
        <v>0</v>
      </c>
      <c r="J678" s="75" t="s">
        <v>1</v>
      </c>
      <c r="K678" s="75" t="s">
        <v>1</v>
      </c>
      <c r="L678" s="75" t="s">
        <v>1</v>
      </c>
      <c r="M678" s="75" t="s">
        <v>1</v>
      </c>
      <c r="N678" s="76">
        <v>42957</v>
      </c>
      <c r="O678" s="77">
        <v>0</v>
      </c>
      <c r="P678" s="75" t="s">
        <v>1</v>
      </c>
      <c r="Q678" s="75" t="s">
        <v>1</v>
      </c>
      <c r="R678" s="75" t="s">
        <v>1</v>
      </c>
      <c r="S678" s="75" t="s">
        <v>1</v>
      </c>
      <c r="T678" s="79">
        <v>4</v>
      </c>
      <c r="V678" s="86">
        <v>42957</v>
      </c>
      <c r="X678" s="81" t="str">
        <f t="shared" si="100"/>
        <v>2017-Q2</v>
      </c>
      <c r="Y678" s="81" t="str">
        <f t="shared" si="101"/>
        <v/>
      </c>
      <c r="Z678" s="87" t="str">
        <f t="shared" si="102"/>
        <v/>
      </c>
      <c r="AB678" s="81" t="str">
        <f t="shared" si="103"/>
        <v>2017-Q3</v>
      </c>
      <c r="AC678" s="81" t="str">
        <f t="shared" si="104"/>
        <v/>
      </c>
      <c r="AD678" s="87" t="str">
        <f t="shared" si="105"/>
        <v/>
      </c>
      <c r="AF678" s="81" t="str">
        <f t="shared" si="106"/>
        <v/>
      </c>
      <c r="AG678" s="87" t="str">
        <f t="shared" si="107"/>
        <v/>
      </c>
      <c r="AH678" s="87" t="str">
        <f t="shared" si="108"/>
        <v/>
      </c>
      <c r="AI678" s="87" t="str">
        <f t="shared" si="109"/>
        <v/>
      </c>
    </row>
    <row r="679" spans="1:35" ht="12" customHeight="1" x14ac:dyDescent="0.2">
      <c r="A679" s="73" t="s">
        <v>1887</v>
      </c>
      <c r="B679" s="74" t="s">
        <v>242</v>
      </c>
      <c r="C679" s="74" t="s">
        <v>2775</v>
      </c>
      <c r="D679" s="74" t="s">
        <v>241</v>
      </c>
      <c r="E679" s="74" t="s">
        <v>1975</v>
      </c>
      <c r="F679" s="74" t="s">
        <v>2</v>
      </c>
      <c r="G679" s="74" t="s">
        <v>2680</v>
      </c>
      <c r="H679" s="76">
        <v>42003</v>
      </c>
      <c r="I679" s="77">
        <v>0</v>
      </c>
      <c r="J679" s="78">
        <v>8.2799999999999994</v>
      </c>
      <c r="K679" s="78">
        <v>10.75</v>
      </c>
      <c r="L679" s="78">
        <v>57.43</v>
      </c>
      <c r="M679" s="78">
        <v>460.07</v>
      </c>
      <c r="N679" s="76">
        <v>42951</v>
      </c>
      <c r="O679" s="77">
        <v>0</v>
      </c>
      <c r="P679" s="75" t="s">
        <v>1</v>
      </c>
      <c r="Q679" s="75" t="s">
        <v>1</v>
      </c>
      <c r="R679" s="75" t="s">
        <v>1</v>
      </c>
      <c r="S679" s="75" t="s">
        <v>1</v>
      </c>
      <c r="T679" s="79">
        <v>31</v>
      </c>
      <c r="V679" s="86">
        <v>42951</v>
      </c>
      <c r="X679" s="81" t="str">
        <f t="shared" si="100"/>
        <v>2014-Q4</v>
      </c>
      <c r="Y679" s="81" t="str">
        <f t="shared" si="101"/>
        <v>2014-Q4</v>
      </c>
      <c r="Z679" s="87">
        <f t="shared" si="102"/>
        <v>10.75</v>
      </c>
      <c r="AB679" s="81" t="str">
        <f t="shared" si="103"/>
        <v>2017-Q3</v>
      </c>
      <c r="AC679" s="81" t="str">
        <f t="shared" si="104"/>
        <v/>
      </c>
      <c r="AD679" s="87" t="str">
        <f t="shared" si="105"/>
        <v/>
      </c>
      <c r="AF679" s="81" t="str">
        <f t="shared" si="106"/>
        <v/>
      </c>
      <c r="AG679" s="87" t="str">
        <f t="shared" si="107"/>
        <v/>
      </c>
      <c r="AH679" s="87" t="str">
        <f t="shared" si="108"/>
        <v/>
      </c>
      <c r="AI679" s="87" t="str">
        <f t="shared" si="109"/>
        <v/>
      </c>
    </row>
    <row r="680" spans="1:35" ht="12" customHeight="1" x14ac:dyDescent="0.2">
      <c r="A680" s="73" t="s">
        <v>1887</v>
      </c>
      <c r="B680" s="74" t="s">
        <v>101</v>
      </c>
      <c r="C680" s="74" t="s">
        <v>100</v>
      </c>
      <c r="D680" s="74" t="s">
        <v>62</v>
      </c>
      <c r="E680" s="74" t="s">
        <v>2064</v>
      </c>
      <c r="F680" s="74" t="s">
        <v>2</v>
      </c>
      <c r="G680" s="74" t="s">
        <v>2678</v>
      </c>
      <c r="H680" s="76">
        <v>42551</v>
      </c>
      <c r="I680" s="77">
        <v>77.494</v>
      </c>
      <c r="J680" s="78">
        <v>8</v>
      </c>
      <c r="K680" s="78">
        <v>10.6</v>
      </c>
      <c r="L680" s="78">
        <v>49.14</v>
      </c>
      <c r="M680" s="78">
        <v>1714.8340000000001</v>
      </c>
      <c r="N680" s="76">
        <v>42940</v>
      </c>
      <c r="O680" s="77">
        <v>36.887999999999998</v>
      </c>
      <c r="P680" s="78">
        <v>7.46</v>
      </c>
      <c r="Q680" s="78">
        <v>9.5</v>
      </c>
      <c r="R680" s="78">
        <v>49.14</v>
      </c>
      <c r="S680" s="78">
        <v>1627.944</v>
      </c>
      <c r="T680" s="79">
        <v>12</v>
      </c>
      <c r="V680" s="86">
        <v>42940</v>
      </c>
      <c r="X680" s="81" t="str">
        <f t="shared" si="100"/>
        <v>2016-Q2</v>
      </c>
      <c r="Y680" s="81" t="str">
        <f t="shared" si="101"/>
        <v>2016-Q2</v>
      </c>
      <c r="Z680" s="87">
        <f t="shared" si="102"/>
        <v>10.6</v>
      </c>
      <c r="AB680" s="81" t="str">
        <f t="shared" si="103"/>
        <v>2017-Q3</v>
      </c>
      <c r="AC680" s="81" t="str">
        <f t="shared" si="104"/>
        <v>2017-Q3</v>
      </c>
      <c r="AD680" s="87">
        <f t="shared" si="105"/>
        <v>9.5</v>
      </c>
      <c r="AF680" s="81" t="str">
        <f t="shared" si="106"/>
        <v>2017-Q3</v>
      </c>
      <c r="AG680" s="87">
        <f t="shared" si="107"/>
        <v>10.6</v>
      </c>
      <c r="AH680" s="87">
        <f t="shared" si="108"/>
        <v>9.5</v>
      </c>
      <c r="AI680" s="87">
        <f t="shared" si="109"/>
        <v>1.0999999999999996</v>
      </c>
    </row>
    <row r="681" spans="1:35" ht="12" customHeight="1" x14ac:dyDescent="0.2">
      <c r="A681" s="73" t="s">
        <v>1887</v>
      </c>
      <c r="B681" s="74" t="s">
        <v>17</v>
      </c>
      <c r="C681" s="74" t="s">
        <v>23</v>
      </c>
      <c r="D681" s="74" t="s">
        <v>22</v>
      </c>
      <c r="E681" s="74" t="s">
        <v>2146</v>
      </c>
      <c r="F681" s="74" t="s">
        <v>2</v>
      </c>
      <c r="G681" s="74" t="s">
        <v>2694</v>
      </c>
      <c r="H681" s="76">
        <v>42691</v>
      </c>
      <c r="I681" s="77">
        <v>13.80171</v>
      </c>
      <c r="J681" s="78">
        <v>6.97</v>
      </c>
      <c r="K681" s="75" t="s">
        <v>1</v>
      </c>
      <c r="L681" s="78">
        <v>46.27</v>
      </c>
      <c r="M681" s="78">
        <v>7.8802240000000001</v>
      </c>
      <c r="N681" s="76">
        <v>42933</v>
      </c>
      <c r="O681" s="77">
        <v>0</v>
      </c>
      <c r="P681" s="75" t="s">
        <v>1</v>
      </c>
      <c r="Q681" s="75" t="s">
        <v>1</v>
      </c>
      <c r="R681" s="75" t="s">
        <v>1</v>
      </c>
      <c r="S681" s="75" t="s">
        <v>1</v>
      </c>
      <c r="T681" s="79">
        <v>8</v>
      </c>
      <c r="V681" s="86">
        <v>42933</v>
      </c>
      <c r="X681" s="81" t="str">
        <f t="shared" si="100"/>
        <v>2016-Q4</v>
      </c>
      <c r="Y681" s="81" t="str">
        <f t="shared" si="101"/>
        <v/>
      </c>
      <c r="Z681" s="87" t="str">
        <f t="shared" si="102"/>
        <v/>
      </c>
      <c r="AB681" s="81" t="str">
        <f t="shared" si="103"/>
        <v>2017-Q3</v>
      </c>
      <c r="AC681" s="81" t="str">
        <f t="shared" si="104"/>
        <v/>
      </c>
      <c r="AD681" s="87" t="str">
        <f t="shared" si="105"/>
        <v/>
      </c>
      <c r="AF681" s="81" t="str">
        <f t="shared" si="106"/>
        <v/>
      </c>
      <c r="AG681" s="87" t="str">
        <f t="shared" si="107"/>
        <v/>
      </c>
      <c r="AH681" s="87" t="str">
        <f t="shared" si="108"/>
        <v/>
      </c>
      <c r="AI681" s="87" t="str">
        <f t="shared" si="109"/>
        <v/>
      </c>
    </row>
    <row r="682" spans="1:35" ht="12" customHeight="1" x14ac:dyDescent="0.2">
      <c r="A682" s="73" t="s">
        <v>1887</v>
      </c>
      <c r="B682" s="74" t="s">
        <v>17</v>
      </c>
      <c r="C682" s="74" t="s">
        <v>16</v>
      </c>
      <c r="D682" s="74" t="s">
        <v>15</v>
      </c>
      <c r="E682" s="74" t="s">
        <v>2124</v>
      </c>
      <c r="F682" s="74" t="s">
        <v>2</v>
      </c>
      <c r="G682" s="74" t="s">
        <v>2694</v>
      </c>
      <c r="H682" s="76">
        <v>42646</v>
      </c>
      <c r="I682" s="77">
        <v>-11.308999999999999</v>
      </c>
      <c r="J682" s="78">
        <v>7.78</v>
      </c>
      <c r="K682" s="78">
        <v>11.5</v>
      </c>
      <c r="L682" s="78">
        <v>49.49</v>
      </c>
      <c r="M682" s="78">
        <v>745.48699999999997</v>
      </c>
      <c r="N682" s="76">
        <v>42916</v>
      </c>
      <c r="O682" s="77">
        <v>-18</v>
      </c>
      <c r="P682" s="78">
        <v>7.24</v>
      </c>
      <c r="Q682" s="78">
        <v>10.4</v>
      </c>
      <c r="R682" s="78">
        <v>49.49</v>
      </c>
      <c r="S682" s="78">
        <v>745.48699999999997</v>
      </c>
      <c r="T682" s="79">
        <v>9</v>
      </c>
      <c r="V682" s="86">
        <v>42916</v>
      </c>
      <c r="X682" s="81" t="str">
        <f t="shared" si="100"/>
        <v>2016-Q4</v>
      </c>
      <c r="Y682" s="81" t="str">
        <f t="shared" si="101"/>
        <v>2016-Q4</v>
      </c>
      <c r="Z682" s="87">
        <f t="shared" si="102"/>
        <v>11.5</v>
      </c>
      <c r="AB682" s="81" t="str">
        <f t="shared" si="103"/>
        <v>2017-Q2</v>
      </c>
      <c r="AC682" s="81" t="str">
        <f t="shared" si="104"/>
        <v>2017-Q2</v>
      </c>
      <c r="AD682" s="87">
        <f t="shared" si="105"/>
        <v>10.4</v>
      </c>
      <c r="AF682" s="81" t="str">
        <f t="shared" si="106"/>
        <v>2017-Q2</v>
      </c>
      <c r="AG682" s="87">
        <f t="shared" si="107"/>
        <v>11.5</v>
      </c>
      <c r="AH682" s="87">
        <f t="shared" si="108"/>
        <v>10.4</v>
      </c>
      <c r="AI682" s="87">
        <f t="shared" si="109"/>
        <v>1.0999999999999996</v>
      </c>
    </row>
    <row r="683" spans="1:35" ht="12" customHeight="1" x14ac:dyDescent="0.2">
      <c r="A683" s="73" t="s">
        <v>1887</v>
      </c>
      <c r="B683" s="74" t="s">
        <v>17</v>
      </c>
      <c r="C683" s="74" t="s">
        <v>16</v>
      </c>
      <c r="D683" s="74" t="s">
        <v>15</v>
      </c>
      <c r="E683" s="74" t="s">
        <v>2125</v>
      </c>
      <c r="F683" s="74" t="s">
        <v>2</v>
      </c>
      <c r="G683" s="74" t="s">
        <v>2694</v>
      </c>
      <c r="H683" s="76">
        <v>42646</v>
      </c>
      <c r="I683" s="77">
        <v>4.8815</v>
      </c>
      <c r="J683" s="78">
        <v>7.28</v>
      </c>
      <c r="K683" s="78">
        <v>10.5</v>
      </c>
      <c r="L683" s="78">
        <v>49.49</v>
      </c>
      <c r="M683" s="78">
        <v>77.745000000000005</v>
      </c>
      <c r="N683" s="76">
        <v>42916</v>
      </c>
      <c r="O683" s="77">
        <v>4.1863460000000003</v>
      </c>
      <c r="P683" s="78">
        <v>6.74</v>
      </c>
      <c r="Q683" s="78">
        <v>9.4</v>
      </c>
      <c r="R683" s="78">
        <v>49.49</v>
      </c>
      <c r="S683" s="78">
        <v>77.745000000000005</v>
      </c>
      <c r="T683" s="79">
        <v>9</v>
      </c>
      <c r="V683" s="86">
        <v>42916</v>
      </c>
      <c r="X683" s="81" t="str">
        <f t="shared" si="100"/>
        <v>2016-Q4</v>
      </c>
      <c r="Y683" s="81" t="str">
        <f t="shared" si="101"/>
        <v>2016-Q4</v>
      </c>
      <c r="Z683" s="87">
        <f t="shared" si="102"/>
        <v>10.5</v>
      </c>
      <c r="AB683" s="81" t="str">
        <f t="shared" si="103"/>
        <v>2017-Q2</v>
      </c>
      <c r="AC683" s="81" t="str">
        <f t="shared" si="104"/>
        <v>2017-Q2</v>
      </c>
      <c r="AD683" s="87">
        <f t="shared" si="105"/>
        <v>9.4</v>
      </c>
      <c r="AF683" s="81" t="str">
        <f t="shared" si="106"/>
        <v>2017-Q2</v>
      </c>
      <c r="AG683" s="87">
        <f t="shared" si="107"/>
        <v>10.5</v>
      </c>
      <c r="AH683" s="87">
        <f t="shared" si="108"/>
        <v>9.4</v>
      </c>
      <c r="AI683" s="87">
        <f t="shared" si="109"/>
        <v>1.0999999999999996</v>
      </c>
    </row>
    <row r="684" spans="1:35" ht="12" customHeight="1" x14ac:dyDescent="0.2">
      <c r="A684" s="73" t="s">
        <v>1887</v>
      </c>
      <c r="B684" s="74" t="s">
        <v>76</v>
      </c>
      <c r="C684" s="74" t="s">
        <v>20</v>
      </c>
      <c r="D684" s="74" t="s">
        <v>19</v>
      </c>
      <c r="E684" s="74" t="s">
        <v>2115</v>
      </c>
      <c r="F684" s="74" t="s">
        <v>2</v>
      </c>
      <c r="G684" s="74" t="s">
        <v>2680</v>
      </c>
      <c r="H684" s="76">
        <v>42697</v>
      </c>
      <c r="I684" s="77">
        <v>103.098006</v>
      </c>
      <c r="J684" s="78">
        <v>7.29</v>
      </c>
      <c r="K684" s="78">
        <v>10.23</v>
      </c>
      <c r="L684" s="78">
        <v>53.28</v>
      </c>
      <c r="M684" s="78">
        <v>3638.8007299999999</v>
      </c>
      <c r="N684" s="76">
        <v>42908</v>
      </c>
      <c r="O684" s="77">
        <v>51.583240000000004</v>
      </c>
      <c r="P684" s="75" t="s">
        <v>1</v>
      </c>
      <c r="Q684" s="78">
        <v>9.6999999999999993</v>
      </c>
      <c r="R684" s="75" t="s">
        <v>1</v>
      </c>
      <c r="S684" s="75" t="s">
        <v>1</v>
      </c>
      <c r="T684" s="79">
        <v>7</v>
      </c>
      <c r="V684" s="86">
        <v>42908</v>
      </c>
      <c r="X684" s="81" t="str">
        <f t="shared" si="100"/>
        <v>2016-Q4</v>
      </c>
      <c r="Y684" s="81" t="str">
        <f t="shared" si="101"/>
        <v>2016-Q4</v>
      </c>
      <c r="Z684" s="87">
        <f t="shared" si="102"/>
        <v>10.23</v>
      </c>
      <c r="AB684" s="81" t="str">
        <f t="shared" si="103"/>
        <v>2017-Q2</v>
      </c>
      <c r="AC684" s="81" t="str">
        <f t="shared" si="104"/>
        <v>2017-Q2</v>
      </c>
      <c r="AD684" s="87">
        <f t="shared" si="105"/>
        <v>9.6999999999999993</v>
      </c>
      <c r="AF684" s="81" t="str">
        <f t="shared" si="106"/>
        <v>2017-Q2</v>
      </c>
      <c r="AG684" s="87">
        <f t="shared" si="107"/>
        <v>10.23</v>
      </c>
      <c r="AH684" s="87">
        <f t="shared" si="108"/>
        <v>9.6999999999999993</v>
      </c>
      <c r="AI684" s="87">
        <f t="shared" si="109"/>
        <v>0.53000000000000114</v>
      </c>
    </row>
    <row r="685" spans="1:35" ht="12" customHeight="1" x14ac:dyDescent="0.2">
      <c r="A685" s="73" t="s">
        <v>1887</v>
      </c>
      <c r="B685" s="74" t="s">
        <v>76</v>
      </c>
      <c r="C685" s="74" t="s">
        <v>226</v>
      </c>
      <c r="D685" s="74" t="s">
        <v>19</v>
      </c>
      <c r="E685" s="74" t="s">
        <v>2116</v>
      </c>
      <c r="F685" s="74" t="s">
        <v>2</v>
      </c>
      <c r="G685" s="74" t="s">
        <v>2680</v>
      </c>
      <c r="H685" s="76">
        <v>42697</v>
      </c>
      <c r="I685" s="77">
        <v>93.620780999999994</v>
      </c>
      <c r="J685" s="78">
        <v>7.24</v>
      </c>
      <c r="K685" s="78">
        <v>10.23</v>
      </c>
      <c r="L685" s="78">
        <v>53.27</v>
      </c>
      <c r="M685" s="78">
        <v>2404.5808750000001</v>
      </c>
      <c r="N685" s="76">
        <v>42908</v>
      </c>
      <c r="O685" s="77">
        <v>57.098289000000001</v>
      </c>
      <c r="P685" s="75" t="s">
        <v>1</v>
      </c>
      <c r="Q685" s="78">
        <v>9.6999999999999993</v>
      </c>
      <c r="R685" s="75" t="s">
        <v>1</v>
      </c>
      <c r="S685" s="75" t="s">
        <v>1</v>
      </c>
      <c r="T685" s="79">
        <v>7</v>
      </c>
      <c r="V685" s="86">
        <v>42908</v>
      </c>
      <c r="X685" s="81" t="str">
        <f t="shared" si="100"/>
        <v>2016-Q4</v>
      </c>
      <c r="Y685" s="81" t="str">
        <f t="shared" si="101"/>
        <v>2016-Q4</v>
      </c>
      <c r="Z685" s="87">
        <f t="shared" si="102"/>
        <v>10.23</v>
      </c>
      <c r="AB685" s="81" t="str">
        <f t="shared" si="103"/>
        <v>2017-Q2</v>
      </c>
      <c r="AC685" s="81" t="str">
        <f t="shared" si="104"/>
        <v>2017-Q2</v>
      </c>
      <c r="AD685" s="87">
        <f t="shared" si="105"/>
        <v>9.6999999999999993</v>
      </c>
      <c r="AF685" s="81" t="str">
        <f t="shared" si="106"/>
        <v>2017-Q2</v>
      </c>
      <c r="AG685" s="87">
        <f t="shared" si="107"/>
        <v>10.23</v>
      </c>
      <c r="AH685" s="87">
        <f t="shared" si="108"/>
        <v>9.6999999999999993</v>
      </c>
      <c r="AI685" s="87">
        <f t="shared" si="109"/>
        <v>0.53000000000000114</v>
      </c>
    </row>
    <row r="686" spans="1:35" ht="12" customHeight="1" x14ac:dyDescent="0.2">
      <c r="A686" s="73" t="s">
        <v>1887</v>
      </c>
      <c r="B686" s="74" t="s">
        <v>51</v>
      </c>
      <c r="C686" s="74" t="s">
        <v>2448</v>
      </c>
      <c r="D686" s="74" t="s">
        <v>1008</v>
      </c>
      <c r="E686" s="74" t="s">
        <v>2147</v>
      </c>
      <c r="F686" s="74" t="s">
        <v>2</v>
      </c>
      <c r="G686" s="74" t="s">
        <v>2680</v>
      </c>
      <c r="H686" s="76">
        <v>42657</v>
      </c>
      <c r="I686" s="77">
        <v>14.111438</v>
      </c>
      <c r="J686" s="78">
        <v>7.46</v>
      </c>
      <c r="K686" s="78">
        <v>10</v>
      </c>
      <c r="L686" s="78">
        <v>50.23</v>
      </c>
      <c r="M686" s="78">
        <v>541.76597600000002</v>
      </c>
      <c r="N686" s="76">
        <v>42902</v>
      </c>
      <c r="O686" s="77">
        <v>7.5001119999999997</v>
      </c>
      <c r="P686" s="78">
        <v>7.36</v>
      </c>
      <c r="Q686" s="78">
        <v>9.65</v>
      </c>
      <c r="R686" s="78">
        <v>51.4</v>
      </c>
      <c r="S686" s="75" t="s">
        <v>1</v>
      </c>
      <c r="T686" s="79">
        <v>8</v>
      </c>
      <c r="V686" s="86">
        <v>42902</v>
      </c>
      <c r="X686" s="81" t="str">
        <f t="shared" si="100"/>
        <v>2016-Q4</v>
      </c>
      <c r="Y686" s="81" t="str">
        <f t="shared" si="101"/>
        <v>2016-Q4</v>
      </c>
      <c r="Z686" s="87">
        <f t="shared" si="102"/>
        <v>10</v>
      </c>
      <c r="AB686" s="81" t="str">
        <f t="shared" si="103"/>
        <v>2017-Q2</v>
      </c>
      <c r="AC686" s="81" t="str">
        <f t="shared" si="104"/>
        <v>2017-Q2</v>
      </c>
      <c r="AD686" s="87">
        <f t="shared" si="105"/>
        <v>9.65</v>
      </c>
      <c r="AF686" s="81" t="str">
        <f t="shared" si="106"/>
        <v>2017-Q2</v>
      </c>
      <c r="AG686" s="87">
        <f t="shared" si="107"/>
        <v>10</v>
      </c>
      <c r="AH686" s="87">
        <f t="shared" si="108"/>
        <v>9.65</v>
      </c>
      <c r="AI686" s="87">
        <f t="shared" si="109"/>
        <v>0.34999999999999964</v>
      </c>
    </row>
    <row r="687" spans="1:35" ht="12" customHeight="1" x14ac:dyDescent="0.2">
      <c r="A687" s="73" t="s">
        <v>1887</v>
      </c>
      <c r="B687" s="74" t="s">
        <v>78</v>
      </c>
      <c r="C687" s="74" t="s">
        <v>2328</v>
      </c>
      <c r="D687" s="74" t="s">
        <v>2170</v>
      </c>
      <c r="E687" s="74" t="s">
        <v>2120</v>
      </c>
      <c r="F687" s="74" t="s">
        <v>2</v>
      </c>
      <c r="G687" s="74" t="s">
        <v>2680</v>
      </c>
      <c r="H687" s="76">
        <v>42669</v>
      </c>
      <c r="I687" s="77">
        <v>16.412123999999999</v>
      </c>
      <c r="J687" s="75" t="s">
        <v>1</v>
      </c>
      <c r="K687" s="75" t="s">
        <v>1</v>
      </c>
      <c r="L687" s="75" t="s">
        <v>1</v>
      </c>
      <c r="M687" s="75" t="s">
        <v>1</v>
      </c>
      <c r="N687" s="76">
        <v>42894</v>
      </c>
      <c r="O687" s="77">
        <v>16.366510999999999</v>
      </c>
      <c r="P687" s="75" t="s">
        <v>1</v>
      </c>
      <c r="Q687" s="75" t="s">
        <v>1</v>
      </c>
      <c r="R687" s="75" t="s">
        <v>1</v>
      </c>
      <c r="S687" s="75" t="s">
        <v>1</v>
      </c>
      <c r="T687" s="79">
        <v>7</v>
      </c>
      <c r="V687" s="86">
        <v>42894</v>
      </c>
      <c r="X687" s="81" t="str">
        <f t="shared" si="100"/>
        <v>2016-Q4</v>
      </c>
      <c r="Y687" s="81" t="str">
        <f t="shared" si="101"/>
        <v/>
      </c>
      <c r="Z687" s="87" t="str">
        <f t="shared" si="102"/>
        <v/>
      </c>
      <c r="AB687" s="81" t="str">
        <f t="shared" si="103"/>
        <v>2017-Q2</v>
      </c>
      <c r="AC687" s="81" t="str">
        <f t="shared" si="104"/>
        <v/>
      </c>
      <c r="AD687" s="87" t="str">
        <f t="shared" si="105"/>
        <v/>
      </c>
      <c r="AF687" s="81" t="str">
        <f t="shared" si="106"/>
        <v/>
      </c>
      <c r="AG687" s="87" t="str">
        <f t="shared" si="107"/>
        <v/>
      </c>
      <c r="AH687" s="87" t="str">
        <f t="shared" si="108"/>
        <v/>
      </c>
      <c r="AI687" s="87" t="str">
        <f t="shared" si="109"/>
        <v/>
      </c>
    </row>
    <row r="688" spans="1:35" ht="12" customHeight="1" x14ac:dyDescent="0.2">
      <c r="A688" s="73" t="s">
        <v>1887</v>
      </c>
      <c r="B688" s="74" t="s">
        <v>78</v>
      </c>
      <c r="C688" s="74" t="s">
        <v>2324</v>
      </c>
      <c r="D688" s="74" t="s">
        <v>2170</v>
      </c>
      <c r="E688" s="74" t="s">
        <v>2117</v>
      </c>
      <c r="F688" s="74" t="s">
        <v>2</v>
      </c>
      <c r="G688" s="74" t="s">
        <v>2680</v>
      </c>
      <c r="H688" s="76">
        <v>42683</v>
      </c>
      <c r="I688" s="77">
        <v>-2.8291909999999998</v>
      </c>
      <c r="J688" s="75" t="s">
        <v>1</v>
      </c>
      <c r="K688" s="75" t="s">
        <v>1</v>
      </c>
      <c r="L688" s="75" t="s">
        <v>1</v>
      </c>
      <c r="M688" s="78">
        <v>2104.628095</v>
      </c>
      <c r="N688" s="76">
        <v>42892</v>
      </c>
      <c r="O688" s="77">
        <v>-3.557588</v>
      </c>
      <c r="P688" s="75" t="s">
        <v>1</v>
      </c>
      <c r="Q688" s="75" t="s">
        <v>1</v>
      </c>
      <c r="R688" s="75" t="s">
        <v>1</v>
      </c>
      <c r="S688" s="75" t="s">
        <v>1</v>
      </c>
      <c r="T688" s="79">
        <v>6</v>
      </c>
      <c r="V688" s="86">
        <v>42892</v>
      </c>
      <c r="X688" s="81" t="str">
        <f t="shared" si="100"/>
        <v>2016-Q4</v>
      </c>
      <c r="Y688" s="81" t="str">
        <f t="shared" si="101"/>
        <v/>
      </c>
      <c r="Z688" s="87" t="str">
        <f t="shared" si="102"/>
        <v/>
      </c>
      <c r="AB688" s="81" t="str">
        <f t="shared" si="103"/>
        <v>2017-Q2</v>
      </c>
      <c r="AC688" s="81" t="str">
        <f t="shared" si="104"/>
        <v/>
      </c>
      <c r="AD688" s="87" t="str">
        <f t="shared" si="105"/>
        <v/>
      </c>
      <c r="AF688" s="81" t="str">
        <f t="shared" si="106"/>
        <v/>
      </c>
      <c r="AG688" s="87" t="str">
        <f t="shared" si="107"/>
        <v/>
      </c>
      <c r="AH688" s="87" t="str">
        <f t="shared" si="108"/>
        <v/>
      </c>
      <c r="AI688" s="87" t="str">
        <f t="shared" si="109"/>
        <v/>
      </c>
    </row>
    <row r="689" spans="1:35" ht="12" customHeight="1" x14ac:dyDescent="0.2">
      <c r="A689" s="73" t="s">
        <v>1887</v>
      </c>
      <c r="B689" s="74" t="s">
        <v>17</v>
      </c>
      <c r="C689" s="74" t="s">
        <v>16</v>
      </c>
      <c r="D689" s="74" t="s">
        <v>15</v>
      </c>
      <c r="E689" s="74" t="s">
        <v>2123</v>
      </c>
      <c r="F689" s="74" t="s">
        <v>2</v>
      </c>
      <c r="G689" s="74" t="s">
        <v>2694</v>
      </c>
      <c r="H689" s="76">
        <v>42646</v>
      </c>
      <c r="I689" s="77">
        <v>-2.2166260000000002</v>
      </c>
      <c r="J689" s="78">
        <v>7.28</v>
      </c>
      <c r="K689" s="78">
        <v>10.5</v>
      </c>
      <c r="L689" s="78">
        <v>49.49</v>
      </c>
      <c r="M689" s="78">
        <v>50.466279999999998</v>
      </c>
      <c r="N689" s="76">
        <v>42887</v>
      </c>
      <c r="O689" s="77">
        <v>-12.84</v>
      </c>
      <c r="P689" s="78">
        <v>6.74</v>
      </c>
      <c r="Q689" s="78">
        <v>9.4</v>
      </c>
      <c r="R689" s="78">
        <v>49.49</v>
      </c>
      <c r="S689" s="75" t="s">
        <v>1</v>
      </c>
      <c r="T689" s="79">
        <v>8</v>
      </c>
      <c r="V689" s="86">
        <v>42887</v>
      </c>
      <c r="X689" s="81" t="str">
        <f t="shared" si="100"/>
        <v>2016-Q4</v>
      </c>
      <c r="Y689" s="81" t="str">
        <f t="shared" si="101"/>
        <v>2016-Q4</v>
      </c>
      <c r="Z689" s="87">
        <f t="shared" si="102"/>
        <v>10.5</v>
      </c>
      <c r="AB689" s="81" t="str">
        <f t="shared" si="103"/>
        <v>2017-Q2</v>
      </c>
      <c r="AC689" s="81" t="str">
        <f t="shared" si="104"/>
        <v>2017-Q2</v>
      </c>
      <c r="AD689" s="87">
        <f t="shared" si="105"/>
        <v>9.4</v>
      </c>
      <c r="AF689" s="81" t="str">
        <f t="shared" si="106"/>
        <v>2017-Q2</v>
      </c>
      <c r="AG689" s="87">
        <f t="shared" si="107"/>
        <v>10.5</v>
      </c>
      <c r="AH689" s="87">
        <f t="shared" si="108"/>
        <v>9.4</v>
      </c>
      <c r="AI689" s="87">
        <f t="shared" si="109"/>
        <v>1.0999999999999996</v>
      </c>
    </row>
    <row r="690" spans="1:35" ht="12" customHeight="1" x14ac:dyDescent="0.2">
      <c r="A690" s="73" t="s">
        <v>1887</v>
      </c>
      <c r="B690" s="74" t="s">
        <v>86</v>
      </c>
      <c r="C690" s="74" t="s">
        <v>177</v>
      </c>
      <c r="D690" s="74" t="s">
        <v>176</v>
      </c>
      <c r="E690" s="74" t="s">
        <v>2121</v>
      </c>
      <c r="F690" s="74" t="s">
        <v>2</v>
      </c>
      <c r="G690" s="74" t="s">
        <v>2694</v>
      </c>
      <c r="H690" s="76">
        <v>42664</v>
      </c>
      <c r="I690" s="77">
        <v>28.5</v>
      </c>
      <c r="J690" s="75" t="s">
        <v>1</v>
      </c>
      <c r="K690" s="78">
        <v>9.5</v>
      </c>
      <c r="L690" s="75" t="s">
        <v>1</v>
      </c>
      <c r="M690" s="75" t="s">
        <v>1</v>
      </c>
      <c r="N690" s="76">
        <v>42886</v>
      </c>
      <c r="O690" s="77">
        <v>13.285285</v>
      </c>
      <c r="P690" s="75" t="s">
        <v>1</v>
      </c>
      <c r="Q690" s="78">
        <v>9.5</v>
      </c>
      <c r="R690" s="75" t="s">
        <v>1</v>
      </c>
      <c r="S690" s="75" t="s">
        <v>1</v>
      </c>
      <c r="T690" s="79">
        <v>7</v>
      </c>
      <c r="V690" s="86">
        <v>42886</v>
      </c>
      <c r="X690" s="81" t="str">
        <f t="shared" si="100"/>
        <v>2016-Q4</v>
      </c>
      <c r="Y690" s="81" t="str">
        <f t="shared" si="101"/>
        <v>2016-Q4</v>
      </c>
      <c r="Z690" s="87">
        <f t="shared" si="102"/>
        <v>9.5</v>
      </c>
      <c r="AB690" s="81" t="str">
        <f t="shared" si="103"/>
        <v>2017-Q2</v>
      </c>
      <c r="AC690" s="81" t="str">
        <f t="shared" si="104"/>
        <v>2017-Q2</v>
      </c>
      <c r="AD690" s="87">
        <f t="shared" si="105"/>
        <v>9.5</v>
      </c>
      <c r="AF690" s="81" t="str">
        <f t="shared" si="106"/>
        <v>2017-Q2</v>
      </c>
      <c r="AG690" s="87">
        <f t="shared" si="107"/>
        <v>9.5</v>
      </c>
      <c r="AH690" s="87">
        <f t="shared" si="108"/>
        <v>9.5</v>
      </c>
      <c r="AI690" s="87">
        <f t="shared" si="109"/>
        <v>0</v>
      </c>
    </row>
    <row r="691" spans="1:35" ht="12" customHeight="1" x14ac:dyDescent="0.2">
      <c r="A691" s="73" t="s">
        <v>1887</v>
      </c>
      <c r="B691" s="74" t="s">
        <v>98</v>
      </c>
      <c r="C691" s="74" t="s">
        <v>97</v>
      </c>
      <c r="D691" s="74" t="s">
        <v>62</v>
      </c>
      <c r="E691" s="74" t="s">
        <v>2076</v>
      </c>
      <c r="F691" s="74" t="s">
        <v>2</v>
      </c>
      <c r="G691" s="74" t="s">
        <v>2678</v>
      </c>
      <c r="H691" s="76">
        <v>42507</v>
      </c>
      <c r="I691" s="77">
        <v>60.235194</v>
      </c>
      <c r="J691" s="78">
        <v>7.19</v>
      </c>
      <c r="K691" s="78">
        <v>10.6</v>
      </c>
      <c r="L691" s="78">
        <v>49.44</v>
      </c>
      <c r="M691" s="78">
        <v>838.52606300000002</v>
      </c>
      <c r="N691" s="76">
        <v>42878</v>
      </c>
      <c r="O691" s="77">
        <v>31.5</v>
      </c>
      <c r="P691" s="75" t="s">
        <v>1</v>
      </c>
      <c r="Q691" s="78">
        <v>9.6999999999999993</v>
      </c>
      <c r="R691" s="75" t="s">
        <v>1</v>
      </c>
      <c r="S691" s="75" t="s">
        <v>1</v>
      </c>
      <c r="T691" s="79">
        <v>12</v>
      </c>
      <c r="V691" s="86">
        <v>42878</v>
      </c>
      <c r="X691" s="81" t="str">
        <f t="shared" si="100"/>
        <v>2016-Q2</v>
      </c>
      <c r="Y691" s="81" t="str">
        <f t="shared" si="101"/>
        <v>2016-Q2</v>
      </c>
      <c r="Z691" s="87">
        <f t="shared" si="102"/>
        <v>10.6</v>
      </c>
      <c r="AB691" s="81" t="str">
        <f t="shared" si="103"/>
        <v>2017-Q2</v>
      </c>
      <c r="AC691" s="81" t="str">
        <f t="shared" si="104"/>
        <v>2017-Q2</v>
      </c>
      <c r="AD691" s="87">
        <f t="shared" si="105"/>
        <v>9.6999999999999993</v>
      </c>
      <c r="AF691" s="81" t="str">
        <f t="shared" si="106"/>
        <v>2017-Q2</v>
      </c>
      <c r="AG691" s="87">
        <f t="shared" si="107"/>
        <v>10.6</v>
      </c>
      <c r="AH691" s="87">
        <f t="shared" si="108"/>
        <v>9.6999999999999993</v>
      </c>
      <c r="AI691" s="87">
        <f t="shared" si="109"/>
        <v>0.90000000000000036</v>
      </c>
    </row>
    <row r="692" spans="1:35" ht="12" customHeight="1" x14ac:dyDescent="0.2">
      <c r="A692" s="73" t="s">
        <v>1887</v>
      </c>
      <c r="B692" s="74" t="s">
        <v>111</v>
      </c>
      <c r="C692" s="74" t="s">
        <v>3018</v>
      </c>
      <c r="D692" s="74" t="s">
        <v>180</v>
      </c>
      <c r="E692" s="74" t="s">
        <v>2100</v>
      </c>
      <c r="F692" s="74" t="s">
        <v>2</v>
      </c>
      <c r="G692" s="74" t="s">
        <v>2680</v>
      </c>
      <c r="H692" s="76">
        <v>42607</v>
      </c>
      <c r="I692" s="77">
        <v>15.186785</v>
      </c>
      <c r="J692" s="78">
        <v>6.01</v>
      </c>
      <c r="K692" s="78">
        <v>10.25</v>
      </c>
      <c r="L692" s="78">
        <v>39.67</v>
      </c>
      <c r="M692" s="78">
        <v>529.15391599999998</v>
      </c>
      <c r="N692" s="76">
        <v>42873</v>
      </c>
      <c r="O692" s="77">
        <v>7.1160379999999996</v>
      </c>
      <c r="P692" s="78">
        <v>5.42</v>
      </c>
      <c r="Q692" s="78">
        <v>9.5</v>
      </c>
      <c r="R692" s="78">
        <v>36.380000000000003</v>
      </c>
      <c r="S692" s="78">
        <v>506.71469300000001</v>
      </c>
      <c r="T692" s="79">
        <v>8</v>
      </c>
      <c r="V692" s="86">
        <v>42873</v>
      </c>
      <c r="X692" s="81" t="str">
        <f t="shared" si="100"/>
        <v>2016-Q3</v>
      </c>
      <c r="Y692" s="81" t="str">
        <f t="shared" si="101"/>
        <v>2016-Q3</v>
      </c>
      <c r="Z692" s="87">
        <f t="shared" si="102"/>
        <v>10.25</v>
      </c>
      <c r="AB692" s="81" t="str">
        <f t="shared" si="103"/>
        <v>2017-Q2</v>
      </c>
      <c r="AC692" s="81" t="str">
        <f t="shared" si="104"/>
        <v>2017-Q2</v>
      </c>
      <c r="AD692" s="87">
        <f t="shared" si="105"/>
        <v>9.5</v>
      </c>
      <c r="AF692" s="81" t="str">
        <f t="shared" si="106"/>
        <v>2017-Q2</v>
      </c>
      <c r="AG692" s="87">
        <f t="shared" si="107"/>
        <v>10.25</v>
      </c>
      <c r="AH692" s="87">
        <f t="shared" si="108"/>
        <v>9.5</v>
      </c>
      <c r="AI692" s="87">
        <f t="shared" si="109"/>
        <v>0.75</v>
      </c>
    </row>
    <row r="693" spans="1:35" ht="12" customHeight="1" x14ac:dyDescent="0.2">
      <c r="A693" s="73" t="s">
        <v>1887</v>
      </c>
      <c r="B693" s="74" t="s">
        <v>104</v>
      </c>
      <c r="C693" s="74" t="s">
        <v>2997</v>
      </c>
      <c r="D693" s="74" t="s">
        <v>106</v>
      </c>
      <c r="E693" s="74" t="s">
        <v>2010</v>
      </c>
      <c r="F693" s="74" t="s">
        <v>2</v>
      </c>
      <c r="G693" s="74" t="s">
        <v>2680</v>
      </c>
      <c r="H693" s="76">
        <v>42248</v>
      </c>
      <c r="I693" s="77">
        <v>260</v>
      </c>
      <c r="J693" s="75" t="s">
        <v>1</v>
      </c>
      <c r="K693" s="75" t="s">
        <v>1</v>
      </c>
      <c r="L693" s="75" t="s">
        <v>1</v>
      </c>
      <c r="M693" s="78">
        <v>19300.962</v>
      </c>
      <c r="N693" s="76">
        <v>42866</v>
      </c>
      <c r="O693" s="77">
        <v>91</v>
      </c>
      <c r="P693" s="75" t="s">
        <v>1</v>
      </c>
      <c r="Q693" s="75" t="s">
        <v>1</v>
      </c>
      <c r="R693" s="75" t="s">
        <v>1</v>
      </c>
      <c r="S693" s="78">
        <v>19159.419999999998</v>
      </c>
      <c r="T693" s="79">
        <v>20</v>
      </c>
      <c r="V693" s="86">
        <v>42866</v>
      </c>
      <c r="X693" s="81" t="str">
        <f t="shared" si="100"/>
        <v>2015-Q3</v>
      </c>
      <c r="Y693" s="81" t="str">
        <f t="shared" si="101"/>
        <v/>
      </c>
      <c r="Z693" s="87" t="str">
        <f t="shared" si="102"/>
        <v/>
      </c>
      <c r="AB693" s="81" t="str">
        <f t="shared" si="103"/>
        <v>2017-Q2</v>
      </c>
      <c r="AC693" s="81" t="str">
        <f t="shared" si="104"/>
        <v/>
      </c>
      <c r="AD693" s="87" t="str">
        <f t="shared" si="105"/>
        <v/>
      </c>
      <c r="AF693" s="81" t="str">
        <f t="shared" si="106"/>
        <v/>
      </c>
      <c r="AG693" s="87" t="str">
        <f t="shared" si="107"/>
        <v/>
      </c>
      <c r="AH693" s="87" t="str">
        <f t="shared" si="108"/>
        <v/>
      </c>
      <c r="AI693" s="87" t="str">
        <f t="shared" si="109"/>
        <v/>
      </c>
    </row>
    <row r="694" spans="1:35" ht="12" customHeight="1" x14ac:dyDescent="0.2">
      <c r="A694" s="73" t="s">
        <v>1887</v>
      </c>
      <c r="B694" s="74" t="s">
        <v>210</v>
      </c>
      <c r="C694" s="74" t="s">
        <v>2445</v>
      </c>
      <c r="D694" s="74" t="s">
        <v>10</v>
      </c>
      <c r="E694" s="74" t="s">
        <v>2046</v>
      </c>
      <c r="F694" s="74" t="s">
        <v>2</v>
      </c>
      <c r="G694" s="74" t="s">
        <v>2680</v>
      </c>
      <c r="H694" s="76">
        <v>42310</v>
      </c>
      <c r="I694" s="77">
        <v>297.13299999999998</v>
      </c>
      <c r="J694" s="78">
        <v>7.51</v>
      </c>
      <c r="K694" s="78">
        <v>10</v>
      </c>
      <c r="L694" s="78">
        <v>52.5</v>
      </c>
      <c r="M694" s="78">
        <v>7681.1589999999997</v>
      </c>
      <c r="N694" s="76">
        <v>42866</v>
      </c>
      <c r="O694" s="77">
        <v>244.721</v>
      </c>
      <c r="P694" s="78">
        <v>7.08</v>
      </c>
      <c r="Q694" s="78">
        <v>9.1999999999999993</v>
      </c>
      <c r="R694" s="78">
        <v>52.5</v>
      </c>
      <c r="S694" s="78">
        <v>7202.3339999999998</v>
      </c>
      <c r="T694" s="79">
        <v>18</v>
      </c>
      <c r="V694" s="86">
        <v>42866</v>
      </c>
      <c r="X694" s="81" t="str">
        <f t="shared" si="100"/>
        <v>2015-Q4</v>
      </c>
      <c r="Y694" s="81" t="str">
        <f t="shared" si="101"/>
        <v>2015-Q4</v>
      </c>
      <c r="Z694" s="87">
        <f t="shared" si="102"/>
        <v>10</v>
      </c>
      <c r="AB694" s="81" t="str">
        <f t="shared" si="103"/>
        <v>2017-Q2</v>
      </c>
      <c r="AC694" s="81" t="str">
        <f t="shared" si="104"/>
        <v>2017-Q2</v>
      </c>
      <c r="AD694" s="87">
        <f t="shared" si="105"/>
        <v>9.1999999999999993</v>
      </c>
      <c r="AF694" s="81" t="str">
        <f t="shared" si="106"/>
        <v>2017-Q2</v>
      </c>
      <c r="AG694" s="87">
        <f t="shared" si="107"/>
        <v>10</v>
      </c>
      <c r="AH694" s="87">
        <f t="shared" si="108"/>
        <v>9.1999999999999993</v>
      </c>
      <c r="AI694" s="87">
        <f t="shared" si="109"/>
        <v>0.80000000000000071</v>
      </c>
    </row>
    <row r="695" spans="1:35" ht="12" customHeight="1" x14ac:dyDescent="0.2">
      <c r="A695" s="73" t="s">
        <v>1887</v>
      </c>
      <c r="B695" s="74" t="s">
        <v>17</v>
      </c>
      <c r="C695" s="74" t="s">
        <v>23</v>
      </c>
      <c r="D695" s="74" t="s">
        <v>22</v>
      </c>
      <c r="E695" s="74" t="s">
        <v>2148</v>
      </c>
      <c r="F695" s="74" t="s">
        <v>2</v>
      </c>
      <c r="G695" s="74" t="s">
        <v>2694</v>
      </c>
      <c r="H695" s="76">
        <v>42613</v>
      </c>
      <c r="I695" s="77">
        <v>5.0949239999999998</v>
      </c>
      <c r="J695" s="75" t="s">
        <v>1</v>
      </c>
      <c r="K695" s="75" t="s">
        <v>1</v>
      </c>
      <c r="L695" s="75" t="s">
        <v>1</v>
      </c>
      <c r="M695" s="78">
        <v>16.3</v>
      </c>
      <c r="N695" s="76">
        <v>42866</v>
      </c>
      <c r="O695" s="77">
        <v>4.6855950000000002</v>
      </c>
      <c r="P695" s="75" t="s">
        <v>1</v>
      </c>
      <c r="Q695" s="75" t="s">
        <v>1</v>
      </c>
      <c r="R695" s="75" t="s">
        <v>1</v>
      </c>
      <c r="S695" s="78">
        <v>16.3</v>
      </c>
      <c r="T695" s="79">
        <v>8</v>
      </c>
      <c r="V695" s="86">
        <v>42866</v>
      </c>
      <c r="X695" s="81" t="str">
        <f t="shared" si="100"/>
        <v>2016-Q3</v>
      </c>
      <c r="Y695" s="81" t="str">
        <f t="shared" si="101"/>
        <v/>
      </c>
      <c r="Z695" s="87" t="str">
        <f t="shared" si="102"/>
        <v/>
      </c>
      <c r="AB695" s="81" t="str">
        <f t="shared" si="103"/>
        <v>2017-Q2</v>
      </c>
      <c r="AC695" s="81" t="str">
        <f t="shared" si="104"/>
        <v/>
      </c>
      <c r="AD695" s="87" t="str">
        <f t="shared" si="105"/>
        <v/>
      </c>
      <c r="AF695" s="81" t="str">
        <f t="shared" si="106"/>
        <v/>
      </c>
      <c r="AG695" s="87" t="str">
        <f t="shared" si="107"/>
        <v/>
      </c>
      <c r="AH695" s="87" t="str">
        <f t="shared" si="108"/>
        <v/>
      </c>
      <c r="AI695" s="87" t="str">
        <f t="shared" si="109"/>
        <v/>
      </c>
    </row>
    <row r="696" spans="1:35" ht="12" customHeight="1" x14ac:dyDescent="0.2">
      <c r="A696" s="73" t="s">
        <v>1887</v>
      </c>
      <c r="B696" s="74" t="s">
        <v>204</v>
      </c>
      <c r="C696" s="74" t="s">
        <v>2324</v>
      </c>
      <c r="D696" s="74" t="s">
        <v>2170</v>
      </c>
      <c r="E696" s="74" t="s">
        <v>2104</v>
      </c>
      <c r="F696" s="74" t="s">
        <v>2</v>
      </c>
      <c r="G696" s="74" t="s">
        <v>2680</v>
      </c>
      <c r="H696" s="76">
        <v>42552</v>
      </c>
      <c r="I696" s="77">
        <v>65.150191000000007</v>
      </c>
      <c r="J696" s="78">
        <v>7.7</v>
      </c>
      <c r="K696" s="78">
        <v>9.9</v>
      </c>
      <c r="L696" s="78">
        <v>49.72</v>
      </c>
      <c r="M696" s="78">
        <v>2529.3041499999999</v>
      </c>
      <c r="N696" s="76">
        <v>42858</v>
      </c>
      <c r="O696" s="77">
        <v>32.531185999999998</v>
      </c>
      <c r="P696" s="78">
        <v>7.43</v>
      </c>
      <c r="Q696" s="78">
        <v>9.5</v>
      </c>
      <c r="R696" s="78">
        <v>49.2</v>
      </c>
      <c r="S696" s="78">
        <v>2525.9549379999999</v>
      </c>
      <c r="T696" s="79">
        <v>10</v>
      </c>
      <c r="V696" s="86">
        <v>42858</v>
      </c>
      <c r="X696" s="81" t="str">
        <f t="shared" si="100"/>
        <v>2016-Q3</v>
      </c>
      <c r="Y696" s="81" t="str">
        <f t="shared" si="101"/>
        <v>2016-Q3</v>
      </c>
      <c r="Z696" s="87">
        <f t="shared" si="102"/>
        <v>9.9</v>
      </c>
      <c r="AB696" s="81" t="str">
        <f t="shared" si="103"/>
        <v>2017-Q2</v>
      </c>
      <c r="AC696" s="81" t="str">
        <f t="shared" si="104"/>
        <v>2017-Q2</v>
      </c>
      <c r="AD696" s="87">
        <f t="shared" si="105"/>
        <v>9.5</v>
      </c>
      <c r="AF696" s="81" t="str">
        <f t="shared" si="106"/>
        <v>2017-Q2</v>
      </c>
      <c r="AG696" s="87">
        <f t="shared" si="107"/>
        <v>9.9</v>
      </c>
      <c r="AH696" s="87">
        <f t="shared" si="108"/>
        <v>9.5</v>
      </c>
      <c r="AI696" s="87">
        <f t="shared" si="109"/>
        <v>0.40000000000000036</v>
      </c>
    </row>
    <row r="697" spans="1:35" ht="12" customHeight="1" x14ac:dyDescent="0.2">
      <c r="A697" s="73" t="s">
        <v>1887</v>
      </c>
      <c r="B697" s="74" t="s">
        <v>49</v>
      </c>
      <c r="C697" s="74" t="s">
        <v>1081</v>
      </c>
      <c r="D697" s="74" t="s">
        <v>65</v>
      </c>
      <c r="E697" s="74" t="s">
        <v>2080</v>
      </c>
      <c r="F697" s="74" t="s">
        <v>2</v>
      </c>
      <c r="G697" s="74" t="s">
        <v>2678</v>
      </c>
      <c r="H697" s="76">
        <v>42489</v>
      </c>
      <c r="I697" s="77">
        <v>6.5618309999999997</v>
      </c>
      <c r="J697" s="78">
        <v>8.75</v>
      </c>
      <c r="K697" s="78">
        <v>10.3</v>
      </c>
      <c r="L697" s="78">
        <v>50.97</v>
      </c>
      <c r="M697" s="78">
        <v>152.234533</v>
      </c>
      <c r="N697" s="76">
        <v>42845</v>
      </c>
      <c r="O697" s="77">
        <v>4.1090220000000004</v>
      </c>
      <c r="P697" s="78">
        <v>8.34</v>
      </c>
      <c r="Q697" s="78">
        <v>9.5</v>
      </c>
      <c r="R697" s="78">
        <v>50.97</v>
      </c>
      <c r="S697" s="75" t="s">
        <v>1</v>
      </c>
      <c r="T697" s="79">
        <v>11</v>
      </c>
      <c r="V697" s="86">
        <v>42845</v>
      </c>
      <c r="X697" s="81" t="str">
        <f t="shared" si="100"/>
        <v>2016-Q2</v>
      </c>
      <c r="Y697" s="81" t="str">
        <f t="shared" si="101"/>
        <v>2016-Q2</v>
      </c>
      <c r="Z697" s="87">
        <f t="shared" si="102"/>
        <v>10.3</v>
      </c>
      <c r="AB697" s="81" t="str">
        <f t="shared" si="103"/>
        <v>2017-Q2</v>
      </c>
      <c r="AC697" s="81" t="str">
        <f t="shared" si="104"/>
        <v>2017-Q2</v>
      </c>
      <c r="AD697" s="87">
        <f t="shared" si="105"/>
        <v>9.5</v>
      </c>
      <c r="AF697" s="81" t="str">
        <f t="shared" si="106"/>
        <v>2017-Q2</v>
      </c>
      <c r="AG697" s="87">
        <f t="shared" si="107"/>
        <v>10.3</v>
      </c>
      <c r="AH697" s="87">
        <f t="shared" si="108"/>
        <v>9.5</v>
      </c>
      <c r="AI697" s="87">
        <f t="shared" si="109"/>
        <v>0.80000000000000071</v>
      </c>
    </row>
    <row r="698" spans="1:35" ht="12" customHeight="1" x14ac:dyDescent="0.2">
      <c r="A698" s="73" t="s">
        <v>1887</v>
      </c>
      <c r="B698" s="74" t="s">
        <v>44</v>
      </c>
      <c r="C698" s="74" t="s">
        <v>2716</v>
      </c>
      <c r="D698" s="74" t="s">
        <v>10</v>
      </c>
      <c r="E698" s="74" t="s">
        <v>2119</v>
      </c>
      <c r="F698" s="74" t="s">
        <v>2</v>
      </c>
      <c r="G698" s="74" t="s">
        <v>2680</v>
      </c>
      <c r="H698" s="76">
        <v>42675</v>
      </c>
      <c r="I698" s="77">
        <v>41.402507</v>
      </c>
      <c r="J698" s="78">
        <v>7.83</v>
      </c>
      <c r="K698" s="78">
        <v>10.1</v>
      </c>
      <c r="L698" s="78">
        <v>53.97</v>
      </c>
      <c r="M698" s="78">
        <v>832.16947500000003</v>
      </c>
      <c r="N698" s="76">
        <v>42844</v>
      </c>
      <c r="O698" s="77">
        <v>0</v>
      </c>
      <c r="P698" s="75" t="s">
        <v>1</v>
      </c>
      <c r="Q698" s="75" t="s">
        <v>1</v>
      </c>
      <c r="R698" s="75" t="s">
        <v>1</v>
      </c>
      <c r="S698" s="75" t="s">
        <v>1</v>
      </c>
      <c r="T698" s="79">
        <v>5</v>
      </c>
      <c r="V698" s="86">
        <v>42844</v>
      </c>
      <c r="X698" s="81" t="str">
        <f t="shared" si="100"/>
        <v>2016-Q4</v>
      </c>
      <c r="Y698" s="81" t="str">
        <f t="shared" si="101"/>
        <v>2016-Q4</v>
      </c>
      <c r="Z698" s="87">
        <f t="shared" si="102"/>
        <v>10.1</v>
      </c>
      <c r="AB698" s="81" t="str">
        <f t="shared" si="103"/>
        <v>2017-Q2</v>
      </c>
      <c r="AC698" s="81" t="str">
        <f t="shared" si="104"/>
        <v/>
      </c>
      <c r="AD698" s="87" t="str">
        <f t="shared" si="105"/>
        <v/>
      </c>
      <c r="AF698" s="81" t="str">
        <f t="shared" si="106"/>
        <v/>
      </c>
      <c r="AG698" s="87" t="str">
        <f t="shared" si="107"/>
        <v/>
      </c>
      <c r="AH698" s="87" t="str">
        <f t="shared" si="108"/>
        <v/>
      </c>
      <c r="AI698" s="87" t="str">
        <f t="shared" si="109"/>
        <v/>
      </c>
    </row>
    <row r="699" spans="1:35" ht="12" customHeight="1" x14ac:dyDescent="0.2">
      <c r="A699" s="73" t="s">
        <v>1887</v>
      </c>
      <c r="B699" s="74" t="s">
        <v>49</v>
      </c>
      <c r="C699" s="74" t="s">
        <v>1891</v>
      </c>
      <c r="D699" s="74" t="s">
        <v>48</v>
      </c>
      <c r="E699" s="74" t="s">
        <v>2079</v>
      </c>
      <c r="F699" s="74" t="s">
        <v>2</v>
      </c>
      <c r="G699" s="74" t="s">
        <v>2678</v>
      </c>
      <c r="H699" s="76">
        <v>42489</v>
      </c>
      <c r="I699" s="77">
        <v>5.6853059999999997</v>
      </c>
      <c r="J699" s="78">
        <v>8.31</v>
      </c>
      <c r="K699" s="78">
        <v>10.3</v>
      </c>
      <c r="L699" s="78">
        <v>55</v>
      </c>
      <c r="M699" s="78">
        <v>96.585329999999999</v>
      </c>
      <c r="N699" s="76">
        <v>42837</v>
      </c>
      <c r="O699" s="77">
        <v>3.75</v>
      </c>
      <c r="P699" s="78">
        <v>7.64</v>
      </c>
      <c r="Q699" s="78">
        <v>9.4</v>
      </c>
      <c r="R699" s="78">
        <v>50</v>
      </c>
      <c r="S699" s="75" t="s">
        <v>1</v>
      </c>
      <c r="T699" s="79">
        <v>11</v>
      </c>
      <c r="V699" s="86">
        <v>42837</v>
      </c>
      <c r="X699" s="81" t="str">
        <f t="shared" si="100"/>
        <v>2016-Q2</v>
      </c>
      <c r="Y699" s="81" t="str">
        <f t="shared" si="101"/>
        <v>2016-Q2</v>
      </c>
      <c r="Z699" s="87">
        <f t="shared" si="102"/>
        <v>10.3</v>
      </c>
      <c r="AB699" s="81" t="str">
        <f t="shared" si="103"/>
        <v>2017-Q2</v>
      </c>
      <c r="AC699" s="81" t="str">
        <f t="shared" si="104"/>
        <v>2017-Q2</v>
      </c>
      <c r="AD699" s="87">
        <f t="shared" si="105"/>
        <v>9.4</v>
      </c>
      <c r="AF699" s="81" t="str">
        <f t="shared" si="106"/>
        <v>2017-Q2</v>
      </c>
      <c r="AG699" s="87">
        <f t="shared" si="107"/>
        <v>10.3</v>
      </c>
      <c r="AH699" s="87">
        <f t="shared" si="108"/>
        <v>9.4</v>
      </c>
      <c r="AI699" s="87">
        <f t="shared" si="109"/>
        <v>0.90000000000000036</v>
      </c>
    </row>
    <row r="700" spans="1:35" ht="12" customHeight="1" x14ac:dyDescent="0.2">
      <c r="A700" s="73" t="s">
        <v>1887</v>
      </c>
      <c r="B700" s="74" t="s">
        <v>95</v>
      </c>
      <c r="C700" s="74" t="s">
        <v>94</v>
      </c>
      <c r="D700" s="74" t="s">
        <v>151</v>
      </c>
      <c r="E700" s="74" t="s">
        <v>2122</v>
      </c>
      <c r="F700" s="74" t="s">
        <v>2</v>
      </c>
      <c r="G700" s="74" t="s">
        <v>2680</v>
      </c>
      <c r="H700" s="76">
        <v>42655</v>
      </c>
      <c r="I700" s="77">
        <v>106.782</v>
      </c>
      <c r="J700" s="78">
        <v>6.04</v>
      </c>
      <c r="K700" s="78">
        <v>11</v>
      </c>
      <c r="L700" s="78">
        <v>40.07</v>
      </c>
      <c r="M700" s="78">
        <v>2418.9169999999999</v>
      </c>
      <c r="N700" s="76">
        <v>42829</v>
      </c>
      <c r="O700" s="77">
        <v>61.99</v>
      </c>
      <c r="P700" s="75" t="s">
        <v>1</v>
      </c>
      <c r="Q700" s="78">
        <v>10.25</v>
      </c>
      <c r="R700" s="75" t="s">
        <v>1</v>
      </c>
      <c r="S700" s="75" t="s">
        <v>1</v>
      </c>
      <c r="T700" s="79">
        <v>5</v>
      </c>
      <c r="V700" s="86">
        <v>42829</v>
      </c>
      <c r="X700" s="81" t="str">
        <f t="shared" si="100"/>
        <v>2016-Q4</v>
      </c>
      <c r="Y700" s="81" t="str">
        <f t="shared" si="101"/>
        <v>2016-Q4</v>
      </c>
      <c r="Z700" s="87">
        <f t="shared" si="102"/>
        <v>11</v>
      </c>
      <c r="AB700" s="81" t="str">
        <f t="shared" si="103"/>
        <v>2017-Q2</v>
      </c>
      <c r="AC700" s="81" t="str">
        <f t="shared" si="104"/>
        <v>2017-Q2</v>
      </c>
      <c r="AD700" s="87">
        <f t="shared" si="105"/>
        <v>10.25</v>
      </c>
      <c r="AF700" s="81" t="str">
        <f t="shared" si="106"/>
        <v>2017-Q2</v>
      </c>
      <c r="AG700" s="87">
        <f t="shared" si="107"/>
        <v>11</v>
      </c>
      <c r="AH700" s="87">
        <f t="shared" si="108"/>
        <v>10.25</v>
      </c>
      <c r="AI700" s="87">
        <f t="shared" si="109"/>
        <v>0.75</v>
      </c>
    </row>
    <row r="701" spans="1:35" ht="12" customHeight="1" x14ac:dyDescent="0.2">
      <c r="A701" s="73" t="s">
        <v>1887</v>
      </c>
      <c r="B701" s="74" t="s">
        <v>231</v>
      </c>
      <c r="C701" s="74" t="s">
        <v>3014</v>
      </c>
      <c r="D701" s="74" t="s">
        <v>167</v>
      </c>
      <c r="E701" s="74" t="s">
        <v>2224</v>
      </c>
      <c r="F701" s="74" t="s">
        <v>2</v>
      </c>
      <c r="G701" s="74" t="s">
        <v>2694</v>
      </c>
      <c r="H701" s="76">
        <v>42667</v>
      </c>
      <c r="I701" s="77">
        <v>12.519363999999999</v>
      </c>
      <c r="J701" s="75" t="s">
        <v>1</v>
      </c>
      <c r="K701" s="75" t="s">
        <v>1</v>
      </c>
      <c r="L701" s="75" t="s">
        <v>1</v>
      </c>
      <c r="M701" s="78">
        <v>17.973217999999999</v>
      </c>
      <c r="N701" s="76">
        <v>42816</v>
      </c>
      <c r="O701" s="77">
        <v>12.519363999999999</v>
      </c>
      <c r="P701" s="75" t="s">
        <v>1</v>
      </c>
      <c r="Q701" s="75" t="s">
        <v>1</v>
      </c>
      <c r="R701" s="75" t="s">
        <v>1</v>
      </c>
      <c r="S701" s="78">
        <v>17.973217999999999</v>
      </c>
      <c r="T701" s="79">
        <v>4</v>
      </c>
      <c r="V701" s="86">
        <v>42816</v>
      </c>
      <c r="X701" s="81" t="str">
        <f t="shared" si="100"/>
        <v>2016-Q4</v>
      </c>
      <c r="Y701" s="81" t="str">
        <f t="shared" si="101"/>
        <v/>
      </c>
      <c r="Z701" s="87" t="str">
        <f t="shared" si="102"/>
        <v/>
      </c>
      <c r="AB701" s="81" t="str">
        <f t="shared" si="103"/>
        <v>2017-Q1</v>
      </c>
      <c r="AC701" s="81" t="str">
        <f t="shared" si="104"/>
        <v/>
      </c>
      <c r="AD701" s="87" t="str">
        <f t="shared" si="105"/>
        <v/>
      </c>
      <c r="AF701" s="81" t="str">
        <f t="shared" si="106"/>
        <v/>
      </c>
      <c r="AG701" s="87" t="str">
        <f t="shared" si="107"/>
        <v/>
      </c>
      <c r="AH701" s="87" t="str">
        <f t="shared" si="108"/>
        <v/>
      </c>
      <c r="AI701" s="87" t="str">
        <f t="shared" si="109"/>
        <v/>
      </c>
    </row>
    <row r="702" spans="1:35" ht="12" customHeight="1" x14ac:dyDescent="0.2">
      <c r="A702" s="73" t="s">
        <v>1887</v>
      </c>
      <c r="B702" s="74" t="s">
        <v>181</v>
      </c>
      <c r="C702" s="74" t="s">
        <v>3018</v>
      </c>
      <c r="D702" s="74" t="s">
        <v>180</v>
      </c>
      <c r="E702" s="74" t="s">
        <v>2039</v>
      </c>
      <c r="F702" s="74" t="s">
        <v>2</v>
      </c>
      <c r="G702" s="74" t="s">
        <v>2680</v>
      </c>
      <c r="H702" s="76">
        <v>42356</v>
      </c>
      <c r="I702" s="77">
        <v>149.546447</v>
      </c>
      <c r="J702" s="78">
        <v>8.09</v>
      </c>
      <c r="K702" s="78">
        <v>10.25</v>
      </c>
      <c r="L702" s="78">
        <v>53.31</v>
      </c>
      <c r="M702" s="78">
        <v>4152.3294059999998</v>
      </c>
      <c r="N702" s="76">
        <v>42814</v>
      </c>
      <c r="O702" s="77">
        <v>8.8032149999999998</v>
      </c>
      <c r="P702" s="78">
        <v>7.69</v>
      </c>
      <c r="Q702" s="78">
        <v>9.5</v>
      </c>
      <c r="R702" s="78">
        <v>53.31</v>
      </c>
      <c r="S702" s="78">
        <v>4202.1290580000004</v>
      </c>
      <c r="T702" s="79">
        <v>15</v>
      </c>
      <c r="V702" s="86">
        <v>42814</v>
      </c>
      <c r="X702" s="81" t="str">
        <f t="shared" si="100"/>
        <v>2015-Q4</v>
      </c>
      <c r="Y702" s="81" t="str">
        <f t="shared" si="101"/>
        <v>2015-Q4</v>
      </c>
      <c r="Z702" s="87">
        <f t="shared" si="102"/>
        <v>10.25</v>
      </c>
      <c r="AB702" s="81" t="str">
        <f t="shared" si="103"/>
        <v>2017-Q1</v>
      </c>
      <c r="AC702" s="81" t="str">
        <f t="shared" si="104"/>
        <v>2017-Q1</v>
      </c>
      <c r="AD702" s="87">
        <f t="shared" si="105"/>
        <v>9.5</v>
      </c>
      <c r="AF702" s="81" t="str">
        <f t="shared" si="106"/>
        <v>2017-Q1</v>
      </c>
      <c r="AG702" s="87">
        <f t="shared" si="107"/>
        <v>10.25</v>
      </c>
      <c r="AH702" s="87">
        <f t="shared" si="108"/>
        <v>9.5</v>
      </c>
      <c r="AI702" s="87">
        <f t="shared" si="109"/>
        <v>0.75</v>
      </c>
    </row>
    <row r="703" spans="1:35" ht="12" customHeight="1" x14ac:dyDescent="0.2">
      <c r="A703" s="73" t="s">
        <v>1887</v>
      </c>
      <c r="B703" s="74" t="s">
        <v>204</v>
      </c>
      <c r="C703" s="74" t="s">
        <v>203</v>
      </c>
      <c r="D703" s="74" t="s">
        <v>83</v>
      </c>
      <c r="E703" s="74" t="s">
        <v>2105</v>
      </c>
      <c r="F703" s="74" t="s">
        <v>2</v>
      </c>
      <c r="G703" s="74" t="s">
        <v>2680</v>
      </c>
      <c r="H703" s="76">
        <v>42552</v>
      </c>
      <c r="I703" s="77">
        <v>206.405</v>
      </c>
      <c r="J703" s="78">
        <v>7.71</v>
      </c>
      <c r="K703" s="78">
        <v>9.9</v>
      </c>
      <c r="L703" s="78">
        <v>51.8</v>
      </c>
      <c r="M703" s="78">
        <v>7195.2560000000003</v>
      </c>
      <c r="N703" s="76">
        <v>42802</v>
      </c>
      <c r="O703" s="77">
        <v>92</v>
      </c>
      <c r="P703" s="75" t="s">
        <v>1</v>
      </c>
      <c r="Q703" s="75" t="s">
        <v>1</v>
      </c>
      <c r="R703" s="75" t="s">
        <v>1</v>
      </c>
      <c r="S703" s="75" t="s">
        <v>1</v>
      </c>
      <c r="T703" s="79">
        <v>8</v>
      </c>
      <c r="V703" s="86">
        <v>42802</v>
      </c>
      <c r="X703" s="81" t="str">
        <f t="shared" si="100"/>
        <v>2016-Q3</v>
      </c>
      <c r="Y703" s="81" t="str">
        <f t="shared" si="101"/>
        <v>2016-Q3</v>
      </c>
      <c r="Z703" s="87">
        <f t="shared" si="102"/>
        <v>9.9</v>
      </c>
      <c r="AB703" s="81" t="str">
        <f t="shared" si="103"/>
        <v>2017-Q1</v>
      </c>
      <c r="AC703" s="81" t="str">
        <f t="shared" si="104"/>
        <v/>
      </c>
      <c r="AD703" s="87" t="str">
        <f t="shared" si="105"/>
        <v/>
      </c>
      <c r="AF703" s="81" t="str">
        <f t="shared" si="106"/>
        <v/>
      </c>
      <c r="AG703" s="87" t="str">
        <f t="shared" si="107"/>
        <v/>
      </c>
      <c r="AH703" s="87" t="str">
        <f t="shared" si="108"/>
        <v/>
      </c>
      <c r="AI703" s="87" t="str">
        <f t="shared" si="109"/>
        <v/>
      </c>
    </row>
    <row r="704" spans="1:35" ht="12" customHeight="1" x14ac:dyDescent="0.2">
      <c r="A704" s="73" t="s">
        <v>1887</v>
      </c>
      <c r="B704" s="74" t="s">
        <v>210</v>
      </c>
      <c r="C704" s="74" t="s">
        <v>927</v>
      </c>
      <c r="D704" s="74" t="s">
        <v>928</v>
      </c>
      <c r="E704" s="74" t="s">
        <v>2058</v>
      </c>
      <c r="F704" s="74" t="s">
        <v>2</v>
      </c>
      <c r="G704" s="74" t="s">
        <v>2680</v>
      </c>
      <c r="H704" s="76">
        <v>42416</v>
      </c>
      <c r="I704" s="77">
        <v>14.565079000000001</v>
      </c>
      <c r="J704" s="78">
        <v>7.85</v>
      </c>
      <c r="K704" s="78">
        <v>10.050000000000001</v>
      </c>
      <c r="L704" s="78">
        <v>52.5</v>
      </c>
      <c r="M704" s="78">
        <v>482.36411099999998</v>
      </c>
      <c r="N704" s="76">
        <v>42796</v>
      </c>
      <c r="O704" s="77">
        <v>12.292120000000001</v>
      </c>
      <c r="P704" s="78">
        <v>7.51</v>
      </c>
      <c r="Q704" s="78">
        <v>9.41</v>
      </c>
      <c r="R704" s="78">
        <v>52.5</v>
      </c>
      <c r="S704" s="78">
        <v>487.19182699999999</v>
      </c>
      <c r="T704" s="79">
        <v>12</v>
      </c>
      <c r="V704" s="86">
        <v>42796</v>
      </c>
      <c r="X704" s="81" t="str">
        <f t="shared" si="100"/>
        <v>2016-Q1</v>
      </c>
      <c r="Y704" s="81" t="str">
        <f t="shared" si="101"/>
        <v>2016-Q1</v>
      </c>
      <c r="Z704" s="87">
        <f t="shared" si="102"/>
        <v>10.050000000000001</v>
      </c>
      <c r="AB704" s="81" t="str">
        <f t="shared" si="103"/>
        <v>2017-Q1</v>
      </c>
      <c r="AC704" s="81" t="str">
        <f t="shared" si="104"/>
        <v>2017-Q1</v>
      </c>
      <c r="AD704" s="87">
        <f t="shared" si="105"/>
        <v>9.41</v>
      </c>
      <c r="AF704" s="81" t="str">
        <f t="shared" si="106"/>
        <v>2017-Q1</v>
      </c>
      <c r="AG704" s="87">
        <f t="shared" si="107"/>
        <v>10.050000000000001</v>
      </c>
      <c r="AH704" s="87">
        <f t="shared" si="108"/>
        <v>9.41</v>
      </c>
      <c r="AI704" s="87">
        <f t="shared" si="109"/>
        <v>0.64000000000000057</v>
      </c>
    </row>
    <row r="705" spans="1:35" ht="12" customHeight="1" x14ac:dyDescent="0.2">
      <c r="A705" s="73" t="s">
        <v>1887</v>
      </c>
      <c r="B705" s="74" t="s">
        <v>57</v>
      </c>
      <c r="C705" s="74" t="s">
        <v>217</v>
      </c>
      <c r="D705" s="74" t="s">
        <v>216</v>
      </c>
      <c r="E705" s="74" t="s">
        <v>2055</v>
      </c>
      <c r="F705" s="74" t="s">
        <v>2</v>
      </c>
      <c r="G705" s="74" t="s">
        <v>2680</v>
      </c>
      <c r="H705" s="76">
        <v>42430</v>
      </c>
      <c r="I705" s="77">
        <v>208.15100000000001</v>
      </c>
      <c r="J705" s="78">
        <v>6.18</v>
      </c>
      <c r="K705" s="78">
        <v>10.7</v>
      </c>
      <c r="L705" s="78">
        <v>40.75</v>
      </c>
      <c r="M705" s="78">
        <v>10187.09</v>
      </c>
      <c r="N705" s="76">
        <v>42794</v>
      </c>
      <c r="O705" s="77">
        <v>113.277</v>
      </c>
      <c r="P705" s="78">
        <v>5.94</v>
      </c>
      <c r="Q705" s="78">
        <v>10.1</v>
      </c>
      <c r="R705" s="78">
        <v>40.75</v>
      </c>
      <c r="S705" s="78">
        <v>10159.166999999999</v>
      </c>
      <c r="T705" s="79">
        <v>12</v>
      </c>
      <c r="V705" s="86">
        <v>42794</v>
      </c>
      <c r="X705" s="81" t="str">
        <f t="shared" si="100"/>
        <v>2016-Q1</v>
      </c>
      <c r="Y705" s="81" t="str">
        <f t="shared" si="101"/>
        <v>2016-Q1</v>
      </c>
      <c r="Z705" s="87">
        <f t="shared" si="102"/>
        <v>10.7</v>
      </c>
      <c r="AB705" s="81" t="str">
        <f t="shared" si="103"/>
        <v>2017-Q1</v>
      </c>
      <c r="AC705" s="81" t="str">
        <f t="shared" si="104"/>
        <v>2017-Q1</v>
      </c>
      <c r="AD705" s="87">
        <f t="shared" si="105"/>
        <v>10.1</v>
      </c>
      <c r="AF705" s="81" t="str">
        <f t="shared" si="106"/>
        <v>2017-Q1</v>
      </c>
      <c r="AG705" s="87">
        <f t="shared" si="107"/>
        <v>10.7</v>
      </c>
      <c r="AH705" s="87">
        <f t="shared" si="108"/>
        <v>10.1</v>
      </c>
      <c r="AI705" s="87">
        <f t="shared" si="109"/>
        <v>0.59999999999999964</v>
      </c>
    </row>
    <row r="706" spans="1:35" ht="12" customHeight="1" x14ac:dyDescent="0.2">
      <c r="A706" s="73" t="s">
        <v>1887</v>
      </c>
      <c r="B706" s="74" t="s">
        <v>17</v>
      </c>
      <c r="C706" s="74" t="s">
        <v>16</v>
      </c>
      <c r="D706" s="74" t="s">
        <v>15</v>
      </c>
      <c r="E706" s="74" t="s">
        <v>2069</v>
      </c>
      <c r="F706" s="74" t="s">
        <v>2</v>
      </c>
      <c r="G706" s="74" t="s">
        <v>2694</v>
      </c>
      <c r="H706" s="76">
        <v>42522</v>
      </c>
      <c r="I706" s="77">
        <v>-1.1120000000000001</v>
      </c>
      <c r="J706" s="78">
        <v>8.27</v>
      </c>
      <c r="K706" s="78">
        <v>12.5</v>
      </c>
      <c r="L706" s="78">
        <v>49.49</v>
      </c>
      <c r="M706" s="78">
        <v>139.66800000000001</v>
      </c>
      <c r="N706" s="76">
        <v>42793</v>
      </c>
      <c r="O706" s="77">
        <v>-2.3610000000000002</v>
      </c>
      <c r="P706" s="78">
        <v>7.73</v>
      </c>
      <c r="Q706" s="78">
        <v>11.4</v>
      </c>
      <c r="R706" s="78">
        <v>49.49</v>
      </c>
      <c r="S706" s="78">
        <v>139.66800000000001</v>
      </c>
      <c r="T706" s="79">
        <v>9</v>
      </c>
      <c r="V706" s="86">
        <v>42793</v>
      </c>
      <c r="X706" s="81" t="str">
        <f t="shared" si="100"/>
        <v>2016-Q2</v>
      </c>
      <c r="Y706" s="81" t="str">
        <f t="shared" si="101"/>
        <v>2016-Q2</v>
      </c>
      <c r="Z706" s="87">
        <f t="shared" si="102"/>
        <v>12.5</v>
      </c>
      <c r="AB706" s="81" t="str">
        <f t="shared" si="103"/>
        <v>2017-Q1</v>
      </c>
      <c r="AC706" s="81" t="str">
        <f t="shared" si="104"/>
        <v>2017-Q1</v>
      </c>
      <c r="AD706" s="87">
        <f t="shared" si="105"/>
        <v>11.4</v>
      </c>
      <c r="AF706" s="81" t="str">
        <f t="shared" si="106"/>
        <v>2017-Q1</v>
      </c>
      <c r="AG706" s="87">
        <f t="shared" si="107"/>
        <v>12.5</v>
      </c>
      <c r="AH706" s="87">
        <f t="shared" si="108"/>
        <v>11.4</v>
      </c>
      <c r="AI706" s="87">
        <f t="shared" si="109"/>
        <v>1.0999999999999996</v>
      </c>
    </row>
    <row r="707" spans="1:35" ht="12" customHeight="1" x14ac:dyDescent="0.2">
      <c r="A707" s="73" t="s">
        <v>1887</v>
      </c>
      <c r="B707" s="74" t="s">
        <v>17</v>
      </c>
      <c r="C707" s="74" t="s">
        <v>16</v>
      </c>
      <c r="D707" s="74" t="s">
        <v>15</v>
      </c>
      <c r="E707" s="74" t="s">
        <v>2070</v>
      </c>
      <c r="F707" s="74" t="s">
        <v>2</v>
      </c>
      <c r="G707" s="74" t="s">
        <v>2694</v>
      </c>
      <c r="H707" s="76">
        <v>42522</v>
      </c>
      <c r="I707" s="77">
        <v>48.8</v>
      </c>
      <c r="J707" s="78">
        <v>7.28</v>
      </c>
      <c r="K707" s="78">
        <v>10.5</v>
      </c>
      <c r="L707" s="78">
        <v>45.49</v>
      </c>
      <c r="M707" s="78">
        <v>826.93100000000004</v>
      </c>
      <c r="N707" s="76">
        <v>42793</v>
      </c>
      <c r="O707" s="77">
        <v>41.436999999999998</v>
      </c>
      <c r="P707" s="78">
        <v>6.74</v>
      </c>
      <c r="Q707" s="78">
        <v>9.4</v>
      </c>
      <c r="R707" s="78">
        <v>49.49</v>
      </c>
      <c r="S707" s="78">
        <v>826.93100000000004</v>
      </c>
      <c r="T707" s="79">
        <v>9</v>
      </c>
      <c r="V707" s="86">
        <v>42793</v>
      </c>
      <c r="X707" s="81" t="str">
        <f t="shared" ref="X707:X770" si="110">YEAR(H707)&amp;"-Q"&amp;IF(MONTH(H707)&lt;4,1,IF(MONTH(H707)&lt;7,2,IF(MONTH(H707)&lt;10,3,4)))</f>
        <v>2016-Q2</v>
      </c>
      <c r="Y707" s="81" t="str">
        <f t="shared" ref="Y707:Y770" si="111">IF(ISNUMBER(K707),X707,"")</f>
        <v>2016-Q2</v>
      </c>
      <c r="Z707" s="87">
        <f t="shared" ref="Z707:Z770" si="112">IF(ISNUMBER(K707),K707,"")</f>
        <v>10.5</v>
      </c>
      <c r="AB707" s="81" t="str">
        <f t="shared" ref="AB707:AB770" si="113">IF(A707="Settled",YEAR(N707)&amp;"-Q"&amp;IF(MONTH(N707)&lt;4,1,IF(MONTH(N707)&lt;7,2,IF(MONTH(N707)&lt;10,3,4))),"")</f>
        <v>2017-Q1</v>
      </c>
      <c r="AC707" s="81" t="str">
        <f t="shared" ref="AC707:AC770" si="114">IF(ISNUMBER(Q707),AB707,"")</f>
        <v>2017-Q1</v>
      </c>
      <c r="AD707" s="87">
        <f t="shared" ref="AD707:AD770" si="115">IF(ISNUMBER(Q707),Q707,"")</f>
        <v>9.4</v>
      </c>
      <c r="AF707" s="81" t="str">
        <f t="shared" ref="AF707:AF770" si="116">IF(AND(LEN(Z707)&gt;0,LEN(AD707)&gt;0),AB707,"")</f>
        <v>2017-Q1</v>
      </c>
      <c r="AG707" s="87">
        <f t="shared" ref="AG707:AG770" si="117">IF(LEN(AF707)&gt;0,Z707,"")</f>
        <v>10.5</v>
      </c>
      <c r="AH707" s="87">
        <f t="shared" ref="AH707:AH770" si="118">IF(LEN(AF707)&gt;0,AD707,"")</f>
        <v>9.4</v>
      </c>
      <c r="AI707" s="87">
        <f t="shared" ref="AI707:AI770" si="119">IF(LEN(AF707)&gt;0,AG707-AH707,"")</f>
        <v>1.0999999999999996</v>
      </c>
    </row>
    <row r="708" spans="1:35" ht="12" customHeight="1" x14ac:dyDescent="0.2">
      <c r="A708" s="73" t="s">
        <v>1887</v>
      </c>
      <c r="B708" s="74" t="s">
        <v>17</v>
      </c>
      <c r="C708" s="74" t="s">
        <v>16</v>
      </c>
      <c r="D708" s="74" t="s">
        <v>15</v>
      </c>
      <c r="E708" s="74" t="s">
        <v>2071</v>
      </c>
      <c r="F708" s="74" t="s">
        <v>2</v>
      </c>
      <c r="G708" s="74" t="s">
        <v>2694</v>
      </c>
      <c r="H708" s="76">
        <v>42522</v>
      </c>
      <c r="I708" s="77">
        <v>0.92</v>
      </c>
      <c r="J708" s="78">
        <v>7.78</v>
      </c>
      <c r="K708" s="78">
        <v>11.5</v>
      </c>
      <c r="L708" s="78">
        <v>49.49</v>
      </c>
      <c r="M708" s="78">
        <v>354.98099999999999</v>
      </c>
      <c r="N708" s="76">
        <v>42793</v>
      </c>
      <c r="O708" s="77">
        <v>-2.242</v>
      </c>
      <c r="P708" s="78">
        <v>7.24</v>
      </c>
      <c r="Q708" s="78">
        <v>10.4</v>
      </c>
      <c r="R708" s="78">
        <v>49.49</v>
      </c>
      <c r="S708" s="78">
        <v>354.98099999999999</v>
      </c>
      <c r="T708" s="79">
        <v>9</v>
      </c>
      <c r="V708" s="86">
        <v>42793</v>
      </c>
      <c r="X708" s="81" t="str">
        <f t="shared" si="110"/>
        <v>2016-Q2</v>
      </c>
      <c r="Y708" s="81" t="str">
        <f t="shared" si="111"/>
        <v>2016-Q2</v>
      </c>
      <c r="Z708" s="87">
        <f t="shared" si="112"/>
        <v>11.5</v>
      </c>
      <c r="AB708" s="81" t="str">
        <f t="shared" si="113"/>
        <v>2017-Q1</v>
      </c>
      <c r="AC708" s="81" t="str">
        <f t="shared" si="114"/>
        <v>2017-Q1</v>
      </c>
      <c r="AD708" s="87">
        <f t="shared" si="115"/>
        <v>10.4</v>
      </c>
      <c r="AF708" s="81" t="str">
        <f t="shared" si="116"/>
        <v>2017-Q1</v>
      </c>
      <c r="AG708" s="87">
        <f t="shared" si="117"/>
        <v>11.5</v>
      </c>
      <c r="AH708" s="87">
        <f t="shared" si="118"/>
        <v>10.4</v>
      </c>
      <c r="AI708" s="87">
        <f t="shared" si="119"/>
        <v>1.0999999999999996</v>
      </c>
    </row>
    <row r="709" spans="1:35" ht="12" customHeight="1" x14ac:dyDescent="0.2">
      <c r="A709" s="73" t="s">
        <v>1887</v>
      </c>
      <c r="B709" s="74" t="s">
        <v>17</v>
      </c>
      <c r="C709" s="74" t="s">
        <v>16</v>
      </c>
      <c r="D709" s="74" t="s">
        <v>15</v>
      </c>
      <c r="E709" s="74" t="s">
        <v>2072</v>
      </c>
      <c r="F709" s="74" t="s">
        <v>2</v>
      </c>
      <c r="G709" s="74" t="s">
        <v>2694</v>
      </c>
      <c r="H709" s="76">
        <v>42522</v>
      </c>
      <c r="I709" s="77">
        <v>2.5209999999999999</v>
      </c>
      <c r="J709" s="78">
        <v>7.78</v>
      </c>
      <c r="K709" s="78">
        <v>11.5</v>
      </c>
      <c r="L709" s="78">
        <v>49.49</v>
      </c>
      <c r="M709" s="78">
        <v>1214.7550000000001</v>
      </c>
      <c r="N709" s="76">
        <v>42793</v>
      </c>
      <c r="O709" s="77">
        <v>-8.5039999999999996</v>
      </c>
      <c r="P709" s="78">
        <v>7.24</v>
      </c>
      <c r="Q709" s="78">
        <v>10.4</v>
      </c>
      <c r="R709" s="78">
        <v>49.49</v>
      </c>
      <c r="S709" s="78">
        <v>1213.7070000000001</v>
      </c>
      <c r="T709" s="79">
        <v>9</v>
      </c>
      <c r="V709" s="86">
        <v>42793</v>
      </c>
      <c r="X709" s="81" t="str">
        <f t="shared" si="110"/>
        <v>2016-Q2</v>
      </c>
      <c r="Y709" s="81" t="str">
        <f t="shared" si="111"/>
        <v>2016-Q2</v>
      </c>
      <c r="Z709" s="87">
        <f t="shared" si="112"/>
        <v>11.5</v>
      </c>
      <c r="AB709" s="81" t="str">
        <f t="shared" si="113"/>
        <v>2017-Q1</v>
      </c>
      <c r="AC709" s="81" t="str">
        <f t="shared" si="114"/>
        <v>2017-Q1</v>
      </c>
      <c r="AD709" s="87">
        <f t="shared" si="115"/>
        <v>10.4</v>
      </c>
      <c r="AF709" s="81" t="str">
        <f t="shared" si="116"/>
        <v>2017-Q1</v>
      </c>
      <c r="AG709" s="87">
        <f t="shared" si="117"/>
        <v>11.5</v>
      </c>
      <c r="AH709" s="87">
        <f t="shared" si="118"/>
        <v>10.4</v>
      </c>
      <c r="AI709" s="87">
        <f t="shared" si="119"/>
        <v>1.0999999999999996</v>
      </c>
    </row>
    <row r="710" spans="1:35" ht="12" customHeight="1" x14ac:dyDescent="0.2">
      <c r="A710" s="73" t="s">
        <v>1887</v>
      </c>
      <c r="B710" s="74" t="s">
        <v>17</v>
      </c>
      <c r="C710" s="74" t="s">
        <v>16</v>
      </c>
      <c r="D710" s="74" t="s">
        <v>15</v>
      </c>
      <c r="E710" s="74" t="s">
        <v>2073</v>
      </c>
      <c r="F710" s="74" t="s">
        <v>2</v>
      </c>
      <c r="G710" s="74" t="s">
        <v>2694</v>
      </c>
      <c r="H710" s="76">
        <v>42522</v>
      </c>
      <c r="I710" s="77">
        <v>6.25</v>
      </c>
      <c r="J710" s="78">
        <v>7.78</v>
      </c>
      <c r="K710" s="78">
        <v>11.5</v>
      </c>
      <c r="L710" s="78">
        <v>49.49</v>
      </c>
      <c r="M710" s="78">
        <v>649.06799999999998</v>
      </c>
      <c r="N710" s="76">
        <v>42793</v>
      </c>
      <c r="O710" s="77">
        <v>0.46899999999999997</v>
      </c>
      <c r="P710" s="78">
        <v>7.24</v>
      </c>
      <c r="Q710" s="78">
        <v>10.4</v>
      </c>
      <c r="R710" s="78">
        <v>49.49</v>
      </c>
      <c r="S710" s="78">
        <v>649.06799999999998</v>
      </c>
      <c r="T710" s="79">
        <v>9</v>
      </c>
      <c r="V710" s="86">
        <v>42793</v>
      </c>
      <c r="X710" s="81" t="str">
        <f t="shared" si="110"/>
        <v>2016-Q2</v>
      </c>
      <c r="Y710" s="81" t="str">
        <f t="shared" si="111"/>
        <v>2016-Q2</v>
      </c>
      <c r="Z710" s="87">
        <f t="shared" si="112"/>
        <v>11.5</v>
      </c>
      <c r="AB710" s="81" t="str">
        <f t="shared" si="113"/>
        <v>2017-Q1</v>
      </c>
      <c r="AC710" s="81" t="str">
        <f t="shared" si="114"/>
        <v>2017-Q1</v>
      </c>
      <c r="AD710" s="87">
        <f t="shared" si="115"/>
        <v>10.4</v>
      </c>
      <c r="AF710" s="81" t="str">
        <f t="shared" si="116"/>
        <v>2017-Q1</v>
      </c>
      <c r="AG710" s="87">
        <f t="shared" si="117"/>
        <v>11.5</v>
      </c>
      <c r="AH710" s="87">
        <f t="shared" si="118"/>
        <v>10.4</v>
      </c>
      <c r="AI710" s="87">
        <f t="shared" si="119"/>
        <v>1.0999999999999996</v>
      </c>
    </row>
    <row r="711" spans="1:35" ht="12" customHeight="1" x14ac:dyDescent="0.2">
      <c r="A711" s="73" t="s">
        <v>1887</v>
      </c>
      <c r="B711" s="74" t="s">
        <v>109</v>
      </c>
      <c r="C711" s="74" t="s">
        <v>269</v>
      </c>
      <c r="D711" s="74" t="s">
        <v>1176</v>
      </c>
      <c r="E711" s="74" t="s">
        <v>2045</v>
      </c>
      <c r="F711" s="74" t="s">
        <v>2</v>
      </c>
      <c r="G711" s="74" t="s">
        <v>2680</v>
      </c>
      <c r="H711" s="76">
        <v>42313</v>
      </c>
      <c r="I711" s="77">
        <v>109.53400000000001</v>
      </c>
      <c r="J711" s="78">
        <v>7.34</v>
      </c>
      <c r="K711" s="78">
        <v>10.35</v>
      </c>
      <c r="L711" s="78">
        <v>50.03</v>
      </c>
      <c r="M711" s="78">
        <v>2104.6779999999999</v>
      </c>
      <c r="N711" s="76">
        <v>42790</v>
      </c>
      <c r="O711" s="77">
        <v>81.5</v>
      </c>
      <c r="P711" s="78">
        <v>7.04</v>
      </c>
      <c r="Q711" s="78">
        <v>9.75</v>
      </c>
      <c r="R711" s="78">
        <v>50.03</v>
      </c>
      <c r="S711" s="78">
        <v>2045.20346</v>
      </c>
      <c r="T711" s="79">
        <v>15</v>
      </c>
      <c r="V711" s="86">
        <v>42790</v>
      </c>
      <c r="X711" s="81" t="str">
        <f t="shared" si="110"/>
        <v>2015-Q4</v>
      </c>
      <c r="Y711" s="81" t="str">
        <f t="shared" si="111"/>
        <v>2015-Q4</v>
      </c>
      <c r="Z711" s="87">
        <f t="shared" si="112"/>
        <v>10.35</v>
      </c>
      <c r="AB711" s="81" t="str">
        <f t="shared" si="113"/>
        <v>2017-Q1</v>
      </c>
      <c r="AC711" s="81" t="str">
        <f t="shared" si="114"/>
        <v>2017-Q1</v>
      </c>
      <c r="AD711" s="87">
        <f t="shared" si="115"/>
        <v>9.75</v>
      </c>
      <c r="AF711" s="81" t="str">
        <f t="shared" si="116"/>
        <v>2017-Q1</v>
      </c>
      <c r="AG711" s="87">
        <f t="shared" si="117"/>
        <v>10.35</v>
      </c>
      <c r="AH711" s="87">
        <f t="shared" si="118"/>
        <v>9.75</v>
      </c>
      <c r="AI711" s="87">
        <f t="shared" si="119"/>
        <v>0.59999999999999964</v>
      </c>
    </row>
    <row r="712" spans="1:35" ht="12" customHeight="1" x14ac:dyDescent="0.2">
      <c r="A712" s="73" t="s">
        <v>1887</v>
      </c>
      <c r="B712" s="74" t="s">
        <v>231</v>
      </c>
      <c r="C712" s="74" t="s">
        <v>2446</v>
      </c>
      <c r="D712" s="74" t="s">
        <v>631</v>
      </c>
      <c r="E712" s="74" t="s">
        <v>2140</v>
      </c>
      <c r="F712" s="74" t="s">
        <v>2</v>
      </c>
      <c r="G712" s="74" t="s">
        <v>2680</v>
      </c>
      <c r="H712" s="76">
        <v>42726</v>
      </c>
      <c r="I712" s="77">
        <v>91.662000000000006</v>
      </c>
      <c r="J712" s="78">
        <v>6.81</v>
      </c>
      <c r="K712" s="78">
        <v>10.4</v>
      </c>
      <c r="L712" s="78">
        <v>39.549999999999997</v>
      </c>
      <c r="M712" s="78">
        <v>3041.3960000000002</v>
      </c>
      <c r="N712" s="76">
        <v>42790</v>
      </c>
      <c r="O712" s="75" t="s">
        <v>1</v>
      </c>
      <c r="P712" s="75" t="s">
        <v>1</v>
      </c>
      <c r="Q712" s="75" t="s">
        <v>1</v>
      </c>
      <c r="R712" s="75" t="s">
        <v>1</v>
      </c>
      <c r="S712" s="75" t="s">
        <v>1</v>
      </c>
      <c r="T712" s="79">
        <v>2</v>
      </c>
      <c r="V712" s="86">
        <v>42790</v>
      </c>
      <c r="X712" s="81" t="str">
        <f t="shared" si="110"/>
        <v>2016-Q4</v>
      </c>
      <c r="Y712" s="81" t="str">
        <f t="shared" si="111"/>
        <v>2016-Q4</v>
      </c>
      <c r="Z712" s="87">
        <f t="shared" si="112"/>
        <v>10.4</v>
      </c>
      <c r="AB712" s="81" t="str">
        <f t="shared" si="113"/>
        <v>2017-Q1</v>
      </c>
      <c r="AC712" s="81" t="str">
        <f t="shared" si="114"/>
        <v/>
      </c>
      <c r="AD712" s="87" t="str">
        <f t="shared" si="115"/>
        <v/>
      </c>
      <c r="AF712" s="81" t="str">
        <f t="shared" si="116"/>
        <v/>
      </c>
      <c r="AG712" s="87" t="str">
        <f t="shared" si="117"/>
        <v/>
      </c>
      <c r="AH712" s="87" t="str">
        <f t="shared" si="118"/>
        <v/>
      </c>
      <c r="AI712" s="87" t="str">
        <f t="shared" si="119"/>
        <v/>
      </c>
    </row>
    <row r="713" spans="1:35" ht="12" customHeight="1" x14ac:dyDescent="0.2">
      <c r="A713" s="73" t="s">
        <v>1887</v>
      </c>
      <c r="B713" s="74" t="s">
        <v>28</v>
      </c>
      <c r="C713" s="74" t="s">
        <v>1536</v>
      </c>
      <c r="D713" s="74" t="s">
        <v>2095</v>
      </c>
      <c r="E713" s="74" t="s">
        <v>2226</v>
      </c>
      <c r="F713" s="74" t="s">
        <v>2</v>
      </c>
      <c r="G713" s="74" t="s">
        <v>2767</v>
      </c>
      <c r="H713" s="76">
        <v>42739</v>
      </c>
      <c r="I713" s="75" t="s">
        <v>1</v>
      </c>
      <c r="J713" s="75" t="s">
        <v>1</v>
      </c>
      <c r="K713" s="75" t="s">
        <v>1</v>
      </c>
      <c r="L713" s="75" t="s">
        <v>1</v>
      </c>
      <c r="M713" s="75" t="s">
        <v>1</v>
      </c>
      <c r="N713" s="76">
        <v>42790</v>
      </c>
      <c r="O713" s="77">
        <v>-46.216009</v>
      </c>
      <c r="P713" s="78">
        <v>6.39</v>
      </c>
      <c r="Q713" s="78">
        <v>9.6</v>
      </c>
      <c r="R713" s="78">
        <v>40</v>
      </c>
      <c r="S713" s="78">
        <v>2495.5926760000002</v>
      </c>
      <c r="T713" s="79">
        <v>1</v>
      </c>
      <c r="V713" s="86">
        <v>42790</v>
      </c>
      <c r="X713" s="81" t="str">
        <f t="shared" si="110"/>
        <v>2017-Q1</v>
      </c>
      <c r="Y713" s="81" t="str">
        <f t="shared" si="111"/>
        <v/>
      </c>
      <c r="Z713" s="87" t="str">
        <f t="shared" si="112"/>
        <v/>
      </c>
      <c r="AB713" s="81" t="str">
        <f t="shared" si="113"/>
        <v>2017-Q1</v>
      </c>
      <c r="AC713" s="81" t="str">
        <f t="shared" si="114"/>
        <v>2017-Q1</v>
      </c>
      <c r="AD713" s="87">
        <f t="shared" si="115"/>
        <v>9.6</v>
      </c>
      <c r="AF713" s="81" t="str">
        <f t="shared" si="116"/>
        <v/>
      </c>
      <c r="AG713" s="87" t="str">
        <f t="shared" si="117"/>
        <v/>
      </c>
      <c r="AH713" s="87" t="str">
        <f t="shared" si="118"/>
        <v/>
      </c>
      <c r="AI713" s="87" t="str">
        <f t="shared" si="119"/>
        <v/>
      </c>
    </row>
    <row r="714" spans="1:35" ht="12" customHeight="1" x14ac:dyDescent="0.2">
      <c r="A714" s="73" t="s">
        <v>1887</v>
      </c>
      <c r="B714" s="74" t="s">
        <v>46</v>
      </c>
      <c r="C714" s="74" t="s">
        <v>1109</v>
      </c>
      <c r="D714" s="74" t="s">
        <v>38</v>
      </c>
      <c r="E714" s="74" t="s">
        <v>2077</v>
      </c>
      <c r="F714" s="74" t="s">
        <v>2</v>
      </c>
      <c r="G714" s="74" t="s">
        <v>2678</v>
      </c>
      <c r="H714" s="76">
        <v>42503</v>
      </c>
      <c r="I714" s="77">
        <v>8.76</v>
      </c>
      <c r="J714" s="78">
        <v>7.79</v>
      </c>
      <c r="K714" s="78">
        <v>10.199999999999999</v>
      </c>
      <c r="L714" s="78">
        <v>49.81</v>
      </c>
      <c r="M714" s="78">
        <v>190.11699999999999</v>
      </c>
      <c r="N714" s="76">
        <v>42788</v>
      </c>
      <c r="O714" s="77">
        <v>1.7</v>
      </c>
      <c r="P714" s="78">
        <v>7.47</v>
      </c>
      <c r="Q714" s="78">
        <v>9.6</v>
      </c>
      <c r="R714" s="78">
        <v>49.7</v>
      </c>
      <c r="S714" s="78">
        <v>178.727</v>
      </c>
      <c r="T714" s="79">
        <v>9</v>
      </c>
      <c r="V714" s="86">
        <v>42788</v>
      </c>
      <c r="X714" s="81" t="str">
        <f t="shared" si="110"/>
        <v>2016-Q2</v>
      </c>
      <c r="Y714" s="81" t="str">
        <f t="shared" si="111"/>
        <v>2016-Q2</v>
      </c>
      <c r="Z714" s="87">
        <f t="shared" si="112"/>
        <v>10.199999999999999</v>
      </c>
      <c r="AB714" s="81" t="str">
        <f t="shared" si="113"/>
        <v>2017-Q1</v>
      </c>
      <c r="AC714" s="81" t="str">
        <f t="shared" si="114"/>
        <v>2017-Q1</v>
      </c>
      <c r="AD714" s="87">
        <f t="shared" si="115"/>
        <v>9.6</v>
      </c>
      <c r="AF714" s="81" t="str">
        <f t="shared" si="116"/>
        <v>2017-Q1</v>
      </c>
      <c r="AG714" s="87">
        <f t="shared" si="117"/>
        <v>10.199999999999999</v>
      </c>
      <c r="AH714" s="87">
        <f t="shared" si="118"/>
        <v>9.6</v>
      </c>
      <c r="AI714" s="87">
        <f t="shared" si="119"/>
        <v>0.59999999999999964</v>
      </c>
    </row>
    <row r="715" spans="1:35" ht="12" customHeight="1" x14ac:dyDescent="0.2">
      <c r="A715" s="73" t="s">
        <v>1887</v>
      </c>
      <c r="B715" s="74" t="s">
        <v>63</v>
      </c>
      <c r="C715" s="74" t="s">
        <v>97</v>
      </c>
      <c r="D715" s="74" t="s">
        <v>62</v>
      </c>
      <c r="E715" s="74" t="s">
        <v>2102</v>
      </c>
      <c r="F715" s="74" t="s">
        <v>2</v>
      </c>
      <c r="G715" s="74" t="s">
        <v>2678</v>
      </c>
      <c r="H715" s="76">
        <v>42571</v>
      </c>
      <c r="I715" s="77">
        <v>56.970182999999999</v>
      </c>
      <c r="J715" s="78">
        <v>7.24</v>
      </c>
      <c r="K715" s="78">
        <v>10.6</v>
      </c>
      <c r="L715" s="78">
        <v>49.1</v>
      </c>
      <c r="M715" s="78">
        <v>726.80217000000005</v>
      </c>
      <c r="N715" s="76">
        <v>42781</v>
      </c>
      <c r="O715" s="77">
        <v>38.267710000000001</v>
      </c>
      <c r="P715" s="78">
        <v>6.74</v>
      </c>
      <c r="Q715" s="78">
        <v>9.6</v>
      </c>
      <c r="R715" s="78">
        <v>49.1</v>
      </c>
      <c r="S715" s="78">
        <v>707.24623399999996</v>
      </c>
      <c r="T715" s="79">
        <v>7</v>
      </c>
      <c r="V715" s="86">
        <v>42781</v>
      </c>
      <c r="X715" s="81" t="str">
        <f t="shared" si="110"/>
        <v>2016-Q3</v>
      </c>
      <c r="Y715" s="81" t="str">
        <f t="shared" si="111"/>
        <v>2016-Q3</v>
      </c>
      <c r="Z715" s="87">
        <f t="shared" si="112"/>
        <v>10.6</v>
      </c>
      <c r="AB715" s="81" t="str">
        <f t="shared" si="113"/>
        <v>2017-Q1</v>
      </c>
      <c r="AC715" s="81" t="str">
        <f t="shared" si="114"/>
        <v>2017-Q1</v>
      </c>
      <c r="AD715" s="87">
        <f t="shared" si="115"/>
        <v>9.6</v>
      </c>
      <c r="AF715" s="81" t="str">
        <f t="shared" si="116"/>
        <v>2017-Q1</v>
      </c>
      <c r="AG715" s="87">
        <f t="shared" si="117"/>
        <v>10.6</v>
      </c>
      <c r="AH715" s="87">
        <f t="shared" si="118"/>
        <v>9.6</v>
      </c>
      <c r="AI715" s="87">
        <f t="shared" si="119"/>
        <v>1</v>
      </c>
    </row>
    <row r="716" spans="1:35" ht="12" customHeight="1" x14ac:dyDescent="0.2">
      <c r="A716" s="73" t="s">
        <v>1887</v>
      </c>
      <c r="B716" s="74" t="s">
        <v>57</v>
      </c>
      <c r="C716" s="74" t="s">
        <v>874</v>
      </c>
      <c r="D716" s="74" t="s">
        <v>875</v>
      </c>
      <c r="E716" s="74" t="s">
        <v>2060</v>
      </c>
      <c r="F716" s="74" t="s">
        <v>2</v>
      </c>
      <c r="G716" s="74" t="s">
        <v>2680</v>
      </c>
      <c r="H716" s="76">
        <v>42401</v>
      </c>
      <c r="I716" s="77">
        <v>325.245</v>
      </c>
      <c r="J716" s="78">
        <v>5.71</v>
      </c>
      <c r="K716" s="78">
        <v>10.5</v>
      </c>
      <c r="L716" s="78">
        <v>37.49</v>
      </c>
      <c r="M716" s="78">
        <v>14444.513999999999</v>
      </c>
      <c r="N716" s="76">
        <v>42766</v>
      </c>
      <c r="O716" s="77">
        <v>184.33600000000001</v>
      </c>
      <c r="P716" s="78">
        <v>5.55</v>
      </c>
      <c r="Q716" s="78">
        <v>10.1</v>
      </c>
      <c r="R716" s="78">
        <v>37.49</v>
      </c>
      <c r="S716" s="78">
        <v>14243.718999999999</v>
      </c>
      <c r="T716" s="79">
        <v>12</v>
      </c>
      <c r="V716" s="86">
        <v>42766</v>
      </c>
      <c r="X716" s="81" t="str">
        <f t="shared" si="110"/>
        <v>2016-Q1</v>
      </c>
      <c r="Y716" s="81" t="str">
        <f t="shared" si="111"/>
        <v>2016-Q1</v>
      </c>
      <c r="Z716" s="87">
        <f t="shared" si="112"/>
        <v>10.5</v>
      </c>
      <c r="AB716" s="81" t="str">
        <f t="shared" si="113"/>
        <v>2017-Q1</v>
      </c>
      <c r="AC716" s="81" t="str">
        <f t="shared" si="114"/>
        <v>2017-Q1</v>
      </c>
      <c r="AD716" s="87">
        <f t="shared" si="115"/>
        <v>10.1</v>
      </c>
      <c r="AF716" s="81" t="str">
        <f t="shared" si="116"/>
        <v>2017-Q1</v>
      </c>
      <c r="AG716" s="87">
        <f t="shared" si="117"/>
        <v>10.5</v>
      </c>
      <c r="AH716" s="87">
        <f t="shared" si="118"/>
        <v>10.1</v>
      </c>
      <c r="AI716" s="87">
        <f t="shared" si="119"/>
        <v>0.40000000000000036</v>
      </c>
    </row>
    <row r="717" spans="1:35" ht="12" customHeight="1" x14ac:dyDescent="0.2">
      <c r="A717" s="73" t="s">
        <v>1887</v>
      </c>
      <c r="B717" s="74" t="s">
        <v>28</v>
      </c>
      <c r="C717" s="74" t="s">
        <v>2716</v>
      </c>
      <c r="D717" s="74" t="s">
        <v>10</v>
      </c>
      <c r="E717" s="74" t="s">
        <v>2059</v>
      </c>
      <c r="F717" s="74" t="s">
        <v>2</v>
      </c>
      <c r="G717" s="74" t="s">
        <v>2680</v>
      </c>
      <c r="H717" s="76">
        <v>42416</v>
      </c>
      <c r="I717" s="77">
        <v>61.498468000000003</v>
      </c>
      <c r="J717" s="78">
        <v>8.1199999999999992</v>
      </c>
      <c r="K717" s="78">
        <v>10.25</v>
      </c>
      <c r="L717" s="78">
        <v>53.97</v>
      </c>
      <c r="M717" s="78">
        <v>1674.0389250000001</v>
      </c>
      <c r="N717" s="76">
        <v>42761</v>
      </c>
      <c r="O717" s="77">
        <v>35.249760999999999</v>
      </c>
      <c r="P717" s="75" t="s">
        <v>1</v>
      </c>
      <c r="Q717" s="75" t="s">
        <v>1</v>
      </c>
      <c r="R717" s="75" t="s">
        <v>1</v>
      </c>
      <c r="S717" s="75" t="s">
        <v>1</v>
      </c>
      <c r="T717" s="79">
        <v>11</v>
      </c>
      <c r="V717" s="86">
        <v>42761</v>
      </c>
      <c r="X717" s="81" t="str">
        <f t="shared" si="110"/>
        <v>2016-Q1</v>
      </c>
      <c r="Y717" s="81" t="str">
        <f t="shared" si="111"/>
        <v>2016-Q1</v>
      </c>
      <c r="Z717" s="87">
        <f t="shared" si="112"/>
        <v>10.25</v>
      </c>
      <c r="AB717" s="81" t="str">
        <f t="shared" si="113"/>
        <v>2017-Q1</v>
      </c>
      <c r="AC717" s="81" t="str">
        <f t="shared" si="114"/>
        <v/>
      </c>
      <c r="AD717" s="87" t="str">
        <f t="shared" si="115"/>
        <v/>
      </c>
      <c r="AF717" s="81" t="str">
        <f t="shared" si="116"/>
        <v/>
      </c>
      <c r="AG717" s="87" t="str">
        <f t="shared" si="117"/>
        <v/>
      </c>
      <c r="AH717" s="87" t="str">
        <f t="shared" si="118"/>
        <v/>
      </c>
      <c r="AI717" s="87" t="str">
        <f t="shared" si="119"/>
        <v/>
      </c>
    </row>
    <row r="718" spans="1:35" ht="12" customHeight="1" x14ac:dyDescent="0.2">
      <c r="A718" s="73" t="s">
        <v>1887</v>
      </c>
      <c r="B718" s="74" t="s">
        <v>231</v>
      </c>
      <c r="C718" s="74" t="s">
        <v>2740</v>
      </c>
      <c r="D718" s="74" t="s">
        <v>635</v>
      </c>
      <c r="E718" s="74" t="s">
        <v>2107</v>
      </c>
      <c r="F718" s="74" t="s">
        <v>2</v>
      </c>
      <c r="G718" s="74" t="s">
        <v>2694</v>
      </c>
      <c r="H718" s="76">
        <v>42551</v>
      </c>
      <c r="I718" s="77">
        <v>1.856385</v>
      </c>
      <c r="J718" s="75" t="s">
        <v>1</v>
      </c>
      <c r="K718" s="75" t="s">
        <v>1</v>
      </c>
      <c r="L718" s="75" t="s">
        <v>1</v>
      </c>
      <c r="M718" s="78">
        <v>45.541848999999999</v>
      </c>
      <c r="N718" s="76">
        <v>42760</v>
      </c>
      <c r="O718" s="77">
        <v>1.856385</v>
      </c>
      <c r="P718" s="75" t="s">
        <v>1</v>
      </c>
      <c r="Q718" s="75" t="s">
        <v>1</v>
      </c>
      <c r="R718" s="75" t="s">
        <v>1</v>
      </c>
      <c r="S718" s="78">
        <v>45.541848999999999</v>
      </c>
      <c r="T718" s="79">
        <v>6</v>
      </c>
      <c r="V718" s="86">
        <v>42760</v>
      </c>
      <c r="X718" s="81" t="str">
        <f t="shared" si="110"/>
        <v>2016-Q2</v>
      </c>
      <c r="Y718" s="81" t="str">
        <f t="shared" si="111"/>
        <v/>
      </c>
      <c r="Z718" s="87" t="str">
        <f t="shared" si="112"/>
        <v/>
      </c>
      <c r="AB718" s="81" t="str">
        <f t="shared" si="113"/>
        <v>2017-Q1</v>
      </c>
      <c r="AC718" s="81" t="str">
        <f t="shared" si="114"/>
        <v/>
      </c>
      <c r="AD718" s="87" t="str">
        <f t="shared" si="115"/>
        <v/>
      </c>
      <c r="AF718" s="81" t="str">
        <f t="shared" si="116"/>
        <v/>
      </c>
      <c r="AG718" s="87" t="str">
        <f t="shared" si="117"/>
        <v/>
      </c>
      <c r="AH718" s="87" t="str">
        <f t="shared" si="118"/>
        <v/>
      </c>
      <c r="AI718" s="87" t="str">
        <f t="shared" si="119"/>
        <v/>
      </c>
    </row>
    <row r="719" spans="1:35" ht="12" customHeight="1" x14ac:dyDescent="0.2">
      <c r="A719" s="73" t="s">
        <v>1887</v>
      </c>
      <c r="B719" s="74" t="s">
        <v>39</v>
      </c>
      <c r="C719" s="74" t="s">
        <v>3013</v>
      </c>
      <c r="D719" s="74" t="s">
        <v>38</v>
      </c>
      <c r="E719" s="74" t="s">
        <v>2061</v>
      </c>
      <c r="F719" s="74" t="s">
        <v>2</v>
      </c>
      <c r="G719" s="74" t="s">
        <v>2678</v>
      </c>
      <c r="H719" s="76">
        <v>42398</v>
      </c>
      <c r="I719" s="77">
        <v>479.61</v>
      </c>
      <c r="J719" s="78">
        <v>7.31</v>
      </c>
      <c r="K719" s="78">
        <v>9.75</v>
      </c>
      <c r="L719" s="78">
        <v>48</v>
      </c>
      <c r="M719" s="78">
        <v>18926.574000000001</v>
      </c>
      <c r="N719" s="76">
        <v>42759</v>
      </c>
      <c r="O719" s="77">
        <v>194.5</v>
      </c>
      <c r="P719" s="78">
        <v>6.82</v>
      </c>
      <c r="Q719" s="78">
        <v>9</v>
      </c>
      <c r="R719" s="78">
        <v>48</v>
      </c>
      <c r="S719" s="78">
        <v>18902</v>
      </c>
      <c r="T719" s="79">
        <v>12</v>
      </c>
      <c r="V719" s="86">
        <v>42759</v>
      </c>
      <c r="X719" s="81" t="str">
        <f t="shared" si="110"/>
        <v>2016-Q1</v>
      </c>
      <c r="Y719" s="81" t="str">
        <f t="shared" si="111"/>
        <v>2016-Q1</v>
      </c>
      <c r="Z719" s="87">
        <f t="shared" si="112"/>
        <v>9.75</v>
      </c>
      <c r="AB719" s="81" t="str">
        <f t="shared" si="113"/>
        <v>2017-Q1</v>
      </c>
      <c r="AC719" s="81" t="str">
        <f t="shared" si="114"/>
        <v>2017-Q1</v>
      </c>
      <c r="AD719" s="87">
        <f t="shared" si="115"/>
        <v>9</v>
      </c>
      <c r="AF719" s="81" t="str">
        <f t="shared" si="116"/>
        <v>2017-Q1</v>
      </c>
      <c r="AG719" s="87">
        <f t="shared" si="117"/>
        <v>9.75</v>
      </c>
      <c r="AH719" s="87">
        <f t="shared" si="118"/>
        <v>9</v>
      </c>
      <c r="AI719" s="87">
        <f t="shared" si="119"/>
        <v>0.75</v>
      </c>
    </row>
    <row r="720" spans="1:35" ht="12" customHeight="1" x14ac:dyDescent="0.2">
      <c r="A720" s="73" t="s">
        <v>1887</v>
      </c>
      <c r="B720" s="74" t="s">
        <v>31</v>
      </c>
      <c r="C720" s="74" t="s">
        <v>1379</v>
      </c>
      <c r="D720" s="74" t="s">
        <v>4</v>
      </c>
      <c r="E720" s="74" t="s">
        <v>2084</v>
      </c>
      <c r="F720" s="74" t="s">
        <v>2</v>
      </c>
      <c r="G720" s="74" t="s">
        <v>2678</v>
      </c>
      <c r="H720" s="76">
        <v>42488</v>
      </c>
      <c r="I720" s="77">
        <v>140.24799999999999</v>
      </c>
      <c r="J720" s="78">
        <v>8.14</v>
      </c>
      <c r="K720" s="78">
        <v>10.9</v>
      </c>
      <c r="L720" s="78">
        <v>51.2</v>
      </c>
      <c r="M720" s="78">
        <v>1405.89</v>
      </c>
      <c r="N720" s="76">
        <v>42754</v>
      </c>
      <c r="O720" s="77">
        <v>90.5</v>
      </c>
      <c r="P720" s="75" t="s">
        <v>1</v>
      </c>
      <c r="Q720" s="75" t="s">
        <v>1</v>
      </c>
      <c r="R720" s="75" t="s">
        <v>1</v>
      </c>
      <c r="S720" s="75" t="s">
        <v>1</v>
      </c>
      <c r="T720" s="79">
        <v>8</v>
      </c>
      <c r="V720" s="86">
        <v>42754</v>
      </c>
      <c r="X720" s="81" t="str">
        <f t="shared" si="110"/>
        <v>2016-Q2</v>
      </c>
      <c r="Y720" s="81" t="str">
        <f t="shared" si="111"/>
        <v>2016-Q2</v>
      </c>
      <c r="Z720" s="87">
        <f t="shared" si="112"/>
        <v>10.9</v>
      </c>
      <c r="AB720" s="81" t="str">
        <f t="shared" si="113"/>
        <v>2017-Q1</v>
      </c>
      <c r="AC720" s="81" t="str">
        <f t="shared" si="114"/>
        <v/>
      </c>
      <c r="AD720" s="87" t="str">
        <f t="shared" si="115"/>
        <v/>
      </c>
      <c r="AF720" s="81" t="str">
        <f t="shared" si="116"/>
        <v/>
      </c>
      <c r="AG720" s="87" t="str">
        <f t="shared" si="117"/>
        <v/>
      </c>
      <c r="AH720" s="87" t="str">
        <f t="shared" si="118"/>
        <v/>
      </c>
      <c r="AI720" s="87" t="str">
        <f t="shared" si="119"/>
        <v/>
      </c>
    </row>
    <row r="721" spans="1:35" ht="12" customHeight="1" x14ac:dyDescent="0.2">
      <c r="A721" s="73" t="s">
        <v>1887</v>
      </c>
      <c r="B721" s="74" t="s">
        <v>31</v>
      </c>
      <c r="C721" s="74" t="s">
        <v>1395</v>
      </c>
      <c r="D721" s="74" t="s">
        <v>4</v>
      </c>
      <c r="E721" s="74" t="s">
        <v>2085</v>
      </c>
      <c r="F721" s="74" t="s">
        <v>2</v>
      </c>
      <c r="G721" s="74" t="s">
        <v>2678</v>
      </c>
      <c r="H721" s="76">
        <v>42488</v>
      </c>
      <c r="I721" s="77">
        <v>158.77000000000001</v>
      </c>
      <c r="J721" s="78">
        <v>8.58</v>
      </c>
      <c r="K721" s="78">
        <v>11.3</v>
      </c>
      <c r="L721" s="78">
        <v>52.6</v>
      </c>
      <c r="M721" s="78">
        <v>1631.1869999999999</v>
      </c>
      <c r="N721" s="76">
        <v>42754</v>
      </c>
      <c r="O721" s="77">
        <v>94.6</v>
      </c>
      <c r="P721" s="75" t="s">
        <v>1</v>
      </c>
      <c r="Q721" s="75" t="s">
        <v>1</v>
      </c>
      <c r="R721" s="75" t="s">
        <v>1</v>
      </c>
      <c r="S721" s="75" t="s">
        <v>1</v>
      </c>
      <c r="T721" s="79">
        <v>8</v>
      </c>
      <c r="V721" s="86">
        <v>42754</v>
      </c>
      <c r="X721" s="81" t="str">
        <f t="shared" si="110"/>
        <v>2016-Q2</v>
      </c>
      <c r="Y721" s="81" t="str">
        <f t="shared" si="111"/>
        <v>2016-Q2</v>
      </c>
      <c r="Z721" s="87">
        <f t="shared" si="112"/>
        <v>11.3</v>
      </c>
      <c r="AB721" s="81" t="str">
        <f t="shared" si="113"/>
        <v>2017-Q1</v>
      </c>
      <c r="AC721" s="81" t="str">
        <f t="shared" si="114"/>
        <v/>
      </c>
      <c r="AD721" s="87" t="str">
        <f t="shared" si="115"/>
        <v/>
      </c>
      <c r="AF721" s="81" t="str">
        <f t="shared" si="116"/>
        <v/>
      </c>
      <c r="AG721" s="87" t="str">
        <f t="shared" si="117"/>
        <v/>
      </c>
      <c r="AH721" s="87" t="str">
        <f t="shared" si="118"/>
        <v/>
      </c>
      <c r="AI721" s="87" t="str">
        <f t="shared" si="119"/>
        <v/>
      </c>
    </row>
    <row r="722" spans="1:35" ht="12" customHeight="1" x14ac:dyDescent="0.2">
      <c r="A722" s="73" t="s">
        <v>1887</v>
      </c>
      <c r="B722" s="74" t="s">
        <v>31</v>
      </c>
      <c r="C722" s="74" t="s">
        <v>1402</v>
      </c>
      <c r="D722" s="74" t="s">
        <v>4</v>
      </c>
      <c r="E722" s="74" t="s">
        <v>2086</v>
      </c>
      <c r="F722" s="74" t="s">
        <v>2</v>
      </c>
      <c r="G722" s="74" t="s">
        <v>2678</v>
      </c>
      <c r="H722" s="76">
        <v>42488</v>
      </c>
      <c r="I722" s="77">
        <v>42.033000000000001</v>
      </c>
      <c r="J722" s="78">
        <v>8.6999999999999993</v>
      </c>
      <c r="K722" s="78">
        <v>11.5</v>
      </c>
      <c r="L722" s="78">
        <v>50.1</v>
      </c>
      <c r="M722" s="78">
        <v>413.51900000000001</v>
      </c>
      <c r="N722" s="76">
        <v>42754</v>
      </c>
      <c r="O722" s="77">
        <v>27.5</v>
      </c>
      <c r="P722" s="75" t="s">
        <v>1</v>
      </c>
      <c r="Q722" s="75" t="s">
        <v>1</v>
      </c>
      <c r="R722" s="75" t="s">
        <v>1</v>
      </c>
      <c r="S722" s="75" t="s">
        <v>1</v>
      </c>
      <c r="T722" s="79">
        <v>8</v>
      </c>
      <c r="V722" s="86">
        <v>42754</v>
      </c>
      <c r="X722" s="81" t="str">
        <f t="shared" si="110"/>
        <v>2016-Q2</v>
      </c>
      <c r="Y722" s="81" t="str">
        <f t="shared" si="111"/>
        <v>2016-Q2</v>
      </c>
      <c r="Z722" s="87">
        <f t="shared" si="112"/>
        <v>11.5</v>
      </c>
      <c r="AB722" s="81" t="str">
        <f t="shared" si="113"/>
        <v>2017-Q1</v>
      </c>
      <c r="AC722" s="81" t="str">
        <f t="shared" si="114"/>
        <v/>
      </c>
      <c r="AD722" s="87" t="str">
        <f t="shared" si="115"/>
        <v/>
      </c>
      <c r="AF722" s="81" t="str">
        <f t="shared" si="116"/>
        <v/>
      </c>
      <c r="AG722" s="87" t="str">
        <f t="shared" si="117"/>
        <v/>
      </c>
      <c r="AH722" s="87" t="str">
        <f t="shared" si="118"/>
        <v/>
      </c>
      <c r="AI722" s="87" t="str">
        <f t="shared" si="119"/>
        <v/>
      </c>
    </row>
    <row r="723" spans="1:35" ht="12" customHeight="1" x14ac:dyDescent="0.2">
      <c r="A723" s="73" t="s">
        <v>1887</v>
      </c>
      <c r="B723" s="74" t="s">
        <v>31</v>
      </c>
      <c r="C723" s="74" t="s">
        <v>1421</v>
      </c>
      <c r="D723" s="74" t="s">
        <v>4</v>
      </c>
      <c r="E723" s="74" t="s">
        <v>2087</v>
      </c>
      <c r="F723" s="74" t="s">
        <v>2</v>
      </c>
      <c r="G723" s="74" t="s">
        <v>2678</v>
      </c>
      <c r="H723" s="76">
        <v>42488</v>
      </c>
      <c r="I723" s="77">
        <v>98.227999999999994</v>
      </c>
      <c r="J723" s="78">
        <v>7.9</v>
      </c>
      <c r="K723" s="78">
        <v>10.9</v>
      </c>
      <c r="L723" s="78">
        <v>50.3</v>
      </c>
      <c r="M723" s="78">
        <v>1364.2149999999999</v>
      </c>
      <c r="N723" s="76">
        <v>42754</v>
      </c>
      <c r="O723" s="77">
        <v>60.6</v>
      </c>
      <c r="P723" s="75" t="s">
        <v>1</v>
      </c>
      <c r="Q723" s="75" t="s">
        <v>1</v>
      </c>
      <c r="R723" s="75" t="s">
        <v>1</v>
      </c>
      <c r="S723" s="75" t="s">
        <v>1</v>
      </c>
      <c r="T723" s="79">
        <v>8</v>
      </c>
      <c r="V723" s="86">
        <v>42754</v>
      </c>
      <c r="X723" s="81" t="str">
        <f t="shared" si="110"/>
        <v>2016-Q2</v>
      </c>
      <c r="Y723" s="81" t="str">
        <f t="shared" si="111"/>
        <v>2016-Q2</v>
      </c>
      <c r="Z723" s="87">
        <f t="shared" si="112"/>
        <v>10.9</v>
      </c>
      <c r="AB723" s="81" t="str">
        <f t="shared" si="113"/>
        <v>2017-Q1</v>
      </c>
      <c r="AC723" s="81" t="str">
        <f t="shared" si="114"/>
        <v/>
      </c>
      <c r="AD723" s="87" t="str">
        <f t="shared" si="115"/>
        <v/>
      </c>
      <c r="AF723" s="81" t="str">
        <f t="shared" si="116"/>
        <v/>
      </c>
      <c r="AG723" s="87" t="str">
        <f t="shared" si="117"/>
        <v/>
      </c>
      <c r="AH723" s="87" t="str">
        <f t="shared" si="118"/>
        <v/>
      </c>
      <c r="AI723" s="87" t="str">
        <f t="shared" si="119"/>
        <v/>
      </c>
    </row>
    <row r="724" spans="1:35" ht="12" customHeight="1" x14ac:dyDescent="0.2">
      <c r="A724" s="73" t="s">
        <v>1887</v>
      </c>
      <c r="B724" s="74" t="s">
        <v>116</v>
      </c>
      <c r="C724" s="74" t="s">
        <v>2448</v>
      </c>
      <c r="D724" s="74" t="s">
        <v>1008</v>
      </c>
      <c r="E724" s="74" t="s">
        <v>2225</v>
      </c>
      <c r="F724" s="74" t="s">
        <v>2</v>
      </c>
      <c r="G724" s="74" t="s">
        <v>2680</v>
      </c>
      <c r="H724" s="76">
        <v>42531</v>
      </c>
      <c r="I724" s="77">
        <v>3.2254770000000001</v>
      </c>
      <c r="J724" s="78">
        <v>8</v>
      </c>
      <c r="K724" s="78">
        <v>10.1</v>
      </c>
      <c r="L724" s="78">
        <v>50.99</v>
      </c>
      <c r="M724" s="78">
        <v>72.311516999999995</v>
      </c>
      <c r="N724" s="76">
        <v>42753</v>
      </c>
      <c r="O724" s="77">
        <v>2.7122449999999998</v>
      </c>
      <c r="P724" s="78">
        <v>7.25</v>
      </c>
      <c r="Q724" s="78">
        <v>9.4499999999999993</v>
      </c>
      <c r="R724" s="78">
        <v>50.99</v>
      </c>
      <c r="S724" s="78">
        <v>72.207391999999999</v>
      </c>
      <c r="T724" s="79">
        <v>7</v>
      </c>
      <c r="V724" s="86">
        <v>42753</v>
      </c>
      <c r="X724" s="81" t="str">
        <f t="shared" si="110"/>
        <v>2016-Q2</v>
      </c>
      <c r="Y724" s="81" t="str">
        <f t="shared" si="111"/>
        <v>2016-Q2</v>
      </c>
      <c r="Z724" s="87">
        <f t="shared" si="112"/>
        <v>10.1</v>
      </c>
      <c r="AB724" s="81" t="str">
        <f t="shared" si="113"/>
        <v>2017-Q1</v>
      </c>
      <c r="AC724" s="81" t="str">
        <f t="shared" si="114"/>
        <v>2017-Q1</v>
      </c>
      <c r="AD724" s="87">
        <f t="shared" si="115"/>
        <v>9.4499999999999993</v>
      </c>
      <c r="AF724" s="81" t="str">
        <f t="shared" si="116"/>
        <v>2017-Q1</v>
      </c>
      <c r="AG724" s="87">
        <f t="shared" si="117"/>
        <v>10.1</v>
      </c>
      <c r="AH724" s="87">
        <f t="shared" si="118"/>
        <v>9.4499999999999993</v>
      </c>
      <c r="AI724" s="87">
        <f t="shared" si="119"/>
        <v>0.65000000000000036</v>
      </c>
    </row>
    <row r="725" spans="1:35" ht="12" customHeight="1" x14ac:dyDescent="0.2">
      <c r="A725" s="73" t="s">
        <v>1887</v>
      </c>
      <c r="B725" s="74" t="s">
        <v>28</v>
      </c>
      <c r="C725" s="74" t="s">
        <v>2000</v>
      </c>
      <c r="D725" s="74" t="s">
        <v>2095</v>
      </c>
      <c r="E725" s="74" t="s">
        <v>2227</v>
      </c>
      <c r="F725" s="74" t="s">
        <v>2</v>
      </c>
      <c r="G725" s="74" t="s">
        <v>2767</v>
      </c>
      <c r="H725" s="76">
        <v>42710</v>
      </c>
      <c r="I725" s="77">
        <v>-6.5</v>
      </c>
      <c r="J725" s="75" t="s">
        <v>1</v>
      </c>
      <c r="K725" s="75" t="s">
        <v>1</v>
      </c>
      <c r="L725" s="75" t="s">
        <v>1</v>
      </c>
      <c r="M725" s="75" t="s">
        <v>1</v>
      </c>
      <c r="N725" s="76">
        <v>42746</v>
      </c>
      <c r="O725" s="77">
        <v>-6.5</v>
      </c>
      <c r="P725" s="75" t="s">
        <v>1</v>
      </c>
      <c r="Q725" s="75" t="s">
        <v>1</v>
      </c>
      <c r="R725" s="75" t="s">
        <v>1</v>
      </c>
      <c r="S725" s="75" t="s">
        <v>1</v>
      </c>
      <c r="T725" s="79">
        <v>1</v>
      </c>
      <c r="V725" s="86">
        <v>42746</v>
      </c>
      <c r="X725" s="81" t="str">
        <f t="shared" si="110"/>
        <v>2016-Q4</v>
      </c>
      <c r="Y725" s="81" t="str">
        <f t="shared" si="111"/>
        <v/>
      </c>
      <c r="Z725" s="87" t="str">
        <f t="shared" si="112"/>
        <v/>
      </c>
      <c r="AB725" s="81" t="str">
        <f t="shared" si="113"/>
        <v>2017-Q1</v>
      </c>
      <c r="AC725" s="81" t="str">
        <f t="shared" si="114"/>
        <v/>
      </c>
      <c r="AD725" s="87" t="str">
        <f t="shared" si="115"/>
        <v/>
      </c>
      <c r="AF725" s="81" t="str">
        <f t="shared" si="116"/>
        <v/>
      </c>
      <c r="AG725" s="87" t="str">
        <f t="shared" si="117"/>
        <v/>
      </c>
      <c r="AH725" s="87" t="str">
        <f t="shared" si="118"/>
        <v/>
      </c>
      <c r="AI725" s="87" t="str">
        <f t="shared" si="119"/>
        <v/>
      </c>
    </row>
    <row r="726" spans="1:35" ht="12" customHeight="1" x14ac:dyDescent="0.2">
      <c r="A726" s="73" t="s">
        <v>1887</v>
      </c>
      <c r="B726" s="74" t="s">
        <v>78</v>
      </c>
      <c r="C726" s="74" t="s">
        <v>2695</v>
      </c>
      <c r="D726" s="74" t="s">
        <v>48</v>
      </c>
      <c r="E726" s="74" t="s">
        <v>2098</v>
      </c>
      <c r="F726" s="74" t="s">
        <v>2</v>
      </c>
      <c r="G726" s="74" t="s">
        <v>2680</v>
      </c>
      <c r="H726" s="76">
        <v>42629</v>
      </c>
      <c r="I726" s="77">
        <v>6.4163269999999999</v>
      </c>
      <c r="J726" s="78">
        <v>7.55</v>
      </c>
      <c r="K726" s="78">
        <v>10.1</v>
      </c>
      <c r="L726" s="78">
        <v>49.69</v>
      </c>
      <c r="M726" s="78">
        <v>81.401876999999999</v>
      </c>
      <c r="N726" s="76">
        <v>42745</v>
      </c>
      <c r="O726" s="75" t="s">
        <v>1</v>
      </c>
      <c r="P726" s="75" t="s">
        <v>1</v>
      </c>
      <c r="Q726" s="75" t="s">
        <v>1</v>
      </c>
      <c r="R726" s="75" t="s">
        <v>1</v>
      </c>
      <c r="S726" s="75" t="s">
        <v>1</v>
      </c>
      <c r="T726" s="79">
        <v>3</v>
      </c>
      <c r="V726" s="86">
        <v>42745</v>
      </c>
      <c r="X726" s="81" t="str">
        <f t="shared" si="110"/>
        <v>2016-Q3</v>
      </c>
      <c r="Y726" s="81" t="str">
        <f t="shared" si="111"/>
        <v>2016-Q3</v>
      </c>
      <c r="Z726" s="87">
        <f t="shared" si="112"/>
        <v>10.1</v>
      </c>
      <c r="AB726" s="81" t="str">
        <f t="shared" si="113"/>
        <v>2017-Q1</v>
      </c>
      <c r="AC726" s="81" t="str">
        <f t="shared" si="114"/>
        <v/>
      </c>
      <c r="AD726" s="87" t="str">
        <f t="shared" si="115"/>
        <v/>
      </c>
      <c r="AF726" s="81" t="str">
        <f t="shared" si="116"/>
        <v/>
      </c>
      <c r="AG726" s="87" t="str">
        <f t="shared" si="117"/>
        <v/>
      </c>
      <c r="AH726" s="87" t="str">
        <f t="shared" si="118"/>
        <v/>
      </c>
      <c r="AI726" s="87" t="str">
        <f t="shared" si="119"/>
        <v/>
      </c>
    </row>
    <row r="727" spans="1:35" ht="12" customHeight="1" x14ac:dyDescent="0.2">
      <c r="A727" s="73" t="s">
        <v>1887</v>
      </c>
      <c r="B727" s="74" t="s">
        <v>17</v>
      </c>
      <c r="C727" s="74" t="s">
        <v>23</v>
      </c>
      <c r="D727" s="74" t="s">
        <v>22</v>
      </c>
      <c r="E727" s="74" t="s">
        <v>2051</v>
      </c>
      <c r="F727" s="74" t="s">
        <v>2</v>
      </c>
      <c r="G727" s="74" t="s">
        <v>2694</v>
      </c>
      <c r="H727" s="76">
        <v>42460</v>
      </c>
      <c r="I727" s="77">
        <v>3.4</v>
      </c>
      <c r="J727" s="78">
        <v>7.62</v>
      </c>
      <c r="K727" s="78">
        <v>10.7</v>
      </c>
      <c r="L727" s="78">
        <v>47.2</v>
      </c>
      <c r="M727" s="78">
        <v>163.12979200000001</v>
      </c>
      <c r="N727" s="76">
        <v>42734</v>
      </c>
      <c r="O727" s="77">
        <v>3.3</v>
      </c>
      <c r="P727" s="78">
        <v>7.3</v>
      </c>
      <c r="Q727" s="78">
        <v>10</v>
      </c>
      <c r="R727" s="78">
        <v>47.22</v>
      </c>
      <c r="S727" s="78">
        <v>164.00684000000001</v>
      </c>
      <c r="T727" s="79">
        <v>9</v>
      </c>
      <c r="V727" s="86">
        <v>42734</v>
      </c>
      <c r="X727" s="81" t="str">
        <f t="shared" si="110"/>
        <v>2016-Q1</v>
      </c>
      <c r="Y727" s="81" t="str">
        <f t="shared" si="111"/>
        <v>2016-Q1</v>
      </c>
      <c r="Z727" s="87">
        <f t="shared" si="112"/>
        <v>10.7</v>
      </c>
      <c r="AB727" s="81" t="str">
        <f t="shared" si="113"/>
        <v>2016-Q4</v>
      </c>
      <c r="AC727" s="81" t="str">
        <f t="shared" si="114"/>
        <v>2016-Q4</v>
      </c>
      <c r="AD727" s="87">
        <f t="shared" si="115"/>
        <v>10</v>
      </c>
      <c r="AF727" s="81" t="str">
        <f t="shared" si="116"/>
        <v>2016-Q4</v>
      </c>
      <c r="AG727" s="87">
        <f t="shared" si="117"/>
        <v>10.7</v>
      </c>
      <c r="AH727" s="87">
        <f t="shared" si="118"/>
        <v>10</v>
      </c>
      <c r="AI727" s="87">
        <f t="shared" si="119"/>
        <v>0.69999999999999929</v>
      </c>
    </row>
    <row r="728" spans="1:35" ht="12" customHeight="1" x14ac:dyDescent="0.2">
      <c r="A728" s="73" t="s">
        <v>1887</v>
      </c>
      <c r="B728" s="74" t="s">
        <v>86</v>
      </c>
      <c r="C728" s="74" t="s">
        <v>136</v>
      </c>
      <c r="D728" s="74" t="s">
        <v>135</v>
      </c>
      <c r="E728" s="74" t="s">
        <v>2074</v>
      </c>
      <c r="F728" s="74" t="s">
        <v>2</v>
      </c>
      <c r="G728" s="74" t="s">
        <v>2680</v>
      </c>
      <c r="H728" s="76">
        <v>42516</v>
      </c>
      <c r="I728" s="77">
        <v>15.433</v>
      </c>
      <c r="J728" s="78">
        <v>7.78</v>
      </c>
      <c r="K728" s="78">
        <v>9.9</v>
      </c>
      <c r="L728" s="78">
        <v>50</v>
      </c>
      <c r="M728" s="78">
        <v>754.63599999999997</v>
      </c>
      <c r="N728" s="76">
        <v>42732</v>
      </c>
      <c r="O728" s="77">
        <v>6.25</v>
      </c>
      <c r="P728" s="78">
        <v>7.58</v>
      </c>
      <c r="Q728" s="78">
        <v>9.5</v>
      </c>
      <c r="R728" s="78">
        <v>50</v>
      </c>
      <c r="S728" s="78">
        <v>754.00300000000004</v>
      </c>
      <c r="T728" s="79">
        <v>7</v>
      </c>
      <c r="V728" s="86">
        <v>42732</v>
      </c>
      <c r="X728" s="81" t="str">
        <f t="shared" si="110"/>
        <v>2016-Q2</v>
      </c>
      <c r="Y728" s="81" t="str">
        <f t="shared" si="111"/>
        <v>2016-Q2</v>
      </c>
      <c r="Z728" s="87">
        <f t="shared" si="112"/>
        <v>9.9</v>
      </c>
      <c r="AB728" s="81" t="str">
        <f t="shared" si="113"/>
        <v>2016-Q4</v>
      </c>
      <c r="AC728" s="81" t="str">
        <f t="shared" si="114"/>
        <v>2016-Q4</v>
      </c>
      <c r="AD728" s="87">
        <f t="shared" si="115"/>
        <v>9.5</v>
      </c>
      <c r="AF728" s="81" t="str">
        <f t="shared" si="116"/>
        <v>2016-Q4</v>
      </c>
      <c r="AG728" s="87">
        <f t="shared" si="117"/>
        <v>9.9</v>
      </c>
      <c r="AH728" s="87">
        <f t="shared" si="118"/>
        <v>9.5</v>
      </c>
      <c r="AI728" s="87">
        <f t="shared" si="119"/>
        <v>0.40000000000000036</v>
      </c>
    </row>
    <row r="729" spans="1:35" ht="12" customHeight="1" x14ac:dyDescent="0.2">
      <c r="A729" s="73" t="s">
        <v>1887</v>
      </c>
      <c r="B729" s="74" t="s">
        <v>242</v>
      </c>
      <c r="C729" s="74" t="s">
        <v>2774</v>
      </c>
      <c r="D729" s="74" t="s">
        <v>241</v>
      </c>
      <c r="E729" s="74" t="s">
        <v>1954</v>
      </c>
      <c r="F729" s="74" t="s">
        <v>2</v>
      </c>
      <c r="G729" s="74" t="s">
        <v>2680</v>
      </c>
      <c r="H729" s="76">
        <v>41817</v>
      </c>
      <c r="I729" s="77">
        <v>0</v>
      </c>
      <c r="J729" s="78">
        <v>8.43</v>
      </c>
      <c r="K729" s="78">
        <v>10.75</v>
      </c>
      <c r="L729" s="78">
        <v>56.94</v>
      </c>
      <c r="M729" s="78">
        <v>1851.905</v>
      </c>
      <c r="N729" s="76">
        <v>42727</v>
      </c>
      <c r="O729" s="77">
        <v>0</v>
      </c>
      <c r="P729" s="75" t="s">
        <v>1</v>
      </c>
      <c r="Q729" s="75" t="s">
        <v>1</v>
      </c>
      <c r="R729" s="75" t="s">
        <v>1</v>
      </c>
      <c r="S729" s="75" t="s">
        <v>1</v>
      </c>
      <c r="T729" s="79">
        <v>30</v>
      </c>
      <c r="V729" s="86">
        <v>42727</v>
      </c>
      <c r="X729" s="81" t="str">
        <f t="shared" si="110"/>
        <v>2014-Q2</v>
      </c>
      <c r="Y729" s="81" t="str">
        <f t="shared" si="111"/>
        <v>2014-Q2</v>
      </c>
      <c r="Z729" s="87">
        <f t="shared" si="112"/>
        <v>10.75</v>
      </c>
      <c r="AB729" s="81" t="str">
        <f t="shared" si="113"/>
        <v>2016-Q4</v>
      </c>
      <c r="AC729" s="81" t="str">
        <f t="shared" si="114"/>
        <v/>
      </c>
      <c r="AD729" s="87" t="str">
        <f t="shared" si="115"/>
        <v/>
      </c>
      <c r="AF729" s="81" t="str">
        <f t="shared" si="116"/>
        <v/>
      </c>
      <c r="AG729" s="87" t="str">
        <f t="shared" si="117"/>
        <v/>
      </c>
      <c r="AH729" s="87" t="str">
        <f t="shared" si="118"/>
        <v/>
      </c>
      <c r="AI729" s="87" t="str">
        <f t="shared" si="119"/>
        <v/>
      </c>
    </row>
    <row r="730" spans="1:35" ht="12" customHeight="1" x14ac:dyDescent="0.2">
      <c r="A730" s="73" t="s">
        <v>1887</v>
      </c>
      <c r="B730" s="74" t="s">
        <v>193</v>
      </c>
      <c r="C730" s="74" t="s">
        <v>16</v>
      </c>
      <c r="D730" s="74" t="s">
        <v>15</v>
      </c>
      <c r="E730" s="74" t="s">
        <v>2108</v>
      </c>
      <c r="F730" s="74" t="s">
        <v>2</v>
      </c>
      <c r="G730" s="74" t="s">
        <v>2680</v>
      </c>
      <c r="H730" s="76">
        <v>42460</v>
      </c>
      <c r="I730" s="77">
        <v>46.752000000000002</v>
      </c>
      <c r="J730" s="78">
        <v>7.8</v>
      </c>
      <c r="K730" s="78">
        <v>10.5</v>
      </c>
      <c r="L730" s="78">
        <v>53.92</v>
      </c>
      <c r="M730" s="78">
        <v>1047.1510000000001</v>
      </c>
      <c r="N730" s="76">
        <v>42726</v>
      </c>
      <c r="O730" s="77">
        <v>34.731999999999999</v>
      </c>
      <c r="P730" s="78">
        <v>7.37</v>
      </c>
      <c r="Q730" s="78">
        <v>9.9</v>
      </c>
      <c r="R730" s="78">
        <v>51.75</v>
      </c>
      <c r="S730" s="78">
        <v>1040.0350000000001</v>
      </c>
      <c r="T730" s="79">
        <v>8</v>
      </c>
      <c r="V730" s="86">
        <v>42726</v>
      </c>
      <c r="X730" s="81" t="str">
        <f t="shared" si="110"/>
        <v>2016-Q1</v>
      </c>
      <c r="Y730" s="81" t="str">
        <f t="shared" si="111"/>
        <v>2016-Q1</v>
      </c>
      <c r="Z730" s="87">
        <f t="shared" si="112"/>
        <v>10.5</v>
      </c>
      <c r="AB730" s="81" t="str">
        <f t="shared" si="113"/>
        <v>2016-Q4</v>
      </c>
      <c r="AC730" s="81" t="str">
        <f t="shared" si="114"/>
        <v>2016-Q4</v>
      </c>
      <c r="AD730" s="87">
        <f t="shared" si="115"/>
        <v>9.9</v>
      </c>
      <c r="AF730" s="81" t="str">
        <f t="shared" si="116"/>
        <v>2016-Q4</v>
      </c>
      <c r="AG730" s="87">
        <f t="shared" si="117"/>
        <v>10.5</v>
      </c>
      <c r="AH730" s="87">
        <f t="shared" si="118"/>
        <v>9.9</v>
      </c>
      <c r="AI730" s="87">
        <f t="shared" si="119"/>
        <v>0.59999999999999964</v>
      </c>
    </row>
    <row r="731" spans="1:35" ht="12" customHeight="1" x14ac:dyDescent="0.2">
      <c r="A731" s="73" t="s">
        <v>1887</v>
      </c>
      <c r="B731" s="74" t="s">
        <v>42</v>
      </c>
      <c r="C731" s="74" t="s">
        <v>41</v>
      </c>
      <c r="D731" s="74" t="s">
        <v>12</v>
      </c>
      <c r="E731" s="74" t="s">
        <v>2067</v>
      </c>
      <c r="F731" s="74" t="s">
        <v>2</v>
      </c>
      <c r="G731" s="74" t="s">
        <v>2680</v>
      </c>
      <c r="H731" s="76">
        <v>42527</v>
      </c>
      <c r="I731" s="77">
        <v>21.623000000000001</v>
      </c>
      <c r="J731" s="78">
        <v>6.97</v>
      </c>
      <c r="K731" s="78">
        <v>10.26</v>
      </c>
      <c r="L731" s="78">
        <v>48.03</v>
      </c>
      <c r="M731" s="78">
        <v>1652.549</v>
      </c>
      <c r="N731" s="76">
        <v>42726</v>
      </c>
      <c r="O731" s="77">
        <v>-2.923</v>
      </c>
      <c r="P731" s="78">
        <v>6.65</v>
      </c>
      <c r="Q731" s="78">
        <v>9.6</v>
      </c>
      <c r="R731" s="78">
        <v>48.03</v>
      </c>
      <c r="S731" s="75" t="s">
        <v>1</v>
      </c>
      <c r="T731" s="79">
        <v>6</v>
      </c>
      <c r="V731" s="86">
        <v>42726</v>
      </c>
      <c r="X731" s="81" t="str">
        <f t="shared" si="110"/>
        <v>2016-Q2</v>
      </c>
      <c r="Y731" s="81" t="str">
        <f t="shared" si="111"/>
        <v>2016-Q2</v>
      </c>
      <c r="Z731" s="87">
        <f t="shared" si="112"/>
        <v>10.26</v>
      </c>
      <c r="AB731" s="81" t="str">
        <f t="shared" si="113"/>
        <v>2016-Q4</v>
      </c>
      <c r="AC731" s="81" t="str">
        <f t="shared" si="114"/>
        <v>2016-Q4</v>
      </c>
      <c r="AD731" s="87">
        <f t="shared" si="115"/>
        <v>9.6</v>
      </c>
      <c r="AF731" s="81" t="str">
        <f t="shared" si="116"/>
        <v>2016-Q4</v>
      </c>
      <c r="AG731" s="87">
        <f t="shared" si="117"/>
        <v>10.26</v>
      </c>
      <c r="AH731" s="87">
        <f t="shared" si="118"/>
        <v>9.6</v>
      </c>
      <c r="AI731" s="87">
        <f t="shared" si="119"/>
        <v>0.66000000000000014</v>
      </c>
    </row>
    <row r="732" spans="1:35" ht="12" customHeight="1" x14ac:dyDescent="0.2">
      <c r="A732" s="73" t="s">
        <v>1887</v>
      </c>
      <c r="B732" s="74" t="s">
        <v>92</v>
      </c>
      <c r="C732" s="74" t="s">
        <v>91</v>
      </c>
      <c r="D732" s="74" t="s">
        <v>52</v>
      </c>
      <c r="E732" s="74" t="s">
        <v>2110</v>
      </c>
      <c r="F732" s="74" t="s">
        <v>2</v>
      </c>
      <c r="G732" s="74" t="s">
        <v>2694</v>
      </c>
      <c r="H732" s="76">
        <v>42675</v>
      </c>
      <c r="I732" s="77">
        <v>70</v>
      </c>
      <c r="J732" s="75" t="s">
        <v>1</v>
      </c>
      <c r="K732" s="75" t="s">
        <v>1</v>
      </c>
      <c r="L732" s="75" t="s">
        <v>1</v>
      </c>
      <c r="M732" s="75" t="s">
        <v>1</v>
      </c>
      <c r="N732" s="76">
        <v>42724</v>
      </c>
      <c r="O732" s="75" t="s">
        <v>1</v>
      </c>
      <c r="P732" s="75" t="s">
        <v>1</v>
      </c>
      <c r="Q732" s="75" t="s">
        <v>1</v>
      </c>
      <c r="R732" s="75" t="s">
        <v>1</v>
      </c>
      <c r="S732" s="75" t="s">
        <v>1</v>
      </c>
      <c r="T732" s="79">
        <v>1</v>
      </c>
      <c r="V732" s="86">
        <v>42724</v>
      </c>
      <c r="X732" s="81" t="str">
        <f t="shared" si="110"/>
        <v>2016-Q4</v>
      </c>
      <c r="Y732" s="81" t="str">
        <f t="shared" si="111"/>
        <v/>
      </c>
      <c r="Z732" s="87" t="str">
        <f t="shared" si="112"/>
        <v/>
      </c>
      <c r="AB732" s="81" t="str">
        <f t="shared" si="113"/>
        <v>2016-Q4</v>
      </c>
      <c r="AC732" s="81" t="str">
        <f t="shared" si="114"/>
        <v/>
      </c>
      <c r="AD732" s="87" t="str">
        <f t="shared" si="115"/>
        <v/>
      </c>
      <c r="AF732" s="81" t="str">
        <f t="shared" si="116"/>
        <v/>
      </c>
      <c r="AG732" s="87" t="str">
        <f t="shared" si="117"/>
        <v/>
      </c>
      <c r="AH732" s="87" t="str">
        <f t="shared" si="118"/>
        <v/>
      </c>
      <c r="AI732" s="87" t="str">
        <f t="shared" si="119"/>
        <v/>
      </c>
    </row>
    <row r="733" spans="1:35" ht="12" customHeight="1" x14ac:dyDescent="0.2">
      <c r="A733" s="73" t="s">
        <v>1887</v>
      </c>
      <c r="B733" s="74" t="s">
        <v>259</v>
      </c>
      <c r="C733" s="74" t="s">
        <v>362</v>
      </c>
      <c r="D733" s="74" t="s">
        <v>118</v>
      </c>
      <c r="E733" s="74" t="s">
        <v>2078</v>
      </c>
      <c r="F733" s="74" t="s">
        <v>2</v>
      </c>
      <c r="G733" s="74" t="s">
        <v>2680</v>
      </c>
      <c r="H733" s="76">
        <v>42493</v>
      </c>
      <c r="I733" s="77">
        <v>14.448880000000001</v>
      </c>
      <c r="J733" s="78">
        <v>7.56</v>
      </c>
      <c r="K733" s="78">
        <v>9.83</v>
      </c>
      <c r="L733" s="78">
        <v>50.92</v>
      </c>
      <c r="M733" s="78">
        <v>510.72528699999998</v>
      </c>
      <c r="N733" s="76">
        <v>42723</v>
      </c>
      <c r="O733" s="77">
        <v>0.63626700000000003</v>
      </c>
      <c r="P733" s="78">
        <v>7.43</v>
      </c>
      <c r="Q733" s="78">
        <v>9.3699999999999992</v>
      </c>
      <c r="R733" s="78">
        <v>52.39</v>
      </c>
      <c r="S733" s="78">
        <v>414.59483899999998</v>
      </c>
      <c r="T733" s="79">
        <v>7</v>
      </c>
      <c r="V733" s="86">
        <v>42723</v>
      </c>
      <c r="X733" s="81" t="str">
        <f t="shared" si="110"/>
        <v>2016-Q2</v>
      </c>
      <c r="Y733" s="81" t="str">
        <f t="shared" si="111"/>
        <v>2016-Q2</v>
      </c>
      <c r="Z733" s="87">
        <f t="shared" si="112"/>
        <v>9.83</v>
      </c>
      <c r="AB733" s="81" t="str">
        <f t="shared" si="113"/>
        <v>2016-Q4</v>
      </c>
      <c r="AC733" s="81" t="str">
        <f t="shared" si="114"/>
        <v>2016-Q4</v>
      </c>
      <c r="AD733" s="87">
        <f t="shared" si="115"/>
        <v>9.3699999999999992</v>
      </c>
      <c r="AF733" s="81" t="str">
        <f t="shared" si="116"/>
        <v>2016-Q4</v>
      </c>
      <c r="AG733" s="87">
        <f t="shared" si="117"/>
        <v>9.83</v>
      </c>
      <c r="AH733" s="87">
        <f t="shared" si="118"/>
        <v>9.3699999999999992</v>
      </c>
      <c r="AI733" s="87">
        <f t="shared" si="119"/>
        <v>0.46000000000000085</v>
      </c>
    </row>
    <row r="734" spans="1:35" ht="12" customHeight="1" x14ac:dyDescent="0.2">
      <c r="A734" s="73" t="s">
        <v>1887</v>
      </c>
      <c r="B734" s="74" t="s">
        <v>60</v>
      </c>
      <c r="C734" s="74" t="s">
        <v>2360</v>
      </c>
      <c r="D734" s="74" t="s">
        <v>2095</v>
      </c>
      <c r="E734" s="74" t="s">
        <v>2053</v>
      </c>
      <c r="F734" s="74" t="s">
        <v>2</v>
      </c>
      <c r="G734" s="74" t="s">
        <v>2678</v>
      </c>
      <c r="H734" s="76">
        <v>42450</v>
      </c>
      <c r="I734" s="77">
        <v>7.2220690000000003</v>
      </c>
      <c r="J734" s="78">
        <v>7.72</v>
      </c>
      <c r="K734" s="78">
        <v>10.25</v>
      </c>
      <c r="L734" s="78">
        <v>49</v>
      </c>
      <c r="M734" s="78">
        <v>262.81295999999998</v>
      </c>
      <c r="N734" s="76">
        <v>42723</v>
      </c>
      <c r="O734" s="77">
        <v>3.0018009999999999</v>
      </c>
      <c r="P734" s="78">
        <v>7.45</v>
      </c>
      <c r="Q734" s="78">
        <v>9</v>
      </c>
      <c r="R734" s="78">
        <v>49</v>
      </c>
      <c r="S734" s="78">
        <v>259.64167400000002</v>
      </c>
      <c r="T734" s="79">
        <v>9</v>
      </c>
      <c r="V734" s="86">
        <v>42723</v>
      </c>
      <c r="X734" s="81" t="str">
        <f t="shared" si="110"/>
        <v>2016-Q1</v>
      </c>
      <c r="Y734" s="81" t="str">
        <f t="shared" si="111"/>
        <v>2016-Q1</v>
      </c>
      <c r="Z734" s="87">
        <f t="shared" si="112"/>
        <v>10.25</v>
      </c>
      <c r="AB734" s="81" t="str">
        <f t="shared" si="113"/>
        <v>2016-Q4</v>
      </c>
      <c r="AC734" s="81" t="str">
        <f t="shared" si="114"/>
        <v>2016-Q4</v>
      </c>
      <c r="AD734" s="87">
        <f t="shared" si="115"/>
        <v>9</v>
      </c>
      <c r="AF734" s="81" t="str">
        <f t="shared" si="116"/>
        <v>2016-Q4</v>
      </c>
      <c r="AG734" s="87">
        <f t="shared" si="117"/>
        <v>10.25</v>
      </c>
      <c r="AH734" s="87">
        <f t="shared" si="118"/>
        <v>9</v>
      </c>
      <c r="AI734" s="87">
        <f t="shared" si="119"/>
        <v>1.25</v>
      </c>
    </row>
    <row r="735" spans="1:35" ht="12" customHeight="1" x14ac:dyDescent="0.2">
      <c r="A735" s="73" t="s">
        <v>1887</v>
      </c>
      <c r="B735" s="74" t="s">
        <v>28</v>
      </c>
      <c r="C735" s="74" t="s">
        <v>152</v>
      </c>
      <c r="D735" s="74" t="s">
        <v>151</v>
      </c>
      <c r="E735" s="74" t="s">
        <v>2395</v>
      </c>
      <c r="F735" s="74" t="s">
        <v>2</v>
      </c>
      <c r="G735" s="74" t="s">
        <v>2767</v>
      </c>
      <c r="H735" s="76">
        <v>42690</v>
      </c>
      <c r="I735" s="77">
        <v>-6</v>
      </c>
      <c r="J735" s="75" t="s">
        <v>1</v>
      </c>
      <c r="K735" s="75" t="s">
        <v>1</v>
      </c>
      <c r="L735" s="75" t="s">
        <v>1</v>
      </c>
      <c r="M735" s="75" t="s">
        <v>1</v>
      </c>
      <c r="N735" s="76">
        <v>42720</v>
      </c>
      <c r="O735" s="77">
        <v>-6</v>
      </c>
      <c r="P735" s="75" t="s">
        <v>1</v>
      </c>
      <c r="Q735" s="75" t="s">
        <v>1</v>
      </c>
      <c r="R735" s="75" t="s">
        <v>1</v>
      </c>
      <c r="S735" s="75" t="s">
        <v>1</v>
      </c>
      <c r="T735" s="79">
        <v>1</v>
      </c>
      <c r="V735" s="86">
        <v>42720</v>
      </c>
      <c r="X735" s="81" t="str">
        <f t="shared" si="110"/>
        <v>2016-Q4</v>
      </c>
      <c r="Y735" s="81" t="str">
        <f t="shared" si="111"/>
        <v/>
      </c>
      <c r="Z735" s="87" t="str">
        <f t="shared" si="112"/>
        <v/>
      </c>
      <c r="AB735" s="81" t="str">
        <f t="shared" si="113"/>
        <v>2016-Q4</v>
      </c>
      <c r="AC735" s="81" t="str">
        <f t="shared" si="114"/>
        <v/>
      </c>
      <c r="AD735" s="87" t="str">
        <f t="shared" si="115"/>
        <v/>
      </c>
      <c r="AF735" s="81" t="str">
        <f t="shared" si="116"/>
        <v/>
      </c>
      <c r="AG735" s="87" t="str">
        <f t="shared" si="117"/>
        <v/>
      </c>
      <c r="AH735" s="87" t="str">
        <f t="shared" si="118"/>
        <v/>
      </c>
      <c r="AI735" s="87" t="str">
        <f t="shared" si="119"/>
        <v/>
      </c>
    </row>
    <row r="736" spans="1:35" ht="12" customHeight="1" x14ac:dyDescent="0.2">
      <c r="A736" s="73" t="s">
        <v>1887</v>
      </c>
      <c r="B736" s="74" t="s">
        <v>14</v>
      </c>
      <c r="C736" s="74" t="s">
        <v>136</v>
      </c>
      <c r="D736" s="74" t="s">
        <v>135</v>
      </c>
      <c r="E736" s="74" t="s">
        <v>2057</v>
      </c>
      <c r="F736" s="74" t="s">
        <v>2</v>
      </c>
      <c r="G736" s="74" t="s">
        <v>2680</v>
      </c>
      <c r="H736" s="76">
        <v>42419</v>
      </c>
      <c r="I736" s="77">
        <v>48.869</v>
      </c>
      <c r="J736" s="78">
        <v>7.64</v>
      </c>
      <c r="K736" s="78">
        <v>9.9</v>
      </c>
      <c r="L736" s="78">
        <v>48.5</v>
      </c>
      <c r="M736" s="78">
        <v>1494.59</v>
      </c>
      <c r="N736" s="76">
        <v>42719</v>
      </c>
      <c r="O736" s="77">
        <v>0</v>
      </c>
      <c r="P736" s="75" t="s">
        <v>1</v>
      </c>
      <c r="Q736" s="75" t="s">
        <v>1</v>
      </c>
      <c r="R736" s="75" t="s">
        <v>1</v>
      </c>
      <c r="S736" s="75" t="s">
        <v>1</v>
      </c>
      <c r="T736" s="79">
        <v>10</v>
      </c>
      <c r="V736" s="86">
        <v>42719</v>
      </c>
      <c r="X736" s="81" t="str">
        <f t="shared" si="110"/>
        <v>2016-Q1</v>
      </c>
      <c r="Y736" s="81" t="str">
        <f t="shared" si="111"/>
        <v>2016-Q1</v>
      </c>
      <c r="Z736" s="87">
        <f t="shared" si="112"/>
        <v>9.9</v>
      </c>
      <c r="AB736" s="81" t="str">
        <f t="shared" si="113"/>
        <v>2016-Q4</v>
      </c>
      <c r="AC736" s="81" t="str">
        <f t="shared" si="114"/>
        <v/>
      </c>
      <c r="AD736" s="87" t="str">
        <f t="shared" si="115"/>
        <v/>
      </c>
      <c r="AF736" s="81" t="str">
        <f t="shared" si="116"/>
        <v/>
      </c>
      <c r="AG736" s="87" t="str">
        <f t="shared" si="117"/>
        <v/>
      </c>
      <c r="AH736" s="87" t="str">
        <f t="shared" si="118"/>
        <v/>
      </c>
      <c r="AI736" s="87" t="str">
        <f t="shared" si="119"/>
        <v/>
      </c>
    </row>
    <row r="737" spans="1:35" ht="12" customHeight="1" x14ac:dyDescent="0.2">
      <c r="A737" s="73" t="s">
        <v>1887</v>
      </c>
      <c r="B737" s="74" t="s">
        <v>257</v>
      </c>
      <c r="C737" s="74" t="s">
        <v>2451</v>
      </c>
      <c r="D737" s="74" t="s">
        <v>2228</v>
      </c>
      <c r="E737" s="74" t="s">
        <v>2103</v>
      </c>
      <c r="F737" s="74" t="s">
        <v>2</v>
      </c>
      <c r="G737" s="74" t="s">
        <v>2678</v>
      </c>
      <c r="H737" s="76">
        <v>42552</v>
      </c>
      <c r="I737" s="77">
        <v>98.251999999999995</v>
      </c>
      <c r="J737" s="78">
        <v>7.58</v>
      </c>
      <c r="K737" s="78">
        <v>9.92</v>
      </c>
      <c r="L737" s="78">
        <v>52</v>
      </c>
      <c r="M737" s="78">
        <v>1032.6389999999999</v>
      </c>
      <c r="N737" s="76">
        <v>42718</v>
      </c>
      <c r="O737" s="77">
        <v>57.4</v>
      </c>
      <c r="P737" s="78">
        <v>7.08</v>
      </c>
      <c r="Q737" s="78">
        <v>9.1</v>
      </c>
      <c r="R737" s="78">
        <v>50</v>
      </c>
      <c r="S737" s="78">
        <v>1014.144</v>
      </c>
      <c r="T737" s="79">
        <v>5</v>
      </c>
      <c r="V737" s="86">
        <v>42718</v>
      </c>
      <c r="X737" s="81" t="str">
        <f t="shared" si="110"/>
        <v>2016-Q3</v>
      </c>
      <c r="Y737" s="81" t="str">
        <f t="shared" si="111"/>
        <v>2016-Q3</v>
      </c>
      <c r="Z737" s="87">
        <f t="shared" si="112"/>
        <v>9.92</v>
      </c>
      <c r="AB737" s="81" t="str">
        <f t="shared" si="113"/>
        <v>2016-Q4</v>
      </c>
      <c r="AC737" s="81" t="str">
        <f t="shared" si="114"/>
        <v>2016-Q4</v>
      </c>
      <c r="AD737" s="87">
        <f t="shared" si="115"/>
        <v>9.1</v>
      </c>
      <c r="AF737" s="81" t="str">
        <f t="shared" si="116"/>
        <v>2016-Q4</v>
      </c>
      <c r="AG737" s="87">
        <f t="shared" si="117"/>
        <v>9.92</v>
      </c>
      <c r="AH737" s="87">
        <f t="shared" si="118"/>
        <v>9.1</v>
      </c>
      <c r="AI737" s="87">
        <f t="shared" si="119"/>
        <v>0.82000000000000028</v>
      </c>
    </row>
    <row r="738" spans="1:35" ht="12" customHeight="1" x14ac:dyDescent="0.2">
      <c r="A738" s="73" t="s">
        <v>1887</v>
      </c>
      <c r="B738" s="74" t="s">
        <v>46</v>
      </c>
      <c r="C738" s="74" t="s">
        <v>45</v>
      </c>
      <c r="D738" s="74" t="s">
        <v>4</v>
      </c>
      <c r="E738" s="74" t="s">
        <v>2083</v>
      </c>
      <c r="F738" s="74" t="s">
        <v>2</v>
      </c>
      <c r="G738" s="74" t="s">
        <v>2678</v>
      </c>
      <c r="H738" s="76">
        <v>42488</v>
      </c>
      <c r="I738" s="77">
        <v>142.10922199999999</v>
      </c>
      <c r="J738" s="78">
        <v>8.69</v>
      </c>
      <c r="K738" s="78">
        <v>11.2</v>
      </c>
      <c r="L738" s="78">
        <v>54</v>
      </c>
      <c r="M738" s="78">
        <v>2229.1344039999999</v>
      </c>
      <c r="N738" s="76">
        <v>42716</v>
      </c>
      <c r="O738" s="77">
        <v>80</v>
      </c>
      <c r="P738" s="78">
        <v>7.47</v>
      </c>
      <c r="Q738" s="78">
        <v>9.6</v>
      </c>
      <c r="R738" s="78">
        <v>45</v>
      </c>
      <c r="S738" s="78">
        <v>2217.1248310000001</v>
      </c>
      <c r="T738" s="79">
        <v>7</v>
      </c>
      <c r="V738" s="86">
        <v>42716</v>
      </c>
      <c r="X738" s="81" t="str">
        <f t="shared" si="110"/>
        <v>2016-Q2</v>
      </c>
      <c r="Y738" s="81" t="str">
        <f t="shared" si="111"/>
        <v>2016-Q2</v>
      </c>
      <c r="Z738" s="87">
        <f t="shared" si="112"/>
        <v>11.2</v>
      </c>
      <c r="AB738" s="81" t="str">
        <f t="shared" si="113"/>
        <v>2016-Q4</v>
      </c>
      <c r="AC738" s="81" t="str">
        <f t="shared" si="114"/>
        <v>2016-Q4</v>
      </c>
      <c r="AD738" s="87">
        <f t="shared" si="115"/>
        <v>9.6</v>
      </c>
      <c r="AF738" s="81" t="str">
        <f t="shared" si="116"/>
        <v>2016-Q4</v>
      </c>
      <c r="AG738" s="87">
        <f t="shared" si="117"/>
        <v>11.2</v>
      </c>
      <c r="AH738" s="87">
        <f t="shared" si="118"/>
        <v>9.6</v>
      </c>
      <c r="AI738" s="87">
        <f t="shared" si="119"/>
        <v>1.5999999999999996</v>
      </c>
    </row>
    <row r="739" spans="1:35" ht="12" customHeight="1" x14ac:dyDescent="0.2">
      <c r="A739" s="73" t="s">
        <v>1887</v>
      </c>
      <c r="B739" s="74" t="s">
        <v>6</v>
      </c>
      <c r="C739" s="74" t="s">
        <v>5</v>
      </c>
      <c r="D739" s="74" t="s">
        <v>4</v>
      </c>
      <c r="E739" s="74" t="s">
        <v>2113</v>
      </c>
      <c r="F739" s="74" t="s">
        <v>2</v>
      </c>
      <c r="G739" s="74" t="s">
        <v>2694</v>
      </c>
      <c r="H739" s="76">
        <v>42598</v>
      </c>
      <c r="I739" s="77">
        <v>64.946842000000004</v>
      </c>
      <c r="J739" s="75" t="s">
        <v>1</v>
      </c>
      <c r="K739" s="75" t="s">
        <v>1</v>
      </c>
      <c r="L739" s="75" t="s">
        <v>1</v>
      </c>
      <c r="M739" s="75" t="s">
        <v>1</v>
      </c>
      <c r="N739" s="76">
        <v>42713</v>
      </c>
      <c r="O739" s="77">
        <v>25</v>
      </c>
      <c r="P739" s="75" t="s">
        <v>1</v>
      </c>
      <c r="Q739" s="75" t="s">
        <v>1</v>
      </c>
      <c r="R739" s="75" t="s">
        <v>1</v>
      </c>
      <c r="S739" s="75" t="s">
        <v>1</v>
      </c>
      <c r="T739" s="79">
        <v>3</v>
      </c>
      <c r="V739" s="86">
        <v>42713</v>
      </c>
      <c r="X739" s="81" t="str">
        <f t="shared" si="110"/>
        <v>2016-Q3</v>
      </c>
      <c r="Y739" s="81" t="str">
        <f t="shared" si="111"/>
        <v/>
      </c>
      <c r="Z739" s="87" t="str">
        <f t="shared" si="112"/>
        <v/>
      </c>
      <c r="AB739" s="81" t="str">
        <f t="shared" si="113"/>
        <v>2016-Q4</v>
      </c>
      <c r="AC739" s="81" t="str">
        <f t="shared" si="114"/>
        <v/>
      </c>
      <c r="AD739" s="87" t="str">
        <f t="shared" si="115"/>
        <v/>
      </c>
      <c r="AF739" s="81" t="str">
        <f t="shared" si="116"/>
        <v/>
      </c>
      <c r="AG739" s="87" t="str">
        <f t="shared" si="117"/>
        <v/>
      </c>
      <c r="AH739" s="87" t="str">
        <f t="shared" si="118"/>
        <v/>
      </c>
      <c r="AI739" s="87" t="str">
        <f t="shared" si="119"/>
        <v/>
      </c>
    </row>
    <row r="740" spans="1:35" ht="12" customHeight="1" x14ac:dyDescent="0.2">
      <c r="A740" s="73" t="s">
        <v>1887</v>
      </c>
      <c r="B740" s="74" t="s">
        <v>163</v>
      </c>
      <c r="C740" s="74" t="s">
        <v>2034</v>
      </c>
      <c r="D740" s="74" t="s">
        <v>167</v>
      </c>
      <c r="E740" s="74" t="s">
        <v>2106</v>
      </c>
      <c r="F740" s="74" t="s">
        <v>2</v>
      </c>
      <c r="G740" s="74" t="s">
        <v>2680</v>
      </c>
      <c r="H740" s="76">
        <v>42552</v>
      </c>
      <c r="I740" s="77">
        <v>79</v>
      </c>
      <c r="J740" s="78">
        <v>7.55</v>
      </c>
      <c r="K740" s="78">
        <v>10.75</v>
      </c>
      <c r="L740" s="78">
        <v>53</v>
      </c>
      <c r="M740" s="78">
        <v>1318.9929999999999</v>
      </c>
      <c r="N740" s="76">
        <v>42711</v>
      </c>
      <c r="O740" s="77">
        <v>56.209000000000003</v>
      </c>
      <c r="P740" s="78">
        <v>7.21</v>
      </c>
      <c r="Q740" s="78">
        <v>10.1</v>
      </c>
      <c r="R740" s="78">
        <v>53</v>
      </c>
      <c r="S740" s="78">
        <v>1305.9639999999999</v>
      </c>
      <c r="T740" s="79">
        <v>5</v>
      </c>
      <c r="V740" s="86">
        <v>42711</v>
      </c>
      <c r="X740" s="81" t="str">
        <f t="shared" si="110"/>
        <v>2016-Q3</v>
      </c>
      <c r="Y740" s="81" t="str">
        <f t="shared" si="111"/>
        <v>2016-Q3</v>
      </c>
      <c r="Z740" s="87">
        <f t="shared" si="112"/>
        <v>10.75</v>
      </c>
      <c r="AB740" s="81" t="str">
        <f t="shared" si="113"/>
        <v>2016-Q4</v>
      </c>
      <c r="AC740" s="81" t="str">
        <f t="shared" si="114"/>
        <v>2016-Q4</v>
      </c>
      <c r="AD740" s="87">
        <f t="shared" si="115"/>
        <v>10.1</v>
      </c>
      <c r="AF740" s="81" t="str">
        <f t="shared" si="116"/>
        <v>2016-Q4</v>
      </c>
      <c r="AG740" s="87">
        <f t="shared" si="117"/>
        <v>10.75</v>
      </c>
      <c r="AH740" s="87">
        <f t="shared" si="118"/>
        <v>10.1</v>
      </c>
      <c r="AI740" s="87">
        <f t="shared" si="119"/>
        <v>0.65000000000000036</v>
      </c>
    </row>
    <row r="741" spans="1:35" ht="12" customHeight="1" x14ac:dyDescent="0.2">
      <c r="A741" s="73" t="s">
        <v>1887</v>
      </c>
      <c r="B741" s="74" t="s">
        <v>111</v>
      </c>
      <c r="C741" s="74" t="s">
        <v>2263</v>
      </c>
      <c r="D741" s="74" t="s">
        <v>26</v>
      </c>
      <c r="E741" s="74" t="s">
        <v>2101</v>
      </c>
      <c r="F741" s="74" t="s">
        <v>2</v>
      </c>
      <c r="G741" s="74" t="s">
        <v>2680</v>
      </c>
      <c r="H741" s="76">
        <v>42573</v>
      </c>
      <c r="I741" s="77">
        <v>67.672957999999994</v>
      </c>
      <c r="J741" s="78">
        <v>4.62</v>
      </c>
      <c r="K741" s="75" t="s">
        <v>1</v>
      </c>
      <c r="L741" s="78">
        <v>30.79</v>
      </c>
      <c r="M741" s="78">
        <v>6623.4614730000003</v>
      </c>
      <c r="N741" s="76">
        <v>42710</v>
      </c>
      <c r="O741" s="77">
        <v>54.447018</v>
      </c>
      <c r="P741" s="75" t="s">
        <v>1</v>
      </c>
      <c r="Q741" s="75" t="s">
        <v>1</v>
      </c>
      <c r="R741" s="75" t="s">
        <v>1</v>
      </c>
      <c r="S741" s="75" t="s">
        <v>1</v>
      </c>
      <c r="T741" s="79">
        <v>4</v>
      </c>
      <c r="V741" s="86">
        <v>42710</v>
      </c>
      <c r="X741" s="81" t="str">
        <f t="shared" si="110"/>
        <v>2016-Q3</v>
      </c>
      <c r="Y741" s="81" t="str">
        <f t="shared" si="111"/>
        <v/>
      </c>
      <c r="Z741" s="87" t="str">
        <f t="shared" si="112"/>
        <v/>
      </c>
      <c r="AB741" s="81" t="str">
        <f t="shared" si="113"/>
        <v>2016-Q4</v>
      </c>
      <c r="AC741" s="81" t="str">
        <f t="shared" si="114"/>
        <v/>
      </c>
      <c r="AD741" s="87" t="str">
        <f t="shared" si="115"/>
        <v/>
      </c>
      <c r="AF741" s="81" t="str">
        <f t="shared" si="116"/>
        <v/>
      </c>
      <c r="AG741" s="87" t="str">
        <f t="shared" si="117"/>
        <v/>
      </c>
      <c r="AH741" s="87" t="str">
        <f t="shared" si="118"/>
        <v/>
      </c>
      <c r="AI741" s="87" t="str">
        <f t="shared" si="119"/>
        <v/>
      </c>
    </row>
    <row r="742" spans="1:35" ht="12" customHeight="1" x14ac:dyDescent="0.2">
      <c r="A742" s="73" t="s">
        <v>1887</v>
      </c>
      <c r="B742" s="74" t="s">
        <v>81</v>
      </c>
      <c r="C742" s="74" t="s">
        <v>84</v>
      </c>
      <c r="D742" s="74" t="s">
        <v>83</v>
      </c>
      <c r="E742" s="74" t="s">
        <v>2089</v>
      </c>
      <c r="F742" s="74" t="s">
        <v>2</v>
      </c>
      <c r="G742" s="74" t="s">
        <v>2678</v>
      </c>
      <c r="H742" s="76">
        <v>42475</v>
      </c>
      <c r="I742" s="77">
        <v>-8.6940000000000008</v>
      </c>
      <c r="J742" s="78">
        <v>7.28</v>
      </c>
      <c r="K742" s="78">
        <v>8.64</v>
      </c>
      <c r="L742" s="78">
        <v>50</v>
      </c>
      <c r="M742" s="78">
        <v>2556.5749999999998</v>
      </c>
      <c r="N742" s="76">
        <v>42710</v>
      </c>
      <c r="O742" s="77">
        <v>-8.8109999999999999</v>
      </c>
      <c r="P742" s="78">
        <v>7.28</v>
      </c>
      <c r="Q742" s="78">
        <v>8.64</v>
      </c>
      <c r="R742" s="78">
        <v>50</v>
      </c>
      <c r="S742" s="78">
        <v>2555.7139999999999</v>
      </c>
      <c r="T742" s="79">
        <v>7</v>
      </c>
      <c r="V742" s="86">
        <v>42710</v>
      </c>
      <c r="X742" s="81" t="str">
        <f t="shared" si="110"/>
        <v>2016-Q2</v>
      </c>
      <c r="Y742" s="81" t="str">
        <f t="shared" si="111"/>
        <v>2016-Q2</v>
      </c>
      <c r="Z742" s="87">
        <f t="shared" si="112"/>
        <v>8.64</v>
      </c>
      <c r="AB742" s="81" t="str">
        <f t="shared" si="113"/>
        <v>2016-Q4</v>
      </c>
      <c r="AC742" s="81" t="str">
        <f t="shared" si="114"/>
        <v>2016-Q4</v>
      </c>
      <c r="AD742" s="87">
        <f t="shared" si="115"/>
        <v>8.64</v>
      </c>
      <c r="AF742" s="81" t="str">
        <f t="shared" si="116"/>
        <v>2016-Q4</v>
      </c>
      <c r="AG742" s="87">
        <f t="shared" si="117"/>
        <v>8.64</v>
      </c>
      <c r="AH742" s="87">
        <f t="shared" si="118"/>
        <v>8.64</v>
      </c>
      <c r="AI742" s="87">
        <f t="shared" si="119"/>
        <v>0</v>
      </c>
    </row>
    <row r="743" spans="1:35" ht="12" customHeight="1" x14ac:dyDescent="0.2">
      <c r="A743" s="73" t="s">
        <v>1887</v>
      </c>
      <c r="B743" s="74" t="s">
        <v>81</v>
      </c>
      <c r="C743" s="74" t="s">
        <v>80</v>
      </c>
      <c r="D743" s="74" t="s">
        <v>62</v>
      </c>
      <c r="E743" s="74" t="s">
        <v>2090</v>
      </c>
      <c r="F743" s="74" t="s">
        <v>2</v>
      </c>
      <c r="G743" s="74" t="s">
        <v>2678</v>
      </c>
      <c r="H743" s="76">
        <v>42473</v>
      </c>
      <c r="I743" s="77">
        <v>135.727</v>
      </c>
      <c r="J743" s="78">
        <v>6.71</v>
      </c>
      <c r="K743" s="78">
        <v>8.64</v>
      </c>
      <c r="L743" s="78">
        <v>45.62</v>
      </c>
      <c r="M743" s="78">
        <v>8831.1229999999996</v>
      </c>
      <c r="N743" s="76">
        <v>42710</v>
      </c>
      <c r="O743" s="77">
        <v>113.34699999999999</v>
      </c>
      <c r="P743" s="78">
        <v>6.71</v>
      </c>
      <c r="Q743" s="78">
        <v>8.64</v>
      </c>
      <c r="R743" s="78">
        <v>45.62</v>
      </c>
      <c r="S743" s="78">
        <v>8826.6180000000004</v>
      </c>
      <c r="T743" s="79">
        <v>7</v>
      </c>
      <c r="V743" s="86">
        <v>42710</v>
      </c>
      <c r="X743" s="81" t="str">
        <f t="shared" si="110"/>
        <v>2016-Q2</v>
      </c>
      <c r="Y743" s="81" t="str">
        <f t="shared" si="111"/>
        <v>2016-Q2</v>
      </c>
      <c r="Z743" s="87">
        <f t="shared" si="112"/>
        <v>8.64</v>
      </c>
      <c r="AB743" s="81" t="str">
        <f t="shared" si="113"/>
        <v>2016-Q4</v>
      </c>
      <c r="AC743" s="81" t="str">
        <f t="shared" si="114"/>
        <v>2016-Q4</v>
      </c>
      <c r="AD743" s="87">
        <f t="shared" si="115"/>
        <v>8.64</v>
      </c>
      <c r="AF743" s="81" t="str">
        <f t="shared" si="116"/>
        <v>2016-Q4</v>
      </c>
      <c r="AG743" s="87">
        <f t="shared" si="117"/>
        <v>8.64</v>
      </c>
      <c r="AH743" s="87">
        <f t="shared" si="118"/>
        <v>8.64</v>
      </c>
      <c r="AI743" s="87">
        <f t="shared" si="119"/>
        <v>0</v>
      </c>
    </row>
    <row r="744" spans="1:35" ht="12" customHeight="1" x14ac:dyDescent="0.2">
      <c r="A744" s="73" t="s">
        <v>1887</v>
      </c>
      <c r="B744" s="74" t="s">
        <v>104</v>
      </c>
      <c r="C744" s="74" t="s">
        <v>2325</v>
      </c>
      <c r="D744" s="74" t="s">
        <v>48</v>
      </c>
      <c r="E744" s="74" t="s">
        <v>2032</v>
      </c>
      <c r="F744" s="74" t="s">
        <v>2</v>
      </c>
      <c r="G744" s="74" t="s">
        <v>2680</v>
      </c>
      <c r="H744" s="76">
        <v>42125</v>
      </c>
      <c r="I744" s="77">
        <v>11.4</v>
      </c>
      <c r="J744" s="78">
        <v>7.92</v>
      </c>
      <c r="K744" s="78">
        <v>10.5</v>
      </c>
      <c r="L744" s="78">
        <v>55</v>
      </c>
      <c r="M744" s="78">
        <v>150.92699999999999</v>
      </c>
      <c r="N744" s="76">
        <v>42705</v>
      </c>
      <c r="O744" s="77">
        <v>8.3179999999999996</v>
      </c>
      <c r="P744" s="78">
        <v>7.51</v>
      </c>
      <c r="Q744" s="78">
        <v>10</v>
      </c>
      <c r="R744" s="78">
        <v>52.5</v>
      </c>
      <c r="S744" s="78">
        <v>145.66200000000001</v>
      </c>
      <c r="T744" s="79">
        <v>19</v>
      </c>
      <c r="V744" s="86">
        <v>42705</v>
      </c>
      <c r="X744" s="81" t="str">
        <f t="shared" si="110"/>
        <v>2015-Q2</v>
      </c>
      <c r="Y744" s="81" t="str">
        <f t="shared" si="111"/>
        <v>2015-Q2</v>
      </c>
      <c r="Z744" s="87">
        <f t="shared" si="112"/>
        <v>10.5</v>
      </c>
      <c r="AB744" s="81" t="str">
        <f t="shared" si="113"/>
        <v>2016-Q4</v>
      </c>
      <c r="AC744" s="81" t="str">
        <f t="shared" si="114"/>
        <v>2016-Q4</v>
      </c>
      <c r="AD744" s="87">
        <f t="shared" si="115"/>
        <v>10</v>
      </c>
      <c r="AF744" s="81" t="str">
        <f t="shared" si="116"/>
        <v>2016-Q4</v>
      </c>
      <c r="AG744" s="87">
        <f t="shared" si="117"/>
        <v>10.5</v>
      </c>
      <c r="AH744" s="87">
        <f t="shared" si="118"/>
        <v>10</v>
      </c>
      <c r="AI744" s="87">
        <f t="shared" si="119"/>
        <v>0.5</v>
      </c>
    </row>
    <row r="745" spans="1:35" ht="12" customHeight="1" x14ac:dyDescent="0.2">
      <c r="A745" s="73" t="s">
        <v>1887</v>
      </c>
      <c r="B745" s="74" t="s">
        <v>95</v>
      </c>
      <c r="C745" s="74" t="s">
        <v>252</v>
      </c>
      <c r="D745" s="74" t="s">
        <v>151</v>
      </c>
      <c r="E745" s="74" t="s">
        <v>2054</v>
      </c>
      <c r="F745" s="74" t="s">
        <v>2</v>
      </c>
      <c r="G745" s="74" t="s">
        <v>2680</v>
      </c>
      <c r="H745" s="76">
        <v>42444</v>
      </c>
      <c r="I745" s="77">
        <v>1304.617</v>
      </c>
      <c r="J745" s="78">
        <v>6.7</v>
      </c>
      <c r="K745" s="78">
        <v>11.5</v>
      </c>
      <c r="L745" s="78">
        <v>45.35</v>
      </c>
      <c r="M745" s="78">
        <v>33893.495999999999</v>
      </c>
      <c r="N745" s="76">
        <v>42703</v>
      </c>
      <c r="O745" s="77">
        <v>811</v>
      </c>
      <c r="P745" s="75" t="s">
        <v>1</v>
      </c>
      <c r="Q745" s="78">
        <v>10.55</v>
      </c>
      <c r="R745" s="75" t="s">
        <v>1</v>
      </c>
      <c r="S745" s="75" t="s">
        <v>1</v>
      </c>
      <c r="T745" s="79">
        <v>8</v>
      </c>
      <c r="V745" s="86">
        <v>42703</v>
      </c>
      <c r="X745" s="81" t="str">
        <f t="shared" si="110"/>
        <v>2016-Q1</v>
      </c>
      <c r="Y745" s="81" t="str">
        <f t="shared" si="111"/>
        <v>2016-Q1</v>
      </c>
      <c r="Z745" s="87">
        <f t="shared" si="112"/>
        <v>11.5</v>
      </c>
      <c r="AB745" s="81" t="str">
        <f t="shared" si="113"/>
        <v>2016-Q4</v>
      </c>
      <c r="AC745" s="81" t="str">
        <f t="shared" si="114"/>
        <v>2016-Q4</v>
      </c>
      <c r="AD745" s="87">
        <f t="shared" si="115"/>
        <v>10.55</v>
      </c>
      <c r="AF745" s="81" t="str">
        <f t="shared" si="116"/>
        <v>2016-Q4</v>
      </c>
      <c r="AG745" s="87">
        <f t="shared" si="117"/>
        <v>11.5</v>
      </c>
      <c r="AH745" s="87">
        <f t="shared" si="118"/>
        <v>10.55</v>
      </c>
      <c r="AI745" s="87">
        <f t="shared" si="119"/>
        <v>0.94999999999999929</v>
      </c>
    </row>
    <row r="746" spans="1:35" ht="12" customHeight="1" x14ac:dyDescent="0.2">
      <c r="A746" s="73" t="s">
        <v>1887</v>
      </c>
      <c r="B746" s="74" t="s">
        <v>8</v>
      </c>
      <c r="C746" s="74" t="s">
        <v>3006</v>
      </c>
      <c r="D746" s="74" t="s">
        <v>122</v>
      </c>
      <c r="E746" s="74" t="s">
        <v>2075</v>
      </c>
      <c r="F746" s="74" t="s">
        <v>2</v>
      </c>
      <c r="G746" s="74" t="s">
        <v>2680</v>
      </c>
      <c r="H746" s="76">
        <v>42510</v>
      </c>
      <c r="I746" s="77">
        <v>12.932</v>
      </c>
      <c r="J746" s="78">
        <v>7.91</v>
      </c>
      <c r="K746" s="78">
        <v>10</v>
      </c>
      <c r="L746" s="78">
        <v>52.2</v>
      </c>
      <c r="M746" s="78">
        <v>2851.3809999999999</v>
      </c>
      <c r="N746" s="76">
        <v>42692</v>
      </c>
      <c r="O746" s="77">
        <v>9.4429999999999996</v>
      </c>
      <c r="P746" s="78">
        <v>7.91</v>
      </c>
      <c r="Q746" s="78">
        <v>10</v>
      </c>
      <c r="R746" s="78">
        <v>52.2</v>
      </c>
      <c r="S746" s="78">
        <v>2851.3809999999999</v>
      </c>
      <c r="T746" s="79">
        <v>6</v>
      </c>
      <c r="V746" s="86">
        <v>42692</v>
      </c>
      <c r="X746" s="81" t="str">
        <f t="shared" si="110"/>
        <v>2016-Q2</v>
      </c>
      <c r="Y746" s="81" t="str">
        <f t="shared" si="111"/>
        <v>2016-Q2</v>
      </c>
      <c r="Z746" s="87">
        <f t="shared" si="112"/>
        <v>10</v>
      </c>
      <c r="AB746" s="81" t="str">
        <f t="shared" si="113"/>
        <v>2016-Q4</v>
      </c>
      <c r="AC746" s="81" t="str">
        <f t="shared" si="114"/>
        <v>2016-Q4</v>
      </c>
      <c r="AD746" s="87">
        <f t="shared" si="115"/>
        <v>10</v>
      </c>
      <c r="AF746" s="81" t="str">
        <f t="shared" si="116"/>
        <v>2016-Q4</v>
      </c>
      <c r="AG746" s="87">
        <f t="shared" si="117"/>
        <v>10</v>
      </c>
      <c r="AH746" s="87">
        <f t="shared" si="118"/>
        <v>10</v>
      </c>
      <c r="AI746" s="87">
        <f t="shared" si="119"/>
        <v>0</v>
      </c>
    </row>
    <row r="747" spans="1:35" ht="12" customHeight="1" x14ac:dyDescent="0.2">
      <c r="A747" s="73" t="s">
        <v>1887</v>
      </c>
      <c r="B747" s="74" t="s">
        <v>63</v>
      </c>
      <c r="C747" s="74" t="s">
        <v>100</v>
      </c>
      <c r="D747" s="74" t="s">
        <v>62</v>
      </c>
      <c r="E747" s="74" t="s">
        <v>2088</v>
      </c>
      <c r="F747" s="74" t="s">
        <v>2</v>
      </c>
      <c r="G747" s="74" t="s">
        <v>2678</v>
      </c>
      <c r="H747" s="76">
        <v>42479</v>
      </c>
      <c r="I747" s="77">
        <v>102.751</v>
      </c>
      <c r="J747" s="78">
        <v>8.01</v>
      </c>
      <c r="K747" s="78">
        <v>10.6</v>
      </c>
      <c r="L747" s="78">
        <v>49.55</v>
      </c>
      <c r="M747" s="78">
        <v>1728.5719999999999</v>
      </c>
      <c r="N747" s="76">
        <v>42689</v>
      </c>
      <c r="O747" s="77">
        <v>52.534999999999997</v>
      </c>
      <c r="P747" s="78">
        <v>7.49</v>
      </c>
      <c r="Q747" s="78">
        <v>9.5500000000000007</v>
      </c>
      <c r="R747" s="78">
        <v>49.55</v>
      </c>
      <c r="S747" s="78">
        <v>1636.944</v>
      </c>
      <c r="T747" s="79">
        <v>7</v>
      </c>
      <c r="V747" s="86">
        <v>42689</v>
      </c>
      <c r="X747" s="81" t="str">
        <f t="shared" si="110"/>
        <v>2016-Q2</v>
      </c>
      <c r="Y747" s="81" t="str">
        <f t="shared" si="111"/>
        <v>2016-Q2</v>
      </c>
      <c r="Z747" s="87">
        <f t="shared" si="112"/>
        <v>10.6</v>
      </c>
      <c r="AB747" s="81" t="str">
        <f t="shared" si="113"/>
        <v>2016-Q4</v>
      </c>
      <c r="AC747" s="81" t="str">
        <f t="shared" si="114"/>
        <v>2016-Q4</v>
      </c>
      <c r="AD747" s="87">
        <f t="shared" si="115"/>
        <v>9.5500000000000007</v>
      </c>
      <c r="AF747" s="81" t="str">
        <f t="shared" si="116"/>
        <v>2016-Q4</v>
      </c>
      <c r="AG747" s="87">
        <f t="shared" si="117"/>
        <v>10.6</v>
      </c>
      <c r="AH747" s="87">
        <f t="shared" si="118"/>
        <v>9.5500000000000007</v>
      </c>
      <c r="AI747" s="87">
        <f t="shared" si="119"/>
        <v>1.0499999999999989</v>
      </c>
    </row>
    <row r="748" spans="1:35" ht="12" customHeight="1" x14ac:dyDescent="0.2">
      <c r="A748" s="73" t="s">
        <v>1887</v>
      </c>
      <c r="B748" s="74" t="s">
        <v>181</v>
      </c>
      <c r="C748" s="74" t="s">
        <v>3015</v>
      </c>
      <c r="D748" s="74" t="s">
        <v>22</v>
      </c>
      <c r="E748" s="74" t="s">
        <v>2014</v>
      </c>
      <c r="F748" s="74" t="s">
        <v>2</v>
      </c>
      <c r="G748" s="74" t="s">
        <v>2680</v>
      </c>
      <c r="H748" s="76">
        <v>42186</v>
      </c>
      <c r="I748" s="77">
        <v>84.361750999999998</v>
      </c>
      <c r="J748" s="78">
        <v>7.6</v>
      </c>
      <c r="K748" s="78">
        <v>10.5</v>
      </c>
      <c r="L748" s="78">
        <v>48</v>
      </c>
      <c r="M748" s="78">
        <v>2062.158915</v>
      </c>
      <c r="N748" s="76">
        <v>42684</v>
      </c>
      <c r="O748" s="77">
        <v>14.469574</v>
      </c>
      <c r="P748" s="78">
        <v>6.94</v>
      </c>
      <c r="Q748" s="78">
        <v>9.5</v>
      </c>
      <c r="R748" s="78">
        <v>44</v>
      </c>
      <c r="S748" s="78">
        <v>2024.773269</v>
      </c>
      <c r="T748" s="79">
        <v>16</v>
      </c>
      <c r="V748" s="86">
        <v>42684</v>
      </c>
      <c r="X748" s="81" t="str">
        <f t="shared" si="110"/>
        <v>2015-Q3</v>
      </c>
      <c r="Y748" s="81" t="str">
        <f t="shared" si="111"/>
        <v>2015-Q3</v>
      </c>
      <c r="Z748" s="87">
        <f t="shared" si="112"/>
        <v>10.5</v>
      </c>
      <c r="AB748" s="81" t="str">
        <f t="shared" si="113"/>
        <v>2016-Q4</v>
      </c>
      <c r="AC748" s="81" t="str">
        <f t="shared" si="114"/>
        <v>2016-Q4</v>
      </c>
      <c r="AD748" s="87">
        <f t="shared" si="115"/>
        <v>9.5</v>
      </c>
      <c r="AF748" s="81" t="str">
        <f t="shared" si="116"/>
        <v>2016-Q4</v>
      </c>
      <c r="AG748" s="87">
        <f t="shared" si="117"/>
        <v>10.5</v>
      </c>
      <c r="AH748" s="87">
        <f t="shared" si="118"/>
        <v>9.5</v>
      </c>
      <c r="AI748" s="87">
        <f t="shared" si="119"/>
        <v>1</v>
      </c>
    </row>
    <row r="749" spans="1:35" ht="12" customHeight="1" x14ac:dyDescent="0.2">
      <c r="A749" s="73" t="s">
        <v>1887</v>
      </c>
      <c r="B749" s="74" t="s">
        <v>8</v>
      </c>
      <c r="C749" s="74" t="s">
        <v>2942</v>
      </c>
      <c r="D749" s="74" t="s">
        <v>128</v>
      </c>
      <c r="E749" s="74" t="s">
        <v>2091</v>
      </c>
      <c r="F749" s="74" t="s">
        <v>2</v>
      </c>
      <c r="G749" s="74" t="s">
        <v>2680</v>
      </c>
      <c r="H749" s="76">
        <v>42468</v>
      </c>
      <c r="I749" s="77">
        <v>6.8959999999999999</v>
      </c>
      <c r="J749" s="78">
        <v>8.32</v>
      </c>
      <c r="K749" s="78">
        <v>10.199999999999999</v>
      </c>
      <c r="L749" s="78">
        <v>58.06</v>
      </c>
      <c r="M749" s="78">
        <v>573.36800000000005</v>
      </c>
      <c r="N749" s="76">
        <v>42683</v>
      </c>
      <c r="O749" s="77">
        <v>-3.3370000000000002</v>
      </c>
      <c r="P749" s="78">
        <v>7.89</v>
      </c>
      <c r="Q749" s="78">
        <v>9.8000000000000007</v>
      </c>
      <c r="R749" s="78">
        <v>57.16</v>
      </c>
      <c r="S749" s="78">
        <v>570.77800000000002</v>
      </c>
      <c r="T749" s="79">
        <v>7</v>
      </c>
      <c r="V749" s="86">
        <v>42683</v>
      </c>
      <c r="X749" s="81" t="str">
        <f t="shared" si="110"/>
        <v>2016-Q2</v>
      </c>
      <c r="Y749" s="81" t="str">
        <f t="shared" si="111"/>
        <v>2016-Q2</v>
      </c>
      <c r="Z749" s="87">
        <f t="shared" si="112"/>
        <v>10.199999999999999</v>
      </c>
      <c r="AB749" s="81" t="str">
        <f t="shared" si="113"/>
        <v>2016-Q4</v>
      </c>
      <c r="AC749" s="81" t="str">
        <f t="shared" si="114"/>
        <v>2016-Q4</v>
      </c>
      <c r="AD749" s="87">
        <f t="shared" si="115"/>
        <v>9.8000000000000007</v>
      </c>
      <c r="AF749" s="81" t="str">
        <f t="shared" si="116"/>
        <v>2016-Q4</v>
      </c>
      <c r="AG749" s="87">
        <f t="shared" si="117"/>
        <v>10.199999999999999</v>
      </c>
      <c r="AH749" s="87">
        <f t="shared" si="118"/>
        <v>9.8000000000000007</v>
      </c>
      <c r="AI749" s="87">
        <f t="shared" si="119"/>
        <v>0.39999999999999858</v>
      </c>
    </row>
    <row r="750" spans="1:35" ht="12" customHeight="1" x14ac:dyDescent="0.2">
      <c r="A750" s="73" t="s">
        <v>1887</v>
      </c>
      <c r="B750" s="74" t="s">
        <v>8</v>
      </c>
      <c r="C750" s="74" t="s">
        <v>2445</v>
      </c>
      <c r="D750" s="74" t="s">
        <v>10</v>
      </c>
      <c r="E750" s="74" t="s">
        <v>2092</v>
      </c>
      <c r="F750" s="74" t="s">
        <v>2</v>
      </c>
      <c r="G750" s="74" t="s">
        <v>2680</v>
      </c>
      <c r="H750" s="76">
        <v>42461</v>
      </c>
      <c r="I750" s="77">
        <v>28.346170000000001</v>
      </c>
      <c r="J750" s="75" t="s">
        <v>1</v>
      </c>
      <c r="K750" s="75" t="s">
        <v>1</v>
      </c>
      <c r="L750" s="75" t="s">
        <v>1</v>
      </c>
      <c r="M750" s="78">
        <v>1188</v>
      </c>
      <c r="N750" s="76">
        <v>42669</v>
      </c>
      <c r="O750" s="77">
        <v>24.478000000000002</v>
      </c>
      <c r="P750" s="75" t="s">
        <v>1</v>
      </c>
      <c r="Q750" s="75" t="s">
        <v>1</v>
      </c>
      <c r="R750" s="75" t="s">
        <v>1</v>
      </c>
      <c r="S750" s="75" t="s">
        <v>1</v>
      </c>
      <c r="T750" s="79">
        <v>6</v>
      </c>
      <c r="V750" s="86">
        <v>42669</v>
      </c>
      <c r="X750" s="81" t="str">
        <f t="shared" si="110"/>
        <v>2016-Q2</v>
      </c>
      <c r="Y750" s="81" t="str">
        <f t="shared" si="111"/>
        <v/>
      </c>
      <c r="Z750" s="87" t="str">
        <f t="shared" si="112"/>
        <v/>
      </c>
      <c r="AB750" s="81" t="str">
        <f t="shared" si="113"/>
        <v>2016-Q4</v>
      </c>
      <c r="AC750" s="81" t="str">
        <f t="shared" si="114"/>
        <v/>
      </c>
      <c r="AD750" s="87" t="str">
        <f t="shared" si="115"/>
        <v/>
      </c>
      <c r="AF750" s="81" t="str">
        <f t="shared" si="116"/>
        <v/>
      </c>
      <c r="AG750" s="87" t="str">
        <f t="shared" si="117"/>
        <v/>
      </c>
      <c r="AH750" s="87" t="str">
        <f t="shared" si="118"/>
        <v/>
      </c>
      <c r="AI750" s="87" t="str">
        <f t="shared" si="119"/>
        <v/>
      </c>
    </row>
    <row r="751" spans="1:35" ht="12" customHeight="1" x14ac:dyDescent="0.2">
      <c r="A751" s="73" t="s">
        <v>1887</v>
      </c>
      <c r="B751" s="74" t="s">
        <v>163</v>
      </c>
      <c r="C751" s="74" t="s">
        <v>2330</v>
      </c>
      <c r="D751" s="74" t="s">
        <v>15</v>
      </c>
      <c r="E751" s="74" t="s">
        <v>2066</v>
      </c>
      <c r="F751" s="74" t="s">
        <v>2</v>
      </c>
      <c r="G751" s="74" t="s">
        <v>2694</v>
      </c>
      <c r="H751" s="76">
        <v>42548</v>
      </c>
      <c r="I751" s="77">
        <v>74.161000000000001</v>
      </c>
      <c r="J751" s="78">
        <v>8.19</v>
      </c>
      <c r="K751" s="75" t="s">
        <v>1</v>
      </c>
      <c r="L751" s="78">
        <v>51.18</v>
      </c>
      <c r="M751" s="78">
        <v>3878.3809999999999</v>
      </c>
      <c r="N751" s="76">
        <v>42662</v>
      </c>
      <c r="O751" s="77">
        <v>64.427999999999997</v>
      </c>
      <c r="P751" s="78">
        <v>8.24</v>
      </c>
      <c r="Q751" s="75" t="s">
        <v>1</v>
      </c>
      <c r="R751" s="78">
        <v>51.35</v>
      </c>
      <c r="S751" s="78">
        <v>3788.2170000000001</v>
      </c>
      <c r="T751" s="79">
        <v>3</v>
      </c>
      <c r="V751" s="86">
        <v>42662</v>
      </c>
      <c r="X751" s="81" t="str">
        <f t="shared" si="110"/>
        <v>2016-Q2</v>
      </c>
      <c r="Y751" s="81" t="str">
        <f t="shared" si="111"/>
        <v/>
      </c>
      <c r="Z751" s="87" t="str">
        <f t="shared" si="112"/>
        <v/>
      </c>
      <c r="AB751" s="81" t="str">
        <f t="shared" si="113"/>
        <v>2016-Q4</v>
      </c>
      <c r="AC751" s="81" t="str">
        <f t="shared" si="114"/>
        <v/>
      </c>
      <c r="AD751" s="87" t="str">
        <f t="shared" si="115"/>
        <v/>
      </c>
      <c r="AF751" s="81" t="str">
        <f t="shared" si="116"/>
        <v/>
      </c>
      <c r="AG751" s="87" t="str">
        <f t="shared" si="117"/>
        <v/>
      </c>
      <c r="AH751" s="87" t="str">
        <f t="shared" si="118"/>
        <v/>
      </c>
      <c r="AI751" s="87" t="str">
        <f t="shared" si="119"/>
        <v/>
      </c>
    </row>
    <row r="752" spans="1:35" ht="12" customHeight="1" x14ac:dyDescent="0.2">
      <c r="A752" s="73" t="s">
        <v>1887</v>
      </c>
      <c r="B752" s="74" t="s">
        <v>17</v>
      </c>
      <c r="C752" s="74" t="s">
        <v>23</v>
      </c>
      <c r="D752" s="74" t="s">
        <v>22</v>
      </c>
      <c r="E752" s="74" t="s">
        <v>2093</v>
      </c>
      <c r="F752" s="74" t="s">
        <v>2</v>
      </c>
      <c r="G752" s="74" t="s">
        <v>2694</v>
      </c>
      <c r="H752" s="76">
        <v>42460</v>
      </c>
      <c r="I752" s="75" t="s">
        <v>1</v>
      </c>
      <c r="J752" s="75" t="s">
        <v>1</v>
      </c>
      <c r="K752" s="78">
        <v>10.43</v>
      </c>
      <c r="L752" s="75" t="s">
        <v>1</v>
      </c>
      <c r="M752" s="75" t="s">
        <v>1</v>
      </c>
      <c r="N752" s="76">
        <v>42649</v>
      </c>
      <c r="O752" s="75" t="s">
        <v>1</v>
      </c>
      <c r="P752" s="75" t="s">
        <v>1</v>
      </c>
      <c r="Q752" s="78">
        <v>9.4</v>
      </c>
      <c r="R752" s="75" t="s">
        <v>1</v>
      </c>
      <c r="S752" s="75" t="s">
        <v>1</v>
      </c>
      <c r="T752" s="79">
        <v>6</v>
      </c>
      <c r="V752" s="86">
        <v>42649</v>
      </c>
      <c r="X752" s="81" t="str">
        <f t="shared" si="110"/>
        <v>2016-Q1</v>
      </c>
      <c r="Y752" s="81" t="str">
        <f t="shared" si="111"/>
        <v>2016-Q1</v>
      </c>
      <c r="Z752" s="87">
        <f t="shared" si="112"/>
        <v>10.43</v>
      </c>
      <c r="AB752" s="81" t="str">
        <f t="shared" si="113"/>
        <v>2016-Q4</v>
      </c>
      <c r="AC752" s="81" t="str">
        <f t="shared" si="114"/>
        <v>2016-Q4</v>
      </c>
      <c r="AD752" s="87">
        <f t="shared" si="115"/>
        <v>9.4</v>
      </c>
      <c r="AF752" s="81" t="str">
        <f t="shared" si="116"/>
        <v>2016-Q4</v>
      </c>
      <c r="AG752" s="87">
        <f t="shared" si="117"/>
        <v>10.43</v>
      </c>
      <c r="AH752" s="87">
        <f t="shared" si="118"/>
        <v>9.4</v>
      </c>
      <c r="AI752" s="87">
        <f t="shared" si="119"/>
        <v>1.0299999999999994</v>
      </c>
    </row>
    <row r="753" spans="1:35" ht="12" customHeight="1" x14ac:dyDescent="0.2">
      <c r="A753" s="73" t="s">
        <v>1887</v>
      </c>
      <c r="B753" s="74" t="s">
        <v>67</v>
      </c>
      <c r="C753" s="74" t="s">
        <v>762</v>
      </c>
      <c r="D753" s="74" t="s">
        <v>2188</v>
      </c>
      <c r="E753" s="74" t="s">
        <v>2043</v>
      </c>
      <c r="F753" s="74" t="s">
        <v>2</v>
      </c>
      <c r="G753" s="74" t="s">
        <v>2678</v>
      </c>
      <c r="H753" s="76">
        <v>42314</v>
      </c>
      <c r="I753" s="77">
        <v>201.900249</v>
      </c>
      <c r="J753" s="78">
        <v>8.1300000000000008</v>
      </c>
      <c r="K753" s="78">
        <v>10.5</v>
      </c>
      <c r="L753" s="78">
        <v>51.98</v>
      </c>
      <c r="M753" s="78">
        <v>1799.5272970000001</v>
      </c>
      <c r="N753" s="76">
        <v>42643</v>
      </c>
      <c r="O753" s="77">
        <v>169.67023900000001</v>
      </c>
      <c r="P753" s="78">
        <v>7.58</v>
      </c>
      <c r="Q753" s="78">
        <v>9.9</v>
      </c>
      <c r="R753" s="78">
        <v>50.7</v>
      </c>
      <c r="S753" s="78">
        <v>1783.120647</v>
      </c>
      <c r="T753" s="79">
        <v>10</v>
      </c>
      <c r="V753" s="86">
        <v>42643</v>
      </c>
      <c r="X753" s="81" t="str">
        <f t="shared" si="110"/>
        <v>2015-Q4</v>
      </c>
      <c r="Y753" s="81" t="str">
        <f t="shared" si="111"/>
        <v>2015-Q4</v>
      </c>
      <c r="Z753" s="87">
        <f t="shared" si="112"/>
        <v>10.5</v>
      </c>
      <c r="AB753" s="81" t="str">
        <f t="shared" si="113"/>
        <v>2016-Q3</v>
      </c>
      <c r="AC753" s="81" t="str">
        <f t="shared" si="114"/>
        <v>2016-Q3</v>
      </c>
      <c r="AD753" s="87">
        <f t="shared" si="115"/>
        <v>9.9</v>
      </c>
      <c r="AF753" s="81" t="str">
        <f t="shared" si="116"/>
        <v>2016-Q3</v>
      </c>
      <c r="AG753" s="87">
        <f t="shared" si="117"/>
        <v>10.5</v>
      </c>
      <c r="AH753" s="87">
        <f t="shared" si="118"/>
        <v>9.9</v>
      </c>
      <c r="AI753" s="87">
        <f t="shared" si="119"/>
        <v>0.59999999999999964</v>
      </c>
    </row>
    <row r="754" spans="1:35" ht="12" customHeight="1" x14ac:dyDescent="0.2">
      <c r="A754" s="73" t="s">
        <v>1887</v>
      </c>
      <c r="B754" s="74" t="s">
        <v>204</v>
      </c>
      <c r="C754" s="74" t="s">
        <v>2327</v>
      </c>
      <c r="D754" s="74" t="s">
        <v>2170</v>
      </c>
      <c r="E754" s="74" t="s">
        <v>2096</v>
      </c>
      <c r="F754" s="74" t="s">
        <v>2</v>
      </c>
      <c r="G754" s="74" t="s">
        <v>2680</v>
      </c>
      <c r="H754" s="76">
        <v>42423</v>
      </c>
      <c r="I754" s="77">
        <v>59.310681000000002</v>
      </c>
      <c r="J754" s="78">
        <v>7.73</v>
      </c>
      <c r="K754" s="78">
        <v>9.9</v>
      </c>
      <c r="L754" s="78">
        <v>54.83</v>
      </c>
      <c r="M754" s="78">
        <v>1906.001706</v>
      </c>
      <c r="N754" s="76">
        <v>42641</v>
      </c>
      <c r="O754" s="77">
        <v>3</v>
      </c>
      <c r="P754" s="75" t="s">
        <v>1</v>
      </c>
      <c r="Q754" s="75" t="s">
        <v>1</v>
      </c>
      <c r="R754" s="75" t="s">
        <v>1</v>
      </c>
      <c r="S754" s="75" t="s">
        <v>1</v>
      </c>
      <c r="T754" s="79">
        <v>7</v>
      </c>
      <c r="V754" s="86">
        <v>42641</v>
      </c>
      <c r="X754" s="81" t="str">
        <f t="shared" si="110"/>
        <v>2016-Q1</v>
      </c>
      <c r="Y754" s="81" t="str">
        <f t="shared" si="111"/>
        <v>2016-Q1</v>
      </c>
      <c r="Z754" s="87">
        <f t="shared" si="112"/>
        <v>9.9</v>
      </c>
      <c r="AB754" s="81" t="str">
        <f t="shared" si="113"/>
        <v>2016-Q3</v>
      </c>
      <c r="AC754" s="81" t="str">
        <f t="shared" si="114"/>
        <v/>
      </c>
      <c r="AD754" s="87" t="str">
        <f t="shared" si="115"/>
        <v/>
      </c>
      <c r="AF754" s="81" t="str">
        <f t="shared" si="116"/>
        <v/>
      </c>
      <c r="AG754" s="87" t="str">
        <f t="shared" si="117"/>
        <v/>
      </c>
      <c r="AH754" s="87" t="str">
        <f t="shared" si="118"/>
        <v/>
      </c>
      <c r="AI754" s="87" t="str">
        <f t="shared" si="119"/>
        <v/>
      </c>
    </row>
    <row r="755" spans="1:35" ht="12" customHeight="1" x14ac:dyDescent="0.2">
      <c r="A755" s="73" t="s">
        <v>1887</v>
      </c>
      <c r="B755" s="74" t="s">
        <v>44</v>
      </c>
      <c r="C755" s="74" t="s">
        <v>2996</v>
      </c>
      <c r="D755" s="74" t="s">
        <v>2877</v>
      </c>
      <c r="E755" s="74" t="s">
        <v>2011</v>
      </c>
      <c r="F755" s="74" t="s">
        <v>2</v>
      </c>
      <c r="G755" s="74" t="s">
        <v>2680</v>
      </c>
      <c r="H755" s="76">
        <v>42243</v>
      </c>
      <c r="I755" s="77">
        <v>123.49861199999999</v>
      </c>
      <c r="J755" s="78">
        <v>8.17</v>
      </c>
      <c r="K755" s="78">
        <v>10.5</v>
      </c>
      <c r="L755" s="78">
        <v>49.61</v>
      </c>
      <c r="M755" s="78">
        <v>2458.087082</v>
      </c>
      <c r="N755" s="76">
        <v>42641</v>
      </c>
      <c r="O755" s="77">
        <v>61.2</v>
      </c>
      <c r="P755" s="78">
        <v>7.71</v>
      </c>
      <c r="Q755" s="78">
        <v>9.58</v>
      </c>
      <c r="R755" s="78">
        <v>49.61</v>
      </c>
      <c r="S755" s="78">
        <v>2263</v>
      </c>
      <c r="T755" s="79">
        <v>13</v>
      </c>
      <c r="V755" s="86">
        <v>42641</v>
      </c>
      <c r="X755" s="81" t="str">
        <f t="shared" si="110"/>
        <v>2015-Q3</v>
      </c>
      <c r="Y755" s="81" t="str">
        <f t="shared" si="111"/>
        <v>2015-Q3</v>
      </c>
      <c r="Z755" s="87">
        <f t="shared" si="112"/>
        <v>10.5</v>
      </c>
      <c r="AB755" s="81" t="str">
        <f t="shared" si="113"/>
        <v>2016-Q3</v>
      </c>
      <c r="AC755" s="81" t="str">
        <f t="shared" si="114"/>
        <v>2016-Q3</v>
      </c>
      <c r="AD755" s="87">
        <f t="shared" si="115"/>
        <v>9.58</v>
      </c>
      <c r="AF755" s="81" t="str">
        <f t="shared" si="116"/>
        <v>2016-Q3</v>
      </c>
      <c r="AG755" s="87">
        <f t="shared" si="117"/>
        <v>10.5</v>
      </c>
      <c r="AH755" s="87">
        <f t="shared" si="118"/>
        <v>9.58</v>
      </c>
      <c r="AI755" s="87">
        <f t="shared" si="119"/>
        <v>0.91999999999999993</v>
      </c>
    </row>
    <row r="756" spans="1:35" ht="12" customHeight="1" x14ac:dyDescent="0.2">
      <c r="A756" s="73" t="s">
        <v>1887</v>
      </c>
      <c r="B756" s="74" t="s">
        <v>57</v>
      </c>
      <c r="C756" s="74" t="s">
        <v>56</v>
      </c>
      <c r="D756" s="74" t="s">
        <v>2095</v>
      </c>
      <c r="E756" s="74" t="s">
        <v>2050</v>
      </c>
      <c r="F756" s="74" t="s">
        <v>2</v>
      </c>
      <c r="G756" s="74" t="s">
        <v>2680</v>
      </c>
      <c r="H756" s="76">
        <v>42265</v>
      </c>
      <c r="I756" s="77">
        <v>8.4599650000000004</v>
      </c>
      <c r="J756" s="78">
        <v>7.87</v>
      </c>
      <c r="K756" s="78">
        <v>10.75</v>
      </c>
      <c r="L756" s="78">
        <v>54.13</v>
      </c>
      <c r="M756" s="78">
        <v>243.54602399999999</v>
      </c>
      <c r="N756" s="76">
        <v>42621</v>
      </c>
      <c r="O756" s="77">
        <v>4.6479749999999997</v>
      </c>
      <c r="P756" s="78">
        <v>7.47</v>
      </c>
      <c r="Q756" s="78">
        <v>10</v>
      </c>
      <c r="R756" s="78">
        <v>53.49</v>
      </c>
      <c r="S756" s="78">
        <v>242.343919</v>
      </c>
      <c r="T756" s="79">
        <v>11</v>
      </c>
      <c r="V756" s="86">
        <v>42621</v>
      </c>
      <c r="X756" s="81" t="str">
        <f t="shared" si="110"/>
        <v>2015-Q3</v>
      </c>
      <c r="Y756" s="81" t="str">
        <f t="shared" si="111"/>
        <v>2015-Q3</v>
      </c>
      <c r="Z756" s="87">
        <f t="shared" si="112"/>
        <v>10.75</v>
      </c>
      <c r="AB756" s="81" t="str">
        <f t="shared" si="113"/>
        <v>2016-Q3</v>
      </c>
      <c r="AC756" s="81" t="str">
        <f t="shared" si="114"/>
        <v>2016-Q3</v>
      </c>
      <c r="AD756" s="87">
        <f t="shared" si="115"/>
        <v>10</v>
      </c>
      <c r="AF756" s="81" t="str">
        <f t="shared" si="116"/>
        <v>2016-Q3</v>
      </c>
      <c r="AG756" s="87">
        <f t="shared" si="117"/>
        <v>10.75</v>
      </c>
      <c r="AH756" s="87">
        <f t="shared" si="118"/>
        <v>10</v>
      </c>
      <c r="AI756" s="87">
        <f t="shared" si="119"/>
        <v>0.75</v>
      </c>
    </row>
    <row r="757" spans="1:35" ht="12" customHeight="1" x14ac:dyDescent="0.2">
      <c r="A757" s="73" t="s">
        <v>1887</v>
      </c>
      <c r="B757" s="74" t="s">
        <v>14</v>
      </c>
      <c r="C757" s="74" t="s">
        <v>13</v>
      </c>
      <c r="D757" s="74" t="s">
        <v>12</v>
      </c>
      <c r="E757" s="74" t="s">
        <v>2042</v>
      </c>
      <c r="F757" s="74" t="s">
        <v>2</v>
      </c>
      <c r="G757" s="74" t="s">
        <v>2680</v>
      </c>
      <c r="H757" s="76">
        <v>42333</v>
      </c>
      <c r="I757" s="77">
        <v>20.3</v>
      </c>
      <c r="J757" s="78">
        <v>7.3</v>
      </c>
      <c r="K757" s="78">
        <v>9.5</v>
      </c>
      <c r="L757" s="78">
        <v>49.1</v>
      </c>
      <c r="M757" s="78">
        <v>874.15293999999994</v>
      </c>
      <c r="N757" s="76">
        <v>42614</v>
      </c>
      <c r="O757" s="77">
        <v>13.675317</v>
      </c>
      <c r="P757" s="78">
        <v>7.3</v>
      </c>
      <c r="Q757" s="78">
        <v>9.5</v>
      </c>
      <c r="R757" s="78">
        <v>49.1</v>
      </c>
      <c r="S757" s="78">
        <v>808.32812899999999</v>
      </c>
      <c r="T757" s="79">
        <v>9</v>
      </c>
      <c r="V757" s="86">
        <v>42614</v>
      </c>
      <c r="X757" s="81" t="str">
        <f t="shared" si="110"/>
        <v>2015-Q4</v>
      </c>
      <c r="Y757" s="81" t="str">
        <f t="shared" si="111"/>
        <v>2015-Q4</v>
      </c>
      <c r="Z757" s="87">
        <f t="shared" si="112"/>
        <v>9.5</v>
      </c>
      <c r="AB757" s="81" t="str">
        <f t="shared" si="113"/>
        <v>2016-Q3</v>
      </c>
      <c r="AC757" s="81" t="str">
        <f t="shared" si="114"/>
        <v>2016-Q3</v>
      </c>
      <c r="AD757" s="87">
        <f t="shared" si="115"/>
        <v>9.5</v>
      </c>
      <c r="AF757" s="81" t="str">
        <f t="shared" si="116"/>
        <v>2016-Q3</v>
      </c>
      <c r="AG757" s="87">
        <f t="shared" si="117"/>
        <v>9.5</v>
      </c>
      <c r="AH757" s="87">
        <f t="shared" si="118"/>
        <v>9.5</v>
      </c>
      <c r="AI757" s="87">
        <f t="shared" si="119"/>
        <v>0</v>
      </c>
    </row>
    <row r="758" spans="1:35" ht="12" customHeight="1" x14ac:dyDescent="0.2">
      <c r="A758" s="73" t="s">
        <v>1887</v>
      </c>
      <c r="B758" s="74" t="s">
        <v>46</v>
      </c>
      <c r="C758" s="74" t="s">
        <v>189</v>
      </c>
      <c r="D758" s="74" t="s">
        <v>62</v>
      </c>
      <c r="E758" s="74" t="s">
        <v>2052</v>
      </c>
      <c r="F758" s="74" t="s">
        <v>2</v>
      </c>
      <c r="G758" s="74" t="s">
        <v>2678</v>
      </c>
      <c r="H758" s="76">
        <v>42451</v>
      </c>
      <c r="I758" s="77">
        <v>79.400000000000006</v>
      </c>
      <c r="J758" s="78">
        <v>8.06</v>
      </c>
      <c r="K758" s="78">
        <v>10.6</v>
      </c>
      <c r="L758" s="78">
        <v>49.48</v>
      </c>
      <c r="M758" s="78">
        <v>1300</v>
      </c>
      <c r="N758" s="76">
        <v>42606</v>
      </c>
      <c r="O758" s="77">
        <v>45</v>
      </c>
      <c r="P758" s="78">
        <v>7.64</v>
      </c>
      <c r="Q758" s="78">
        <v>9.75</v>
      </c>
      <c r="R758" s="78">
        <v>49.48</v>
      </c>
      <c r="S758" s="78">
        <v>1205.955641</v>
      </c>
      <c r="T758" s="79">
        <v>5</v>
      </c>
      <c r="V758" s="86">
        <v>42606</v>
      </c>
      <c r="X758" s="81" t="str">
        <f t="shared" si="110"/>
        <v>2016-Q1</v>
      </c>
      <c r="Y758" s="81" t="str">
        <f t="shared" si="111"/>
        <v>2016-Q1</v>
      </c>
      <c r="Z758" s="87">
        <f t="shared" si="112"/>
        <v>10.6</v>
      </c>
      <c r="AB758" s="81" t="str">
        <f t="shared" si="113"/>
        <v>2016-Q3</v>
      </c>
      <c r="AC758" s="81" t="str">
        <f t="shared" si="114"/>
        <v>2016-Q3</v>
      </c>
      <c r="AD758" s="87">
        <f t="shared" si="115"/>
        <v>9.75</v>
      </c>
      <c r="AF758" s="81" t="str">
        <f t="shared" si="116"/>
        <v>2016-Q3</v>
      </c>
      <c r="AG758" s="87">
        <f t="shared" si="117"/>
        <v>10.6</v>
      </c>
      <c r="AH758" s="87">
        <f t="shared" si="118"/>
        <v>9.75</v>
      </c>
      <c r="AI758" s="87">
        <f t="shared" si="119"/>
        <v>0.84999999999999964</v>
      </c>
    </row>
    <row r="759" spans="1:35" ht="12" customHeight="1" x14ac:dyDescent="0.2">
      <c r="A759" s="73" t="s">
        <v>1887</v>
      </c>
      <c r="B759" s="74" t="s">
        <v>17</v>
      </c>
      <c r="C759" s="74" t="s">
        <v>16</v>
      </c>
      <c r="D759" s="74" t="s">
        <v>15</v>
      </c>
      <c r="E759" s="74" t="s">
        <v>2063</v>
      </c>
      <c r="F759" s="74" t="s">
        <v>2</v>
      </c>
      <c r="G759" s="74" t="s">
        <v>2694</v>
      </c>
      <c r="H759" s="76">
        <v>42339</v>
      </c>
      <c r="I759" s="77">
        <v>24.329000000000001</v>
      </c>
      <c r="J759" s="78">
        <v>7.1</v>
      </c>
      <c r="K759" s="78">
        <v>10</v>
      </c>
      <c r="L759" s="78">
        <v>49.99</v>
      </c>
      <c r="M759" s="78">
        <v>120.935</v>
      </c>
      <c r="N759" s="76">
        <v>42604</v>
      </c>
      <c r="O759" s="77">
        <v>21.3</v>
      </c>
      <c r="P759" s="75" t="s">
        <v>1</v>
      </c>
      <c r="Q759" s="75" t="s">
        <v>1</v>
      </c>
      <c r="R759" s="75" t="s">
        <v>1</v>
      </c>
      <c r="S759" s="75" t="s">
        <v>1</v>
      </c>
      <c r="T759" s="79">
        <v>8</v>
      </c>
      <c r="V759" s="86">
        <v>42604</v>
      </c>
      <c r="X759" s="81" t="str">
        <f t="shared" si="110"/>
        <v>2015-Q4</v>
      </c>
      <c r="Y759" s="81" t="str">
        <f t="shared" si="111"/>
        <v>2015-Q4</v>
      </c>
      <c r="Z759" s="87">
        <f t="shared" si="112"/>
        <v>10</v>
      </c>
      <c r="AB759" s="81" t="str">
        <f t="shared" si="113"/>
        <v>2016-Q3</v>
      </c>
      <c r="AC759" s="81" t="str">
        <f t="shared" si="114"/>
        <v/>
      </c>
      <c r="AD759" s="87" t="str">
        <f t="shared" si="115"/>
        <v/>
      </c>
      <c r="AF759" s="81" t="str">
        <f t="shared" si="116"/>
        <v/>
      </c>
      <c r="AG759" s="87" t="str">
        <f t="shared" si="117"/>
        <v/>
      </c>
      <c r="AH759" s="87" t="str">
        <f t="shared" si="118"/>
        <v/>
      </c>
      <c r="AI759" s="87" t="str">
        <f t="shared" si="119"/>
        <v/>
      </c>
    </row>
    <row r="760" spans="1:35" ht="12" customHeight="1" x14ac:dyDescent="0.2">
      <c r="A760" s="73" t="s">
        <v>1887</v>
      </c>
      <c r="B760" s="74" t="s">
        <v>109</v>
      </c>
      <c r="C760" s="74" t="s">
        <v>108</v>
      </c>
      <c r="D760" s="74" t="s">
        <v>1176</v>
      </c>
      <c r="E760" s="74" t="s">
        <v>2031</v>
      </c>
      <c r="F760" s="74" t="s">
        <v>2</v>
      </c>
      <c r="G760" s="74" t="s">
        <v>2680</v>
      </c>
      <c r="H760" s="76">
        <v>42129</v>
      </c>
      <c r="I760" s="77">
        <v>15.1</v>
      </c>
      <c r="J760" s="78">
        <v>7.22</v>
      </c>
      <c r="K760" s="78">
        <v>9.5</v>
      </c>
      <c r="L760" s="78">
        <v>52.83</v>
      </c>
      <c r="M760" s="78">
        <v>270.29277999999999</v>
      </c>
      <c r="N760" s="76">
        <v>42600</v>
      </c>
      <c r="O760" s="77">
        <v>15.1</v>
      </c>
      <c r="P760" s="78">
        <v>7.22</v>
      </c>
      <c r="Q760" s="78">
        <v>9.5</v>
      </c>
      <c r="R760" s="78">
        <v>52.83</v>
      </c>
      <c r="S760" s="78">
        <v>270.29300000000001</v>
      </c>
      <c r="T760" s="79">
        <v>17</v>
      </c>
      <c r="V760" s="86">
        <v>42600</v>
      </c>
      <c r="X760" s="81" t="str">
        <f t="shared" si="110"/>
        <v>2015-Q2</v>
      </c>
      <c r="Y760" s="81" t="str">
        <f t="shared" si="111"/>
        <v>2015-Q2</v>
      </c>
      <c r="Z760" s="87">
        <f t="shared" si="112"/>
        <v>9.5</v>
      </c>
      <c r="AB760" s="81" t="str">
        <f t="shared" si="113"/>
        <v>2016-Q3</v>
      </c>
      <c r="AC760" s="81" t="str">
        <f t="shared" si="114"/>
        <v>2016-Q3</v>
      </c>
      <c r="AD760" s="87">
        <f t="shared" si="115"/>
        <v>9.5</v>
      </c>
      <c r="AF760" s="81" t="str">
        <f t="shared" si="116"/>
        <v>2016-Q3</v>
      </c>
      <c r="AG760" s="87">
        <f t="shared" si="117"/>
        <v>9.5</v>
      </c>
      <c r="AH760" s="87">
        <f t="shared" si="118"/>
        <v>9.5</v>
      </c>
      <c r="AI760" s="87">
        <f t="shared" si="119"/>
        <v>0</v>
      </c>
    </row>
    <row r="761" spans="1:35" ht="12" customHeight="1" x14ac:dyDescent="0.2">
      <c r="A761" s="73" t="s">
        <v>1887</v>
      </c>
      <c r="B761" s="74" t="s">
        <v>28</v>
      </c>
      <c r="C761" s="74" t="s">
        <v>155</v>
      </c>
      <c r="D761" s="74" t="s">
        <v>2095</v>
      </c>
      <c r="E761" s="74" t="s">
        <v>2012</v>
      </c>
      <c r="F761" s="74" t="s">
        <v>2</v>
      </c>
      <c r="G761" s="74" t="s">
        <v>2680</v>
      </c>
      <c r="H761" s="76">
        <v>42226</v>
      </c>
      <c r="I761" s="77">
        <v>63.312010999999998</v>
      </c>
      <c r="J761" s="78">
        <v>8.08</v>
      </c>
      <c r="K761" s="78">
        <v>10.1</v>
      </c>
      <c r="L761" s="78">
        <v>49.52</v>
      </c>
      <c r="M761" s="78">
        <v>1467.7543009999999</v>
      </c>
      <c r="N761" s="76">
        <v>42600</v>
      </c>
      <c r="O761" s="77">
        <v>40.700000000000003</v>
      </c>
      <c r="P761" s="75" t="s">
        <v>1</v>
      </c>
      <c r="Q761" s="75" t="s">
        <v>1</v>
      </c>
      <c r="R761" s="75" t="s">
        <v>1</v>
      </c>
      <c r="S761" s="75" t="s">
        <v>1</v>
      </c>
      <c r="T761" s="79">
        <v>12</v>
      </c>
      <c r="V761" s="86">
        <v>42600</v>
      </c>
      <c r="X761" s="81" t="str">
        <f t="shared" si="110"/>
        <v>2015-Q3</v>
      </c>
      <c r="Y761" s="81" t="str">
        <f t="shared" si="111"/>
        <v>2015-Q3</v>
      </c>
      <c r="Z761" s="87">
        <f t="shared" si="112"/>
        <v>10.1</v>
      </c>
      <c r="AB761" s="81" t="str">
        <f t="shared" si="113"/>
        <v>2016-Q3</v>
      </c>
      <c r="AC761" s="81" t="str">
        <f t="shared" si="114"/>
        <v/>
      </c>
      <c r="AD761" s="87" t="str">
        <f t="shared" si="115"/>
        <v/>
      </c>
      <c r="AF761" s="81" t="str">
        <f t="shared" si="116"/>
        <v/>
      </c>
      <c r="AG761" s="87" t="str">
        <f t="shared" si="117"/>
        <v/>
      </c>
      <c r="AH761" s="87" t="str">
        <f t="shared" si="118"/>
        <v/>
      </c>
      <c r="AI761" s="87" t="str">
        <f t="shared" si="119"/>
        <v/>
      </c>
    </row>
    <row r="762" spans="1:35" ht="12" customHeight="1" x14ac:dyDescent="0.2">
      <c r="A762" s="73" t="s">
        <v>1887</v>
      </c>
      <c r="B762" s="74" t="s">
        <v>204</v>
      </c>
      <c r="C762" s="74" t="s">
        <v>2695</v>
      </c>
      <c r="D762" s="74" t="s">
        <v>48</v>
      </c>
      <c r="E762" s="74" t="s">
        <v>2047</v>
      </c>
      <c r="F762" s="74" t="s">
        <v>2</v>
      </c>
      <c r="G762" s="74" t="s">
        <v>2680</v>
      </c>
      <c r="H762" s="76">
        <v>42293</v>
      </c>
      <c r="I762" s="77">
        <v>33.397362999999999</v>
      </c>
      <c r="J762" s="78">
        <v>7.58</v>
      </c>
      <c r="K762" s="78">
        <v>9.9</v>
      </c>
      <c r="L762" s="78">
        <v>49.01</v>
      </c>
      <c r="M762" s="78">
        <v>1368.1136300000001</v>
      </c>
      <c r="N762" s="76">
        <v>42592</v>
      </c>
      <c r="O762" s="77">
        <v>20.39</v>
      </c>
      <c r="P762" s="75" t="s">
        <v>1</v>
      </c>
      <c r="Q762" s="75" t="s">
        <v>1</v>
      </c>
      <c r="R762" s="75" t="s">
        <v>1</v>
      </c>
      <c r="S762" s="75" t="s">
        <v>1</v>
      </c>
      <c r="T762" s="79">
        <v>9</v>
      </c>
      <c r="V762" s="86">
        <v>42592</v>
      </c>
      <c r="X762" s="81" t="str">
        <f t="shared" si="110"/>
        <v>2015-Q4</v>
      </c>
      <c r="Y762" s="81" t="str">
        <f t="shared" si="111"/>
        <v>2015-Q4</v>
      </c>
      <c r="Z762" s="87">
        <f t="shared" si="112"/>
        <v>9.9</v>
      </c>
      <c r="AB762" s="81" t="str">
        <f t="shared" si="113"/>
        <v>2016-Q3</v>
      </c>
      <c r="AC762" s="81" t="str">
        <f t="shared" si="114"/>
        <v/>
      </c>
      <c r="AD762" s="87" t="str">
        <f t="shared" si="115"/>
        <v/>
      </c>
      <c r="AF762" s="81" t="str">
        <f t="shared" si="116"/>
        <v/>
      </c>
      <c r="AG762" s="87" t="str">
        <f t="shared" si="117"/>
        <v/>
      </c>
      <c r="AH762" s="87" t="str">
        <f t="shared" si="118"/>
        <v/>
      </c>
      <c r="AI762" s="87" t="str">
        <f t="shared" si="119"/>
        <v/>
      </c>
    </row>
    <row r="763" spans="1:35" ht="12" customHeight="1" x14ac:dyDescent="0.2">
      <c r="A763" s="73" t="s">
        <v>1887</v>
      </c>
      <c r="B763" s="74" t="s">
        <v>44</v>
      </c>
      <c r="C763" s="74" t="s">
        <v>2716</v>
      </c>
      <c r="D763" s="74" t="s">
        <v>10</v>
      </c>
      <c r="E763" s="74" t="s">
        <v>2048</v>
      </c>
      <c r="F763" s="74" t="s">
        <v>2</v>
      </c>
      <c r="G763" s="74" t="s">
        <v>2680</v>
      </c>
      <c r="H763" s="76">
        <v>42293</v>
      </c>
      <c r="I763" s="77">
        <v>45.354787999999999</v>
      </c>
      <c r="J763" s="78">
        <v>8.17</v>
      </c>
      <c r="K763" s="78">
        <v>10.25</v>
      </c>
      <c r="L763" s="78">
        <v>53.97</v>
      </c>
      <c r="M763" s="78">
        <v>734.14111800000001</v>
      </c>
      <c r="N763" s="76">
        <v>42592</v>
      </c>
      <c r="O763" s="77">
        <v>23.498943000000001</v>
      </c>
      <c r="P763" s="75" t="s">
        <v>1</v>
      </c>
      <c r="Q763" s="75" t="s">
        <v>1</v>
      </c>
      <c r="R763" s="75" t="s">
        <v>1</v>
      </c>
      <c r="S763" s="75" t="s">
        <v>1</v>
      </c>
      <c r="T763" s="79">
        <v>9</v>
      </c>
      <c r="V763" s="86">
        <v>42592</v>
      </c>
      <c r="X763" s="81" t="str">
        <f t="shared" si="110"/>
        <v>2015-Q4</v>
      </c>
      <c r="Y763" s="81" t="str">
        <f t="shared" si="111"/>
        <v>2015-Q4</v>
      </c>
      <c r="Z763" s="87">
        <f t="shared" si="112"/>
        <v>10.25</v>
      </c>
      <c r="AB763" s="81" t="str">
        <f t="shared" si="113"/>
        <v>2016-Q3</v>
      </c>
      <c r="AC763" s="81" t="str">
        <f t="shared" si="114"/>
        <v/>
      </c>
      <c r="AD763" s="87" t="str">
        <f t="shared" si="115"/>
        <v/>
      </c>
      <c r="AF763" s="81" t="str">
        <f t="shared" si="116"/>
        <v/>
      </c>
      <c r="AG763" s="87" t="str">
        <f t="shared" si="117"/>
        <v/>
      </c>
      <c r="AH763" s="87" t="str">
        <f t="shared" si="118"/>
        <v/>
      </c>
      <c r="AI763" s="87" t="str">
        <f t="shared" si="119"/>
        <v/>
      </c>
    </row>
    <row r="764" spans="1:35" ht="12" customHeight="1" x14ac:dyDescent="0.2">
      <c r="A764" s="73" t="s">
        <v>1887</v>
      </c>
      <c r="B764" s="74" t="s">
        <v>1487</v>
      </c>
      <c r="C764" s="74" t="s">
        <v>1488</v>
      </c>
      <c r="D764" s="74" t="s">
        <v>22</v>
      </c>
      <c r="E764" s="74" t="s">
        <v>2062</v>
      </c>
      <c r="F764" s="74" t="s">
        <v>2</v>
      </c>
      <c r="G764" s="74" t="s">
        <v>2680</v>
      </c>
      <c r="H764" s="76">
        <v>42373</v>
      </c>
      <c r="I764" s="77">
        <v>12.118173000000001</v>
      </c>
      <c r="J764" s="78">
        <v>6.69</v>
      </c>
      <c r="K764" s="78">
        <v>10.66</v>
      </c>
      <c r="L764" s="78">
        <v>42.43</v>
      </c>
      <c r="M764" s="78">
        <v>71.500894000000002</v>
      </c>
      <c r="N764" s="76">
        <v>42591</v>
      </c>
      <c r="O764" s="77">
        <v>8.6180850000000007</v>
      </c>
      <c r="P764" s="78">
        <v>6.18</v>
      </c>
      <c r="Q764" s="78">
        <v>9.85</v>
      </c>
      <c r="R764" s="78">
        <v>40.25</v>
      </c>
      <c r="S764" s="78">
        <v>82.748425999999995</v>
      </c>
      <c r="T764" s="79">
        <v>7</v>
      </c>
      <c r="V764" s="86">
        <v>42591</v>
      </c>
      <c r="X764" s="81" t="str">
        <f t="shared" si="110"/>
        <v>2016-Q1</v>
      </c>
      <c r="Y764" s="81" t="str">
        <f t="shared" si="111"/>
        <v>2016-Q1</v>
      </c>
      <c r="Z764" s="87">
        <f t="shared" si="112"/>
        <v>10.66</v>
      </c>
      <c r="AB764" s="81" t="str">
        <f t="shared" si="113"/>
        <v>2016-Q3</v>
      </c>
      <c r="AC764" s="81" t="str">
        <f t="shared" si="114"/>
        <v>2016-Q3</v>
      </c>
      <c r="AD764" s="87">
        <f t="shared" si="115"/>
        <v>9.85</v>
      </c>
      <c r="AF764" s="81" t="str">
        <f t="shared" si="116"/>
        <v>2016-Q3</v>
      </c>
      <c r="AG764" s="87">
        <f t="shared" si="117"/>
        <v>10.66</v>
      </c>
      <c r="AH764" s="87">
        <f t="shared" si="118"/>
        <v>9.85</v>
      </c>
      <c r="AI764" s="87">
        <f t="shared" si="119"/>
        <v>0.8100000000000005</v>
      </c>
    </row>
    <row r="765" spans="1:35" ht="12" customHeight="1" x14ac:dyDescent="0.2">
      <c r="A765" s="73" t="s">
        <v>1887</v>
      </c>
      <c r="B765" s="74" t="s">
        <v>231</v>
      </c>
      <c r="C765" s="74" t="s">
        <v>2740</v>
      </c>
      <c r="D765" s="74" t="s">
        <v>635</v>
      </c>
      <c r="E765" s="74" t="s">
        <v>2036</v>
      </c>
      <c r="F765" s="74" t="s">
        <v>2</v>
      </c>
      <c r="G765" s="74" t="s">
        <v>2680</v>
      </c>
      <c r="H765" s="76">
        <v>42278</v>
      </c>
      <c r="I765" s="77">
        <v>119.458432</v>
      </c>
      <c r="J765" s="78">
        <v>6.78</v>
      </c>
      <c r="K765" s="78">
        <v>10.75</v>
      </c>
      <c r="L765" s="78">
        <v>45.2</v>
      </c>
      <c r="M765" s="78">
        <v>3437.7211729999999</v>
      </c>
      <c r="N765" s="76">
        <v>42569</v>
      </c>
      <c r="O765" s="77">
        <v>72.5</v>
      </c>
      <c r="P765" s="78">
        <v>6.74</v>
      </c>
      <c r="Q765" s="78">
        <v>9.98</v>
      </c>
      <c r="R765" s="78">
        <v>47.42</v>
      </c>
      <c r="S765" s="78">
        <v>3221.4178820000002</v>
      </c>
      <c r="T765" s="79">
        <v>9</v>
      </c>
      <c r="V765" s="86">
        <v>42569</v>
      </c>
      <c r="X765" s="81" t="str">
        <f t="shared" si="110"/>
        <v>2015-Q4</v>
      </c>
      <c r="Y765" s="81" t="str">
        <f t="shared" si="111"/>
        <v>2015-Q4</v>
      </c>
      <c r="Z765" s="87">
        <f t="shared" si="112"/>
        <v>10.75</v>
      </c>
      <c r="AB765" s="81" t="str">
        <f t="shared" si="113"/>
        <v>2016-Q3</v>
      </c>
      <c r="AC765" s="81" t="str">
        <f t="shared" si="114"/>
        <v>2016-Q3</v>
      </c>
      <c r="AD765" s="87">
        <f t="shared" si="115"/>
        <v>9.98</v>
      </c>
      <c r="AF765" s="81" t="str">
        <f t="shared" si="116"/>
        <v>2016-Q3</v>
      </c>
      <c r="AG765" s="87">
        <f t="shared" si="117"/>
        <v>10.75</v>
      </c>
      <c r="AH765" s="87">
        <f t="shared" si="118"/>
        <v>9.98</v>
      </c>
      <c r="AI765" s="87">
        <f t="shared" si="119"/>
        <v>0.76999999999999957</v>
      </c>
    </row>
    <row r="766" spans="1:35" ht="12" customHeight="1" x14ac:dyDescent="0.2">
      <c r="A766" s="73" t="s">
        <v>1887</v>
      </c>
      <c r="B766" s="74" t="s">
        <v>17</v>
      </c>
      <c r="C766" s="74" t="s">
        <v>16</v>
      </c>
      <c r="D766" s="74" t="s">
        <v>15</v>
      </c>
      <c r="E766" s="74" t="s">
        <v>2049</v>
      </c>
      <c r="F766" s="74" t="s">
        <v>2</v>
      </c>
      <c r="G766" s="74" t="s">
        <v>2694</v>
      </c>
      <c r="H766" s="76">
        <v>42278</v>
      </c>
      <c r="I766" s="77">
        <v>-23</v>
      </c>
      <c r="J766" s="78">
        <v>7.4</v>
      </c>
      <c r="K766" s="78">
        <v>10.6</v>
      </c>
      <c r="L766" s="78">
        <v>49.99</v>
      </c>
      <c r="M766" s="78">
        <v>825.00400000000002</v>
      </c>
      <c r="N766" s="76">
        <v>42551</v>
      </c>
      <c r="O766" s="77">
        <v>-25.7</v>
      </c>
      <c r="P766" s="78">
        <v>7.4</v>
      </c>
      <c r="Q766" s="78">
        <v>10.6</v>
      </c>
      <c r="R766" s="78">
        <v>49.99</v>
      </c>
      <c r="S766" s="78">
        <v>825.00400000000002</v>
      </c>
      <c r="T766" s="79">
        <v>9</v>
      </c>
      <c r="V766" s="86">
        <v>42551</v>
      </c>
      <c r="X766" s="81" t="str">
        <f t="shared" si="110"/>
        <v>2015-Q4</v>
      </c>
      <c r="Y766" s="81" t="str">
        <f t="shared" si="111"/>
        <v>2015-Q4</v>
      </c>
      <c r="Z766" s="87">
        <f t="shared" si="112"/>
        <v>10.6</v>
      </c>
      <c r="AB766" s="81" t="str">
        <f t="shared" si="113"/>
        <v>2016-Q2</v>
      </c>
      <c r="AC766" s="81" t="str">
        <f t="shared" si="114"/>
        <v>2016-Q2</v>
      </c>
      <c r="AD766" s="87">
        <f t="shared" si="115"/>
        <v>10.6</v>
      </c>
      <c r="AF766" s="81" t="str">
        <f t="shared" si="116"/>
        <v>2016-Q2</v>
      </c>
      <c r="AG766" s="87">
        <f t="shared" si="117"/>
        <v>10.6</v>
      </c>
      <c r="AH766" s="87">
        <f t="shared" si="118"/>
        <v>10.6</v>
      </c>
      <c r="AI766" s="87">
        <f t="shared" si="119"/>
        <v>0</v>
      </c>
    </row>
    <row r="767" spans="1:35" ht="12" customHeight="1" x14ac:dyDescent="0.2">
      <c r="A767" s="73" t="s">
        <v>1887</v>
      </c>
      <c r="B767" s="74" t="s">
        <v>17</v>
      </c>
      <c r="C767" s="74" t="s">
        <v>16</v>
      </c>
      <c r="D767" s="74" t="s">
        <v>15</v>
      </c>
      <c r="E767" s="74" t="s">
        <v>2065</v>
      </c>
      <c r="F767" s="74" t="s">
        <v>2</v>
      </c>
      <c r="G767" s="74" t="s">
        <v>2694</v>
      </c>
      <c r="H767" s="76">
        <v>42278</v>
      </c>
      <c r="I767" s="77">
        <v>11.9703</v>
      </c>
      <c r="J767" s="78">
        <v>7.1</v>
      </c>
      <c r="K767" s="78">
        <v>10</v>
      </c>
      <c r="L767" s="78">
        <v>49.99</v>
      </c>
      <c r="M767" s="78">
        <v>86.160600000000002</v>
      </c>
      <c r="N767" s="76">
        <v>42551</v>
      </c>
      <c r="O767" s="77">
        <v>5.3944999999999999</v>
      </c>
      <c r="P767" s="78">
        <v>6.9</v>
      </c>
      <c r="Q767" s="78">
        <v>9.6</v>
      </c>
      <c r="R767" s="78">
        <v>49.99</v>
      </c>
      <c r="S767" s="78">
        <v>51.764800000000001</v>
      </c>
      <c r="T767" s="79">
        <v>9</v>
      </c>
      <c r="V767" s="86">
        <v>42551</v>
      </c>
      <c r="X767" s="81" t="str">
        <f t="shared" si="110"/>
        <v>2015-Q4</v>
      </c>
      <c r="Y767" s="81" t="str">
        <f t="shared" si="111"/>
        <v>2015-Q4</v>
      </c>
      <c r="Z767" s="87">
        <f t="shared" si="112"/>
        <v>10</v>
      </c>
      <c r="AB767" s="81" t="str">
        <f t="shared" si="113"/>
        <v>2016-Q2</v>
      </c>
      <c r="AC767" s="81" t="str">
        <f t="shared" si="114"/>
        <v>2016-Q2</v>
      </c>
      <c r="AD767" s="87">
        <f t="shared" si="115"/>
        <v>9.6</v>
      </c>
      <c r="AF767" s="81" t="str">
        <f t="shared" si="116"/>
        <v>2016-Q2</v>
      </c>
      <c r="AG767" s="87">
        <f t="shared" si="117"/>
        <v>10</v>
      </c>
      <c r="AH767" s="87">
        <f t="shared" si="118"/>
        <v>9.6</v>
      </c>
      <c r="AI767" s="87">
        <f t="shared" si="119"/>
        <v>0.40000000000000036</v>
      </c>
    </row>
    <row r="768" spans="1:35" ht="12" customHeight="1" x14ac:dyDescent="0.2">
      <c r="A768" s="73" t="s">
        <v>1887</v>
      </c>
      <c r="B768" s="74" t="s">
        <v>6</v>
      </c>
      <c r="C768" s="74" t="s">
        <v>23</v>
      </c>
      <c r="D768" s="74" t="s">
        <v>22</v>
      </c>
      <c r="E768" s="74" t="s">
        <v>2056</v>
      </c>
      <c r="F768" s="74" t="s">
        <v>2</v>
      </c>
      <c r="G768" s="74" t="s">
        <v>2694</v>
      </c>
      <c r="H768" s="76">
        <v>42430</v>
      </c>
      <c r="I768" s="77">
        <v>108.267489</v>
      </c>
      <c r="J768" s="75" t="s">
        <v>1</v>
      </c>
      <c r="K768" s="75" t="s">
        <v>1</v>
      </c>
      <c r="L768" s="75" t="s">
        <v>1</v>
      </c>
      <c r="M768" s="78">
        <v>210.934842</v>
      </c>
      <c r="N768" s="76">
        <v>42551</v>
      </c>
      <c r="O768" s="77">
        <v>55.06</v>
      </c>
      <c r="P768" s="75" t="s">
        <v>1</v>
      </c>
      <c r="Q768" s="75" t="s">
        <v>1</v>
      </c>
      <c r="R768" s="75" t="s">
        <v>1</v>
      </c>
      <c r="S768" s="75" t="s">
        <v>1</v>
      </c>
      <c r="T768" s="79">
        <v>4</v>
      </c>
      <c r="V768" s="86">
        <v>42551</v>
      </c>
      <c r="X768" s="81" t="str">
        <f t="shared" si="110"/>
        <v>2016-Q1</v>
      </c>
      <c r="Y768" s="81" t="str">
        <f t="shared" si="111"/>
        <v/>
      </c>
      <c r="Z768" s="87" t="str">
        <f t="shared" si="112"/>
        <v/>
      </c>
      <c r="AB768" s="81" t="str">
        <f t="shared" si="113"/>
        <v>2016-Q2</v>
      </c>
      <c r="AC768" s="81" t="str">
        <f t="shared" si="114"/>
        <v/>
      </c>
      <c r="AD768" s="87" t="str">
        <f t="shared" si="115"/>
        <v/>
      </c>
      <c r="AF768" s="81" t="str">
        <f t="shared" si="116"/>
        <v/>
      </c>
      <c r="AG768" s="87" t="str">
        <f t="shared" si="117"/>
        <v/>
      </c>
      <c r="AH768" s="87" t="str">
        <f t="shared" si="118"/>
        <v/>
      </c>
      <c r="AI768" s="87" t="str">
        <f t="shared" si="119"/>
        <v/>
      </c>
    </row>
    <row r="769" spans="1:35" ht="12" customHeight="1" x14ac:dyDescent="0.2">
      <c r="A769" s="73" t="s">
        <v>1887</v>
      </c>
      <c r="B769" s="74" t="s">
        <v>104</v>
      </c>
      <c r="C769" s="74" t="s">
        <v>264</v>
      </c>
      <c r="D769" s="74" t="s">
        <v>263</v>
      </c>
      <c r="E769" s="74" t="s">
        <v>2004</v>
      </c>
      <c r="F769" s="74" t="s">
        <v>2</v>
      </c>
      <c r="G769" s="74" t="s">
        <v>2680</v>
      </c>
      <c r="H769" s="76">
        <v>41957</v>
      </c>
      <c r="I769" s="77">
        <v>91.85</v>
      </c>
      <c r="J769" s="75" t="s">
        <v>1</v>
      </c>
      <c r="K769" s="75" t="s">
        <v>1</v>
      </c>
      <c r="L769" s="75" t="s">
        <v>1</v>
      </c>
      <c r="M769" s="78">
        <v>4606.7659999999996</v>
      </c>
      <c r="N769" s="76">
        <v>42544</v>
      </c>
      <c r="O769" s="77">
        <v>2.9969999999999999</v>
      </c>
      <c r="P769" s="75" t="s">
        <v>1</v>
      </c>
      <c r="Q769" s="75" t="s">
        <v>1</v>
      </c>
      <c r="R769" s="75" t="s">
        <v>1</v>
      </c>
      <c r="S769" s="78">
        <v>4299.1580000000004</v>
      </c>
      <c r="T769" s="79">
        <v>19</v>
      </c>
      <c r="V769" s="86">
        <v>42544</v>
      </c>
      <c r="X769" s="81" t="str">
        <f t="shared" si="110"/>
        <v>2014-Q4</v>
      </c>
      <c r="Y769" s="81" t="str">
        <f t="shared" si="111"/>
        <v/>
      </c>
      <c r="Z769" s="87" t="str">
        <f t="shared" si="112"/>
        <v/>
      </c>
      <c r="AB769" s="81" t="str">
        <f t="shared" si="113"/>
        <v>2016-Q2</v>
      </c>
      <c r="AC769" s="81" t="str">
        <f t="shared" si="114"/>
        <v/>
      </c>
      <c r="AD769" s="87" t="str">
        <f t="shared" si="115"/>
        <v/>
      </c>
      <c r="AF769" s="81" t="str">
        <f t="shared" si="116"/>
        <v/>
      </c>
      <c r="AG769" s="87" t="str">
        <f t="shared" si="117"/>
        <v/>
      </c>
      <c r="AH769" s="87" t="str">
        <f t="shared" si="118"/>
        <v/>
      </c>
      <c r="AI769" s="87" t="str">
        <f t="shared" si="119"/>
        <v/>
      </c>
    </row>
    <row r="770" spans="1:35" ht="12" customHeight="1" x14ac:dyDescent="0.2">
      <c r="A770" s="73" t="s">
        <v>1887</v>
      </c>
      <c r="B770" s="74" t="s">
        <v>39</v>
      </c>
      <c r="C770" s="74" t="s">
        <v>1222</v>
      </c>
      <c r="D770" s="74" t="s">
        <v>2228</v>
      </c>
      <c r="E770" s="74" t="s">
        <v>2028</v>
      </c>
      <c r="F770" s="74" t="s">
        <v>2</v>
      </c>
      <c r="G770" s="74" t="s">
        <v>2678</v>
      </c>
      <c r="H770" s="76">
        <v>42144</v>
      </c>
      <c r="I770" s="77">
        <v>123.8</v>
      </c>
      <c r="J770" s="78">
        <v>7.32</v>
      </c>
      <c r="K770" s="78">
        <v>10.06</v>
      </c>
      <c r="L770" s="78">
        <v>50</v>
      </c>
      <c r="M770" s="78">
        <v>1797.6030000000001</v>
      </c>
      <c r="N770" s="76">
        <v>42536</v>
      </c>
      <c r="O770" s="77">
        <v>29.600999999999999</v>
      </c>
      <c r="P770" s="78">
        <v>6.68</v>
      </c>
      <c r="Q770" s="78">
        <v>9</v>
      </c>
      <c r="R770" s="78">
        <v>48</v>
      </c>
      <c r="S770" s="78">
        <v>1752.8510000000001</v>
      </c>
      <c r="T770" s="79">
        <v>13</v>
      </c>
      <c r="V770" s="86">
        <v>42536</v>
      </c>
      <c r="X770" s="81" t="str">
        <f t="shared" si="110"/>
        <v>2015-Q2</v>
      </c>
      <c r="Y770" s="81" t="str">
        <f t="shared" si="111"/>
        <v>2015-Q2</v>
      </c>
      <c r="Z770" s="87">
        <f t="shared" si="112"/>
        <v>10.06</v>
      </c>
      <c r="AB770" s="81" t="str">
        <f t="shared" si="113"/>
        <v>2016-Q2</v>
      </c>
      <c r="AC770" s="81" t="str">
        <f t="shared" si="114"/>
        <v>2016-Q2</v>
      </c>
      <c r="AD770" s="87">
        <f t="shared" si="115"/>
        <v>9</v>
      </c>
      <c r="AF770" s="81" t="str">
        <f t="shared" si="116"/>
        <v>2016-Q2</v>
      </c>
      <c r="AG770" s="87">
        <f t="shared" si="117"/>
        <v>10.06</v>
      </c>
      <c r="AH770" s="87">
        <f t="shared" si="118"/>
        <v>9</v>
      </c>
      <c r="AI770" s="87">
        <f t="shared" si="119"/>
        <v>1.0600000000000005</v>
      </c>
    </row>
    <row r="771" spans="1:35" ht="12" customHeight="1" x14ac:dyDescent="0.2">
      <c r="A771" s="73" t="s">
        <v>1887</v>
      </c>
      <c r="B771" s="74" t="s">
        <v>39</v>
      </c>
      <c r="C771" s="74" t="s">
        <v>2720</v>
      </c>
      <c r="D771" s="74" t="s">
        <v>2228</v>
      </c>
      <c r="E771" s="74" t="s">
        <v>2029</v>
      </c>
      <c r="F771" s="74" t="s">
        <v>2</v>
      </c>
      <c r="G771" s="74" t="s">
        <v>2678</v>
      </c>
      <c r="H771" s="76">
        <v>42144</v>
      </c>
      <c r="I771" s="77">
        <v>42.521000000000001</v>
      </c>
      <c r="J771" s="78">
        <v>8.15</v>
      </c>
      <c r="K771" s="78">
        <v>10.06</v>
      </c>
      <c r="L771" s="78">
        <v>50</v>
      </c>
      <c r="M771" s="78">
        <v>1240.693</v>
      </c>
      <c r="N771" s="76">
        <v>42536</v>
      </c>
      <c r="O771" s="77">
        <v>3</v>
      </c>
      <c r="P771" s="78">
        <v>7.55</v>
      </c>
      <c r="Q771" s="78">
        <v>9</v>
      </c>
      <c r="R771" s="78">
        <v>48</v>
      </c>
      <c r="S771" s="78">
        <v>1146.3610000000001</v>
      </c>
      <c r="T771" s="79">
        <v>13</v>
      </c>
      <c r="V771" s="86">
        <v>42536</v>
      </c>
      <c r="X771" s="81" t="str">
        <f t="shared" ref="X771:X834" si="120">YEAR(H771)&amp;"-Q"&amp;IF(MONTH(H771)&lt;4,1,IF(MONTH(H771)&lt;7,2,IF(MONTH(H771)&lt;10,3,4)))</f>
        <v>2015-Q2</v>
      </c>
      <c r="Y771" s="81" t="str">
        <f t="shared" ref="Y771:Y834" si="121">IF(ISNUMBER(K771),X771,"")</f>
        <v>2015-Q2</v>
      </c>
      <c r="Z771" s="87">
        <f t="shared" ref="Z771:Z834" si="122">IF(ISNUMBER(K771),K771,"")</f>
        <v>10.06</v>
      </c>
      <c r="AB771" s="81" t="str">
        <f t="shared" ref="AB771:AB834" si="123">IF(A771="Settled",YEAR(N771)&amp;"-Q"&amp;IF(MONTH(N771)&lt;4,1,IF(MONTH(N771)&lt;7,2,IF(MONTH(N771)&lt;10,3,4))),"")</f>
        <v>2016-Q2</v>
      </c>
      <c r="AC771" s="81" t="str">
        <f t="shared" ref="AC771:AC834" si="124">IF(ISNUMBER(Q771),AB771,"")</f>
        <v>2016-Q2</v>
      </c>
      <c r="AD771" s="87">
        <f t="shared" ref="AD771:AD834" si="125">IF(ISNUMBER(Q771),Q771,"")</f>
        <v>9</v>
      </c>
      <c r="AF771" s="81" t="str">
        <f t="shared" ref="AF771:AF834" si="126">IF(AND(LEN(Z771)&gt;0,LEN(AD771)&gt;0),AB771,"")</f>
        <v>2016-Q2</v>
      </c>
      <c r="AG771" s="87">
        <f t="shared" ref="AG771:AG834" si="127">IF(LEN(AF771)&gt;0,Z771,"")</f>
        <v>10.06</v>
      </c>
      <c r="AH771" s="87">
        <f t="shared" ref="AH771:AH834" si="128">IF(LEN(AF771)&gt;0,AD771,"")</f>
        <v>9</v>
      </c>
      <c r="AI771" s="87">
        <f t="shared" ref="AI771:AI834" si="129">IF(LEN(AF771)&gt;0,AG771-AH771,"")</f>
        <v>1.0600000000000005</v>
      </c>
    </row>
    <row r="772" spans="1:35" ht="12" customHeight="1" x14ac:dyDescent="0.2">
      <c r="A772" s="73" t="s">
        <v>1887</v>
      </c>
      <c r="B772" s="74" t="s">
        <v>44</v>
      </c>
      <c r="C772" s="74" t="s">
        <v>155</v>
      </c>
      <c r="D772" s="74" t="s">
        <v>2095</v>
      </c>
      <c r="E772" s="74" t="s">
        <v>2030</v>
      </c>
      <c r="F772" s="74" t="s">
        <v>2</v>
      </c>
      <c r="G772" s="74" t="s">
        <v>2680</v>
      </c>
      <c r="H772" s="76">
        <v>42135</v>
      </c>
      <c r="I772" s="77">
        <v>6.42727</v>
      </c>
      <c r="J772" s="78">
        <v>7.9</v>
      </c>
      <c r="K772" s="78">
        <v>9.9499999999999993</v>
      </c>
      <c r="L772" s="78">
        <v>49.29</v>
      </c>
      <c r="M772" s="78">
        <v>435.95783599999999</v>
      </c>
      <c r="N772" s="76">
        <v>42529</v>
      </c>
      <c r="O772" s="77">
        <v>1.096144</v>
      </c>
      <c r="P772" s="78">
        <v>7.67</v>
      </c>
      <c r="Q772" s="78">
        <v>9.48</v>
      </c>
      <c r="R772" s="78">
        <v>49.29</v>
      </c>
      <c r="S772" s="78">
        <v>414.463009</v>
      </c>
      <c r="T772" s="79">
        <v>13</v>
      </c>
      <c r="V772" s="86">
        <v>42529</v>
      </c>
      <c r="X772" s="81" t="str">
        <f t="shared" si="120"/>
        <v>2015-Q2</v>
      </c>
      <c r="Y772" s="81" t="str">
        <f t="shared" si="121"/>
        <v>2015-Q2</v>
      </c>
      <c r="Z772" s="87">
        <f t="shared" si="122"/>
        <v>9.9499999999999993</v>
      </c>
      <c r="AB772" s="81" t="str">
        <f t="shared" si="123"/>
        <v>2016-Q2</v>
      </c>
      <c r="AC772" s="81" t="str">
        <f t="shared" si="124"/>
        <v>2016-Q2</v>
      </c>
      <c r="AD772" s="87">
        <f t="shared" si="125"/>
        <v>9.48</v>
      </c>
      <c r="AF772" s="81" t="str">
        <f t="shared" si="126"/>
        <v>2016-Q2</v>
      </c>
      <c r="AG772" s="87">
        <f t="shared" si="127"/>
        <v>9.9499999999999993</v>
      </c>
      <c r="AH772" s="87">
        <f t="shared" si="128"/>
        <v>9.48</v>
      </c>
      <c r="AI772" s="87">
        <f t="shared" si="129"/>
        <v>0.46999999999999886</v>
      </c>
    </row>
    <row r="773" spans="1:35" ht="12" customHeight="1" x14ac:dyDescent="0.2">
      <c r="A773" s="73" t="s">
        <v>1887</v>
      </c>
      <c r="B773" s="74" t="s">
        <v>63</v>
      </c>
      <c r="C773" s="74" t="s">
        <v>3019</v>
      </c>
      <c r="D773" s="74" t="s">
        <v>62</v>
      </c>
      <c r="E773" s="74" t="s">
        <v>2044</v>
      </c>
      <c r="F773" s="74" t="s">
        <v>2</v>
      </c>
      <c r="G773" s="74" t="s">
        <v>2678</v>
      </c>
      <c r="H773" s="76">
        <v>42314</v>
      </c>
      <c r="I773" s="77">
        <v>115.6</v>
      </c>
      <c r="J773" s="78">
        <v>7.95</v>
      </c>
      <c r="K773" s="78">
        <v>10.6</v>
      </c>
      <c r="L773" s="78">
        <v>53.7</v>
      </c>
      <c r="M773" s="78">
        <v>3003.0940000000001</v>
      </c>
      <c r="N773" s="76">
        <v>42524</v>
      </c>
      <c r="O773" s="77">
        <v>44.128999999999998</v>
      </c>
      <c r="P773" s="78">
        <v>7.28</v>
      </c>
      <c r="Q773" s="78">
        <v>9.75</v>
      </c>
      <c r="R773" s="78">
        <v>51.9</v>
      </c>
      <c r="S773" s="78">
        <v>2934.7249999999999</v>
      </c>
      <c r="T773" s="79">
        <v>7</v>
      </c>
      <c r="V773" s="86">
        <v>42524</v>
      </c>
      <c r="X773" s="81" t="str">
        <f t="shared" si="120"/>
        <v>2015-Q4</v>
      </c>
      <c r="Y773" s="81" t="str">
        <f t="shared" si="121"/>
        <v>2015-Q4</v>
      </c>
      <c r="Z773" s="87">
        <f t="shared" si="122"/>
        <v>10.6</v>
      </c>
      <c r="AB773" s="81" t="str">
        <f t="shared" si="123"/>
        <v>2016-Q2</v>
      </c>
      <c r="AC773" s="81" t="str">
        <f t="shared" si="124"/>
        <v>2016-Q2</v>
      </c>
      <c r="AD773" s="87">
        <f t="shared" si="125"/>
        <v>9.75</v>
      </c>
      <c r="AF773" s="81" t="str">
        <f t="shared" si="126"/>
        <v>2016-Q2</v>
      </c>
      <c r="AG773" s="87">
        <f t="shared" si="127"/>
        <v>10.6</v>
      </c>
      <c r="AH773" s="87">
        <f t="shared" si="128"/>
        <v>9.75</v>
      </c>
      <c r="AI773" s="87">
        <f t="shared" si="129"/>
        <v>0.84999999999999964</v>
      </c>
    </row>
    <row r="774" spans="1:35" ht="12" customHeight="1" x14ac:dyDescent="0.2">
      <c r="A774" s="73" t="s">
        <v>1887</v>
      </c>
      <c r="B774" s="74" t="s">
        <v>67</v>
      </c>
      <c r="C774" s="74" t="s">
        <v>66</v>
      </c>
      <c r="D774" s="74" t="s">
        <v>65</v>
      </c>
      <c r="E774" s="74" t="s">
        <v>2082</v>
      </c>
      <c r="F774" s="74" t="s">
        <v>2</v>
      </c>
      <c r="G774" s="74" t="s">
        <v>2678</v>
      </c>
      <c r="H774" s="76">
        <v>42171</v>
      </c>
      <c r="I774" s="77">
        <v>3.8121209999999999</v>
      </c>
      <c r="J774" s="78">
        <v>8.7200000000000006</v>
      </c>
      <c r="K774" s="78">
        <v>10.25</v>
      </c>
      <c r="L774" s="78">
        <v>52.92</v>
      </c>
      <c r="M774" s="78">
        <v>57.252285999999998</v>
      </c>
      <c r="N774" s="76">
        <v>42489</v>
      </c>
      <c r="O774" s="77">
        <v>2.1348530000000001</v>
      </c>
      <c r="P774" s="78">
        <v>8.4600000000000009</v>
      </c>
      <c r="Q774" s="78">
        <v>9.8000000000000007</v>
      </c>
      <c r="R774" s="78">
        <v>52.17</v>
      </c>
      <c r="S774" s="78">
        <v>57.158872000000002</v>
      </c>
      <c r="T774" s="79">
        <v>10</v>
      </c>
      <c r="V774" s="86">
        <v>42489</v>
      </c>
      <c r="X774" s="81" t="str">
        <f t="shared" si="120"/>
        <v>2015-Q2</v>
      </c>
      <c r="Y774" s="81" t="str">
        <f t="shared" si="121"/>
        <v>2015-Q2</v>
      </c>
      <c r="Z774" s="87">
        <f t="shared" si="122"/>
        <v>10.25</v>
      </c>
      <c r="AB774" s="81" t="str">
        <f t="shared" si="123"/>
        <v>2016-Q2</v>
      </c>
      <c r="AC774" s="81" t="str">
        <f t="shared" si="124"/>
        <v>2016-Q2</v>
      </c>
      <c r="AD774" s="87">
        <f t="shared" si="125"/>
        <v>9.8000000000000007</v>
      </c>
      <c r="AF774" s="81" t="str">
        <f t="shared" si="126"/>
        <v>2016-Q2</v>
      </c>
      <c r="AG774" s="87">
        <f t="shared" si="127"/>
        <v>10.25</v>
      </c>
      <c r="AH774" s="87">
        <f t="shared" si="128"/>
        <v>9.8000000000000007</v>
      </c>
      <c r="AI774" s="87">
        <f t="shared" si="129"/>
        <v>0.44999999999999929</v>
      </c>
    </row>
    <row r="775" spans="1:35" ht="12" customHeight="1" x14ac:dyDescent="0.2">
      <c r="A775" s="73" t="s">
        <v>1887</v>
      </c>
      <c r="B775" s="74" t="s">
        <v>17</v>
      </c>
      <c r="C775" s="74" t="s">
        <v>16</v>
      </c>
      <c r="D775" s="74" t="s">
        <v>15</v>
      </c>
      <c r="E775" s="74" t="s">
        <v>2015</v>
      </c>
      <c r="F775" s="74" t="s">
        <v>2</v>
      </c>
      <c r="G775" s="74" t="s">
        <v>2694</v>
      </c>
      <c r="H775" s="76">
        <v>42186</v>
      </c>
      <c r="I775" s="77">
        <v>41.643000000000001</v>
      </c>
      <c r="J775" s="78">
        <v>7.1</v>
      </c>
      <c r="K775" s="78">
        <v>10</v>
      </c>
      <c r="L775" s="78">
        <v>49.99</v>
      </c>
      <c r="M775" s="78">
        <v>389.20400000000001</v>
      </c>
      <c r="N775" s="76">
        <v>42458</v>
      </c>
      <c r="O775" s="77">
        <v>40.360999999999997</v>
      </c>
      <c r="P775" s="78">
        <v>6.9</v>
      </c>
      <c r="Q775" s="78">
        <v>9.6</v>
      </c>
      <c r="R775" s="78">
        <v>49.99</v>
      </c>
      <c r="S775" s="78">
        <v>389.08800000000002</v>
      </c>
      <c r="T775" s="79">
        <v>9</v>
      </c>
      <c r="V775" s="86">
        <v>42458</v>
      </c>
      <c r="X775" s="81" t="str">
        <f t="shared" si="120"/>
        <v>2015-Q3</v>
      </c>
      <c r="Y775" s="81" t="str">
        <f t="shared" si="121"/>
        <v>2015-Q3</v>
      </c>
      <c r="Z775" s="87">
        <f t="shared" si="122"/>
        <v>10</v>
      </c>
      <c r="AB775" s="81" t="str">
        <f t="shared" si="123"/>
        <v>2016-Q1</v>
      </c>
      <c r="AC775" s="81" t="str">
        <f t="shared" si="124"/>
        <v>2016-Q1</v>
      </c>
      <c r="AD775" s="87">
        <f t="shared" si="125"/>
        <v>9.6</v>
      </c>
      <c r="AF775" s="81" t="str">
        <f t="shared" si="126"/>
        <v>2016-Q1</v>
      </c>
      <c r="AG775" s="87">
        <f t="shared" si="127"/>
        <v>10</v>
      </c>
      <c r="AH775" s="87">
        <f t="shared" si="128"/>
        <v>9.6</v>
      </c>
      <c r="AI775" s="87">
        <f t="shared" si="129"/>
        <v>0.40000000000000036</v>
      </c>
    </row>
    <row r="776" spans="1:35" ht="12" customHeight="1" x14ac:dyDescent="0.2">
      <c r="A776" s="73" t="s">
        <v>1887</v>
      </c>
      <c r="B776" s="74" t="s">
        <v>199</v>
      </c>
      <c r="C776" s="74" t="s">
        <v>2448</v>
      </c>
      <c r="D776" s="74" t="s">
        <v>1008</v>
      </c>
      <c r="E776" s="74" t="s">
        <v>2017</v>
      </c>
      <c r="F776" s="74" t="s">
        <v>2</v>
      </c>
      <c r="G776" s="74" t="s">
        <v>2680</v>
      </c>
      <c r="H776" s="76">
        <v>42180</v>
      </c>
      <c r="I776" s="77">
        <v>11.755751999999999</v>
      </c>
      <c r="J776" s="78">
        <v>7.59</v>
      </c>
      <c r="K776" s="78">
        <v>10</v>
      </c>
      <c r="L776" s="78">
        <v>49.52</v>
      </c>
      <c r="M776" s="78">
        <v>174.957348</v>
      </c>
      <c r="N776" s="76">
        <v>42454</v>
      </c>
      <c r="O776" s="77">
        <v>7.4</v>
      </c>
      <c r="P776" s="75" t="s">
        <v>1</v>
      </c>
      <c r="Q776" s="75" t="s">
        <v>1</v>
      </c>
      <c r="R776" s="75" t="s">
        <v>1</v>
      </c>
      <c r="S776" s="75" t="s">
        <v>1</v>
      </c>
      <c r="T776" s="79">
        <v>9</v>
      </c>
      <c r="V776" s="86">
        <v>42454</v>
      </c>
      <c r="X776" s="81" t="str">
        <f t="shared" si="120"/>
        <v>2015-Q2</v>
      </c>
      <c r="Y776" s="81" t="str">
        <f t="shared" si="121"/>
        <v>2015-Q2</v>
      </c>
      <c r="Z776" s="87">
        <f t="shared" si="122"/>
        <v>10</v>
      </c>
      <c r="AB776" s="81" t="str">
        <f t="shared" si="123"/>
        <v>2016-Q1</v>
      </c>
      <c r="AC776" s="81" t="str">
        <f t="shared" si="124"/>
        <v/>
      </c>
      <c r="AD776" s="87" t="str">
        <f t="shared" si="125"/>
        <v/>
      </c>
      <c r="AF776" s="81" t="str">
        <f t="shared" si="126"/>
        <v/>
      </c>
      <c r="AG776" s="87" t="str">
        <f t="shared" si="127"/>
        <v/>
      </c>
      <c r="AH776" s="87" t="str">
        <f t="shared" si="128"/>
        <v/>
      </c>
      <c r="AI776" s="87" t="str">
        <f t="shared" si="129"/>
        <v/>
      </c>
    </row>
    <row r="777" spans="1:35" ht="12" customHeight="1" x14ac:dyDescent="0.2">
      <c r="A777" s="73" t="s">
        <v>1887</v>
      </c>
      <c r="B777" s="74" t="s">
        <v>231</v>
      </c>
      <c r="C777" s="74" t="s">
        <v>2446</v>
      </c>
      <c r="D777" s="74" t="s">
        <v>631</v>
      </c>
      <c r="E777" s="74" t="s">
        <v>1976</v>
      </c>
      <c r="F777" s="74" t="s">
        <v>2</v>
      </c>
      <c r="G777" s="74" t="s">
        <v>2680</v>
      </c>
      <c r="H777" s="76">
        <v>42002</v>
      </c>
      <c r="I777" s="77">
        <v>65.625</v>
      </c>
      <c r="J777" s="78">
        <v>6.91</v>
      </c>
      <c r="K777" s="78">
        <v>10.93</v>
      </c>
      <c r="L777" s="78">
        <v>37.33</v>
      </c>
      <c r="M777" s="78">
        <v>1964.992</v>
      </c>
      <c r="N777" s="76">
        <v>42445</v>
      </c>
      <c r="O777" s="77">
        <v>29.622</v>
      </c>
      <c r="P777" s="78">
        <v>6.51</v>
      </c>
      <c r="Q777" s="78">
        <v>9.85</v>
      </c>
      <c r="R777" s="78">
        <v>37.33</v>
      </c>
      <c r="S777" s="78">
        <v>1887.3050000000001</v>
      </c>
      <c r="T777" s="79">
        <v>14</v>
      </c>
      <c r="V777" s="86">
        <v>42445</v>
      </c>
      <c r="X777" s="81" t="str">
        <f t="shared" si="120"/>
        <v>2014-Q4</v>
      </c>
      <c r="Y777" s="81" t="str">
        <f t="shared" si="121"/>
        <v>2014-Q4</v>
      </c>
      <c r="Z777" s="87">
        <f t="shared" si="122"/>
        <v>10.93</v>
      </c>
      <c r="AB777" s="81" t="str">
        <f t="shared" si="123"/>
        <v>2016-Q1</v>
      </c>
      <c r="AC777" s="81" t="str">
        <f t="shared" si="124"/>
        <v>2016-Q1</v>
      </c>
      <c r="AD777" s="87">
        <f t="shared" si="125"/>
        <v>9.85</v>
      </c>
      <c r="AF777" s="81" t="str">
        <f t="shared" si="126"/>
        <v>2016-Q1</v>
      </c>
      <c r="AG777" s="87">
        <f t="shared" si="127"/>
        <v>10.93</v>
      </c>
      <c r="AH777" s="87">
        <f t="shared" si="128"/>
        <v>9.85</v>
      </c>
      <c r="AI777" s="87">
        <f t="shared" si="129"/>
        <v>1.08</v>
      </c>
    </row>
    <row r="778" spans="1:35" ht="12" customHeight="1" x14ac:dyDescent="0.2">
      <c r="A778" s="73" t="s">
        <v>1887</v>
      </c>
      <c r="B778" s="74" t="s">
        <v>17</v>
      </c>
      <c r="C778" s="74" t="s">
        <v>16</v>
      </c>
      <c r="D778" s="74" t="s">
        <v>15</v>
      </c>
      <c r="E778" s="74" t="s">
        <v>2021</v>
      </c>
      <c r="F778" s="74" t="s">
        <v>2</v>
      </c>
      <c r="G778" s="74" t="s">
        <v>2694</v>
      </c>
      <c r="H778" s="76">
        <v>42156</v>
      </c>
      <c r="I778" s="77">
        <v>21.347000000000001</v>
      </c>
      <c r="J778" s="78">
        <v>8.1</v>
      </c>
      <c r="K778" s="78">
        <v>12</v>
      </c>
      <c r="L778" s="78">
        <v>49.99</v>
      </c>
      <c r="M778" s="78">
        <v>126.622</v>
      </c>
      <c r="N778" s="76">
        <v>42429</v>
      </c>
      <c r="O778" s="77">
        <v>21</v>
      </c>
      <c r="P778" s="78">
        <v>7.9</v>
      </c>
      <c r="Q778" s="78">
        <v>11.6</v>
      </c>
      <c r="R778" s="78">
        <v>49.99</v>
      </c>
      <c r="S778" s="78">
        <v>131.70099999999999</v>
      </c>
      <c r="T778" s="79">
        <v>9</v>
      </c>
      <c r="V778" s="86">
        <v>42429</v>
      </c>
      <c r="X778" s="81" t="str">
        <f t="shared" si="120"/>
        <v>2015-Q2</v>
      </c>
      <c r="Y778" s="81" t="str">
        <f t="shared" si="121"/>
        <v>2015-Q2</v>
      </c>
      <c r="Z778" s="87">
        <f t="shared" si="122"/>
        <v>12</v>
      </c>
      <c r="AB778" s="81" t="str">
        <f t="shared" si="123"/>
        <v>2016-Q1</v>
      </c>
      <c r="AC778" s="81" t="str">
        <f t="shared" si="124"/>
        <v>2016-Q1</v>
      </c>
      <c r="AD778" s="87">
        <f t="shared" si="125"/>
        <v>11.6</v>
      </c>
      <c r="AF778" s="81" t="str">
        <f t="shared" si="126"/>
        <v>2016-Q1</v>
      </c>
      <c r="AG778" s="87">
        <f t="shared" si="127"/>
        <v>12</v>
      </c>
      <c r="AH778" s="87">
        <f t="shared" si="128"/>
        <v>11.6</v>
      </c>
      <c r="AI778" s="87">
        <f t="shared" si="129"/>
        <v>0.40000000000000036</v>
      </c>
    </row>
    <row r="779" spans="1:35" ht="12" customHeight="1" x14ac:dyDescent="0.2">
      <c r="A779" s="73" t="s">
        <v>1887</v>
      </c>
      <c r="B779" s="74" t="s">
        <v>17</v>
      </c>
      <c r="C779" s="74" t="s">
        <v>16</v>
      </c>
      <c r="D779" s="74" t="s">
        <v>15</v>
      </c>
      <c r="E779" s="74" t="s">
        <v>2022</v>
      </c>
      <c r="F779" s="74" t="s">
        <v>2</v>
      </c>
      <c r="G779" s="74" t="s">
        <v>2694</v>
      </c>
      <c r="H779" s="76">
        <v>42156</v>
      </c>
      <c r="I779" s="77">
        <v>-7.8</v>
      </c>
      <c r="J779" s="78">
        <v>7.6</v>
      </c>
      <c r="K779" s="78">
        <v>11</v>
      </c>
      <c r="L779" s="78">
        <v>49.99</v>
      </c>
      <c r="M779" s="78">
        <v>353.9</v>
      </c>
      <c r="N779" s="76">
        <v>42429</v>
      </c>
      <c r="O779" s="77">
        <v>-9.266</v>
      </c>
      <c r="P779" s="78">
        <v>7.4</v>
      </c>
      <c r="Q779" s="78">
        <v>10.6</v>
      </c>
      <c r="R779" s="78">
        <v>49.99</v>
      </c>
      <c r="S779" s="78">
        <v>355.69600000000003</v>
      </c>
      <c r="T779" s="79">
        <v>9</v>
      </c>
      <c r="V779" s="86">
        <v>42429</v>
      </c>
      <c r="X779" s="81" t="str">
        <f t="shared" si="120"/>
        <v>2015-Q2</v>
      </c>
      <c r="Y779" s="81" t="str">
        <f t="shared" si="121"/>
        <v>2015-Q2</v>
      </c>
      <c r="Z779" s="87">
        <f t="shared" si="122"/>
        <v>11</v>
      </c>
      <c r="AB779" s="81" t="str">
        <f t="shared" si="123"/>
        <v>2016-Q1</v>
      </c>
      <c r="AC779" s="81" t="str">
        <f t="shared" si="124"/>
        <v>2016-Q1</v>
      </c>
      <c r="AD779" s="87">
        <f t="shared" si="125"/>
        <v>10.6</v>
      </c>
      <c r="AF779" s="81" t="str">
        <f t="shared" si="126"/>
        <v>2016-Q1</v>
      </c>
      <c r="AG779" s="87">
        <f t="shared" si="127"/>
        <v>11</v>
      </c>
      <c r="AH779" s="87">
        <f t="shared" si="128"/>
        <v>10.6</v>
      </c>
      <c r="AI779" s="87">
        <f t="shared" si="129"/>
        <v>0.40000000000000036</v>
      </c>
    </row>
    <row r="780" spans="1:35" ht="12" customHeight="1" x14ac:dyDescent="0.2">
      <c r="A780" s="73" t="s">
        <v>1887</v>
      </c>
      <c r="B780" s="74" t="s">
        <v>17</v>
      </c>
      <c r="C780" s="74" t="s">
        <v>16</v>
      </c>
      <c r="D780" s="74" t="s">
        <v>15</v>
      </c>
      <c r="E780" s="74" t="s">
        <v>2023</v>
      </c>
      <c r="F780" s="74" t="s">
        <v>2</v>
      </c>
      <c r="G780" s="74" t="s">
        <v>2694</v>
      </c>
      <c r="H780" s="76">
        <v>42156</v>
      </c>
      <c r="I780" s="77">
        <v>11.5</v>
      </c>
      <c r="J780" s="78">
        <v>7.6</v>
      </c>
      <c r="K780" s="78">
        <v>11</v>
      </c>
      <c r="L780" s="78">
        <v>49.99</v>
      </c>
      <c r="M780" s="78">
        <v>1211.5899999999999</v>
      </c>
      <c r="N780" s="76">
        <v>42429</v>
      </c>
      <c r="O780" s="77">
        <v>6.64</v>
      </c>
      <c r="P780" s="78">
        <v>7.4</v>
      </c>
      <c r="Q780" s="78">
        <v>10.6</v>
      </c>
      <c r="R780" s="78">
        <v>49.99</v>
      </c>
      <c r="S780" s="78">
        <v>1219.4059999999999</v>
      </c>
      <c r="T780" s="79">
        <v>9</v>
      </c>
      <c r="V780" s="86">
        <v>42429</v>
      </c>
      <c r="X780" s="81" t="str">
        <f t="shared" si="120"/>
        <v>2015-Q2</v>
      </c>
      <c r="Y780" s="81" t="str">
        <f t="shared" si="121"/>
        <v>2015-Q2</v>
      </c>
      <c r="Z780" s="87">
        <f t="shared" si="122"/>
        <v>11</v>
      </c>
      <c r="AB780" s="81" t="str">
        <f t="shared" si="123"/>
        <v>2016-Q1</v>
      </c>
      <c r="AC780" s="81" t="str">
        <f t="shared" si="124"/>
        <v>2016-Q1</v>
      </c>
      <c r="AD780" s="87">
        <f t="shared" si="125"/>
        <v>10.6</v>
      </c>
      <c r="AF780" s="81" t="str">
        <f t="shared" si="126"/>
        <v>2016-Q1</v>
      </c>
      <c r="AG780" s="87">
        <f t="shared" si="127"/>
        <v>11</v>
      </c>
      <c r="AH780" s="87">
        <f t="shared" si="128"/>
        <v>10.6</v>
      </c>
      <c r="AI780" s="87">
        <f t="shared" si="129"/>
        <v>0.40000000000000036</v>
      </c>
    </row>
    <row r="781" spans="1:35" ht="12" customHeight="1" x14ac:dyDescent="0.2">
      <c r="A781" s="73" t="s">
        <v>1887</v>
      </c>
      <c r="B781" s="74" t="s">
        <v>17</v>
      </c>
      <c r="C781" s="74" t="s">
        <v>16</v>
      </c>
      <c r="D781" s="74" t="s">
        <v>15</v>
      </c>
      <c r="E781" s="74" t="s">
        <v>2024</v>
      </c>
      <c r="F781" s="74" t="s">
        <v>2</v>
      </c>
      <c r="G781" s="74" t="s">
        <v>2694</v>
      </c>
      <c r="H781" s="76">
        <v>42156</v>
      </c>
      <c r="I781" s="77">
        <v>-15.484999999999999</v>
      </c>
      <c r="J781" s="78">
        <v>7.6</v>
      </c>
      <c r="K781" s="78">
        <v>11</v>
      </c>
      <c r="L781" s="78">
        <v>49.99</v>
      </c>
      <c r="M781" s="78">
        <v>645.40499999999997</v>
      </c>
      <c r="N781" s="76">
        <v>42429</v>
      </c>
      <c r="O781" s="77">
        <v>-16.771999999999998</v>
      </c>
      <c r="P781" s="78">
        <v>7.4</v>
      </c>
      <c r="Q781" s="78">
        <v>10.6</v>
      </c>
      <c r="R781" s="78">
        <v>49.99</v>
      </c>
      <c r="S781" s="78">
        <v>655.745</v>
      </c>
      <c r="T781" s="79">
        <v>9</v>
      </c>
      <c r="V781" s="86">
        <v>42429</v>
      </c>
      <c r="X781" s="81" t="str">
        <f t="shared" si="120"/>
        <v>2015-Q2</v>
      </c>
      <c r="Y781" s="81" t="str">
        <f t="shared" si="121"/>
        <v>2015-Q2</v>
      </c>
      <c r="Z781" s="87">
        <f t="shared" si="122"/>
        <v>11</v>
      </c>
      <c r="AB781" s="81" t="str">
        <f t="shared" si="123"/>
        <v>2016-Q1</v>
      </c>
      <c r="AC781" s="81" t="str">
        <f t="shared" si="124"/>
        <v>2016-Q1</v>
      </c>
      <c r="AD781" s="87">
        <f t="shared" si="125"/>
        <v>10.6</v>
      </c>
      <c r="AF781" s="81" t="str">
        <f t="shared" si="126"/>
        <v>2016-Q1</v>
      </c>
      <c r="AG781" s="87">
        <f t="shared" si="127"/>
        <v>11</v>
      </c>
      <c r="AH781" s="87">
        <f t="shared" si="128"/>
        <v>10.6</v>
      </c>
      <c r="AI781" s="87">
        <f t="shared" si="129"/>
        <v>0.40000000000000036</v>
      </c>
    </row>
    <row r="782" spans="1:35" ht="12" customHeight="1" x14ac:dyDescent="0.2">
      <c r="A782" s="73" t="s">
        <v>1887</v>
      </c>
      <c r="B782" s="74" t="s">
        <v>111</v>
      </c>
      <c r="C782" s="74" t="s">
        <v>2263</v>
      </c>
      <c r="D782" s="74" t="s">
        <v>26</v>
      </c>
      <c r="E782" s="74" t="s">
        <v>1984</v>
      </c>
      <c r="F782" s="74" t="s">
        <v>2</v>
      </c>
      <c r="G782" s="74" t="s">
        <v>2680</v>
      </c>
      <c r="H782" s="76">
        <v>42118</v>
      </c>
      <c r="I782" s="77">
        <v>268.46299499999998</v>
      </c>
      <c r="J782" s="78">
        <v>4.8600000000000003</v>
      </c>
      <c r="K782" s="78">
        <v>10.199999999999999</v>
      </c>
      <c r="L782" s="78">
        <v>30.16</v>
      </c>
      <c r="M782" s="78">
        <v>5928.7609830000001</v>
      </c>
      <c r="N782" s="76">
        <v>42423</v>
      </c>
      <c r="O782" s="77">
        <v>219.675658</v>
      </c>
      <c r="P782" s="78">
        <v>4.5199999999999996</v>
      </c>
      <c r="Q782" s="78">
        <v>9.75</v>
      </c>
      <c r="R782" s="78">
        <v>28.46</v>
      </c>
      <c r="S782" s="75" t="s">
        <v>1</v>
      </c>
      <c r="T782" s="79">
        <v>10</v>
      </c>
      <c r="V782" s="86">
        <v>42423</v>
      </c>
      <c r="X782" s="81" t="str">
        <f t="shared" si="120"/>
        <v>2015-Q2</v>
      </c>
      <c r="Y782" s="81" t="str">
        <f t="shared" si="121"/>
        <v>2015-Q2</v>
      </c>
      <c r="Z782" s="87">
        <f t="shared" si="122"/>
        <v>10.199999999999999</v>
      </c>
      <c r="AB782" s="81" t="str">
        <f t="shared" si="123"/>
        <v>2016-Q1</v>
      </c>
      <c r="AC782" s="81" t="str">
        <f t="shared" si="124"/>
        <v>2016-Q1</v>
      </c>
      <c r="AD782" s="87">
        <f t="shared" si="125"/>
        <v>9.75</v>
      </c>
      <c r="AF782" s="81" t="str">
        <f t="shared" si="126"/>
        <v>2016-Q1</v>
      </c>
      <c r="AG782" s="87">
        <f t="shared" si="127"/>
        <v>10.199999999999999</v>
      </c>
      <c r="AH782" s="87">
        <f t="shared" si="128"/>
        <v>9.75</v>
      </c>
      <c r="AI782" s="87">
        <f t="shared" si="129"/>
        <v>0.44999999999999929</v>
      </c>
    </row>
    <row r="783" spans="1:35" ht="12" customHeight="1" x14ac:dyDescent="0.2">
      <c r="A783" s="73" t="s">
        <v>1887</v>
      </c>
      <c r="B783" s="74" t="s">
        <v>17</v>
      </c>
      <c r="C783" s="74" t="s">
        <v>20</v>
      </c>
      <c r="D783" s="74" t="s">
        <v>19</v>
      </c>
      <c r="E783" s="74" t="s">
        <v>2016</v>
      </c>
      <c r="F783" s="74" t="s">
        <v>2</v>
      </c>
      <c r="G783" s="74" t="s">
        <v>2680</v>
      </c>
      <c r="H783" s="76">
        <v>42185</v>
      </c>
      <c r="I783" s="77">
        <v>7.1559359999999996</v>
      </c>
      <c r="J783" s="78">
        <v>7.51</v>
      </c>
      <c r="K783" s="78">
        <v>10.5</v>
      </c>
      <c r="L783" s="78">
        <v>54.07</v>
      </c>
      <c r="M783" s="78">
        <v>222.17730399999999</v>
      </c>
      <c r="N783" s="76">
        <v>42402</v>
      </c>
      <c r="O783" s="77">
        <v>5.499987</v>
      </c>
      <c r="P783" s="75" t="s">
        <v>1</v>
      </c>
      <c r="Q783" s="75" t="s">
        <v>1</v>
      </c>
      <c r="R783" s="75" t="s">
        <v>1</v>
      </c>
      <c r="S783" s="75" t="s">
        <v>1</v>
      </c>
      <c r="T783" s="79">
        <v>7</v>
      </c>
      <c r="V783" s="86">
        <v>42402</v>
      </c>
      <c r="X783" s="81" t="str">
        <f t="shared" si="120"/>
        <v>2015-Q2</v>
      </c>
      <c r="Y783" s="81" t="str">
        <f t="shared" si="121"/>
        <v>2015-Q2</v>
      </c>
      <c r="Z783" s="87">
        <f t="shared" si="122"/>
        <v>10.5</v>
      </c>
      <c r="AB783" s="81" t="str">
        <f t="shared" si="123"/>
        <v>2016-Q1</v>
      </c>
      <c r="AC783" s="81" t="str">
        <f t="shared" si="124"/>
        <v/>
      </c>
      <c r="AD783" s="87" t="str">
        <f t="shared" si="125"/>
        <v/>
      </c>
      <c r="AF783" s="81" t="str">
        <f t="shared" si="126"/>
        <v/>
      </c>
      <c r="AG783" s="87" t="str">
        <f t="shared" si="127"/>
        <v/>
      </c>
      <c r="AH783" s="87" t="str">
        <f t="shared" si="128"/>
        <v/>
      </c>
      <c r="AI783" s="87" t="str">
        <f t="shared" si="129"/>
        <v/>
      </c>
    </row>
    <row r="784" spans="1:35" ht="12" customHeight="1" x14ac:dyDescent="0.2">
      <c r="A784" s="73" t="s">
        <v>1887</v>
      </c>
      <c r="B784" s="74" t="s">
        <v>231</v>
      </c>
      <c r="C784" s="74" t="s">
        <v>2740</v>
      </c>
      <c r="D784" s="74" t="s">
        <v>635</v>
      </c>
      <c r="E784" s="74" t="s">
        <v>1997</v>
      </c>
      <c r="F784" s="74" t="s">
        <v>2</v>
      </c>
      <c r="G784" s="74" t="s">
        <v>2694</v>
      </c>
      <c r="H784" s="76">
        <v>42061</v>
      </c>
      <c r="I784" s="77">
        <v>2.138836</v>
      </c>
      <c r="J784" s="75" t="s">
        <v>1</v>
      </c>
      <c r="K784" s="75" t="s">
        <v>1</v>
      </c>
      <c r="L784" s="75" t="s">
        <v>1</v>
      </c>
      <c r="M784" s="78">
        <v>62.326689999999999</v>
      </c>
      <c r="N784" s="76">
        <v>42397</v>
      </c>
      <c r="O784" s="77">
        <v>0</v>
      </c>
      <c r="P784" s="75" t="s">
        <v>1</v>
      </c>
      <c r="Q784" s="75" t="s">
        <v>1</v>
      </c>
      <c r="R784" s="75" t="s">
        <v>1</v>
      </c>
      <c r="S784" s="75" t="s">
        <v>1</v>
      </c>
      <c r="T784" s="79">
        <v>11</v>
      </c>
      <c r="V784" s="86">
        <v>42397</v>
      </c>
      <c r="X784" s="81" t="str">
        <f t="shared" si="120"/>
        <v>2015-Q1</v>
      </c>
      <c r="Y784" s="81" t="str">
        <f t="shared" si="121"/>
        <v/>
      </c>
      <c r="Z784" s="87" t="str">
        <f t="shared" si="122"/>
        <v/>
      </c>
      <c r="AB784" s="81" t="str">
        <f t="shared" si="123"/>
        <v>2016-Q1</v>
      </c>
      <c r="AC784" s="81" t="str">
        <f t="shared" si="124"/>
        <v/>
      </c>
      <c r="AD784" s="87" t="str">
        <f t="shared" si="125"/>
        <v/>
      </c>
      <c r="AF784" s="81" t="str">
        <f t="shared" si="126"/>
        <v/>
      </c>
      <c r="AG784" s="87" t="str">
        <f t="shared" si="127"/>
        <v/>
      </c>
      <c r="AH784" s="87" t="str">
        <f t="shared" si="128"/>
        <v/>
      </c>
      <c r="AI784" s="87" t="str">
        <f t="shared" si="129"/>
        <v/>
      </c>
    </row>
    <row r="785" spans="1:35" ht="12" customHeight="1" x14ac:dyDescent="0.2">
      <c r="A785" s="73" t="s">
        <v>1887</v>
      </c>
      <c r="B785" s="74" t="s">
        <v>14</v>
      </c>
      <c r="C785" s="74" t="s">
        <v>136</v>
      </c>
      <c r="D785" s="74" t="s">
        <v>135</v>
      </c>
      <c r="E785" s="74" t="s">
        <v>1999</v>
      </c>
      <c r="F785" s="74" t="s">
        <v>2</v>
      </c>
      <c r="G785" s="74" t="s">
        <v>2680</v>
      </c>
      <c r="H785" s="76">
        <v>42044</v>
      </c>
      <c r="I785" s="77">
        <v>33.228999999999999</v>
      </c>
      <c r="J785" s="78">
        <v>7.46</v>
      </c>
      <c r="K785" s="78">
        <v>9.9</v>
      </c>
      <c r="L785" s="78">
        <v>48</v>
      </c>
      <c r="M785" s="78">
        <v>1464.296</v>
      </c>
      <c r="N785" s="76">
        <v>42375</v>
      </c>
      <c r="O785" s="77">
        <v>-8.11</v>
      </c>
      <c r="P785" s="78">
        <v>7.29</v>
      </c>
      <c r="Q785" s="78">
        <v>9.5</v>
      </c>
      <c r="R785" s="78">
        <v>48.5</v>
      </c>
      <c r="S785" s="78">
        <v>1315.8910000000001</v>
      </c>
      <c r="T785" s="79">
        <v>11</v>
      </c>
      <c r="V785" s="86">
        <v>42375</v>
      </c>
      <c r="X785" s="81" t="str">
        <f t="shared" si="120"/>
        <v>2015-Q1</v>
      </c>
      <c r="Y785" s="81" t="str">
        <f t="shared" si="121"/>
        <v>2015-Q1</v>
      </c>
      <c r="Z785" s="87">
        <f t="shared" si="122"/>
        <v>9.9</v>
      </c>
      <c r="AB785" s="81" t="str">
        <f t="shared" si="123"/>
        <v>2016-Q1</v>
      </c>
      <c r="AC785" s="81" t="str">
        <f t="shared" si="124"/>
        <v>2016-Q1</v>
      </c>
      <c r="AD785" s="87">
        <f t="shared" si="125"/>
        <v>9.5</v>
      </c>
      <c r="AF785" s="81" t="str">
        <f t="shared" si="126"/>
        <v>2016-Q1</v>
      </c>
      <c r="AG785" s="87">
        <f t="shared" si="127"/>
        <v>9.9</v>
      </c>
      <c r="AH785" s="87">
        <f t="shared" si="128"/>
        <v>9.5</v>
      </c>
      <c r="AI785" s="87">
        <f t="shared" si="129"/>
        <v>0.40000000000000036</v>
      </c>
    </row>
    <row r="786" spans="1:35" ht="12" customHeight="1" x14ac:dyDescent="0.2">
      <c r="A786" s="73" t="s">
        <v>1887</v>
      </c>
      <c r="B786" s="74" t="s">
        <v>51</v>
      </c>
      <c r="C786" s="74" t="s">
        <v>2448</v>
      </c>
      <c r="D786" s="74" t="s">
        <v>1008</v>
      </c>
      <c r="E786" s="74" t="s">
        <v>2094</v>
      </c>
      <c r="F786" s="74" t="s">
        <v>2</v>
      </c>
      <c r="G786" s="74" t="s">
        <v>2694</v>
      </c>
      <c r="H786" s="76">
        <v>42303</v>
      </c>
      <c r="I786" s="77">
        <v>15.411360999999999</v>
      </c>
      <c r="J786" s="78">
        <v>8.74</v>
      </c>
      <c r="K786" s="78">
        <v>10.75</v>
      </c>
      <c r="L786" s="78">
        <v>50.27</v>
      </c>
      <c r="M786" s="78">
        <v>135.86282399999999</v>
      </c>
      <c r="N786" s="76">
        <v>42374</v>
      </c>
      <c r="O786" s="77">
        <v>15.108466</v>
      </c>
      <c r="P786" s="78">
        <v>7.95</v>
      </c>
      <c r="Q786" s="78">
        <v>10.5</v>
      </c>
      <c r="R786" s="78">
        <v>50.27</v>
      </c>
      <c r="S786" s="75" t="s">
        <v>1</v>
      </c>
      <c r="T786" s="79">
        <v>2</v>
      </c>
      <c r="V786" s="86">
        <v>42374</v>
      </c>
      <c r="X786" s="81" t="str">
        <f t="shared" si="120"/>
        <v>2015-Q4</v>
      </c>
      <c r="Y786" s="81" t="str">
        <f t="shared" si="121"/>
        <v>2015-Q4</v>
      </c>
      <c r="Z786" s="87">
        <f t="shared" si="122"/>
        <v>10.75</v>
      </c>
      <c r="AB786" s="81" t="str">
        <f t="shared" si="123"/>
        <v>2016-Q1</v>
      </c>
      <c r="AC786" s="81" t="str">
        <f t="shared" si="124"/>
        <v>2016-Q1</v>
      </c>
      <c r="AD786" s="87">
        <f t="shared" si="125"/>
        <v>10.5</v>
      </c>
      <c r="AF786" s="81" t="str">
        <f t="shared" si="126"/>
        <v>2016-Q1</v>
      </c>
      <c r="AG786" s="87">
        <f t="shared" si="127"/>
        <v>10.75</v>
      </c>
      <c r="AH786" s="87">
        <f t="shared" si="128"/>
        <v>10.5</v>
      </c>
      <c r="AI786" s="87">
        <f t="shared" si="129"/>
        <v>0.25</v>
      </c>
    </row>
    <row r="787" spans="1:35" ht="12" customHeight="1" x14ac:dyDescent="0.2">
      <c r="A787" s="73" t="s">
        <v>1887</v>
      </c>
      <c r="B787" s="74" t="s">
        <v>116</v>
      </c>
      <c r="C787" s="74" t="s">
        <v>13</v>
      </c>
      <c r="D787" s="74" t="s">
        <v>12</v>
      </c>
      <c r="E787" s="74" t="s">
        <v>1996</v>
      </c>
      <c r="F787" s="74" t="s">
        <v>2</v>
      </c>
      <c r="G787" s="74" t="s">
        <v>2680</v>
      </c>
      <c r="H787" s="76">
        <v>42065</v>
      </c>
      <c r="I787" s="77">
        <v>26.934093000000001</v>
      </c>
      <c r="J787" s="78">
        <v>7.6</v>
      </c>
      <c r="K787" s="78">
        <v>9.85</v>
      </c>
      <c r="L787" s="78">
        <v>51.44</v>
      </c>
      <c r="M787" s="78">
        <v>2120.3575689999998</v>
      </c>
      <c r="N787" s="76">
        <v>42368</v>
      </c>
      <c r="O787" s="77">
        <v>16.259653</v>
      </c>
      <c r="P787" s="78">
        <v>7.41</v>
      </c>
      <c r="Q787" s="78">
        <v>9.5</v>
      </c>
      <c r="R787" s="78">
        <v>51.44</v>
      </c>
      <c r="S787" s="78">
        <v>2087.2811069999998</v>
      </c>
      <c r="T787" s="79">
        <v>10</v>
      </c>
      <c r="V787" s="86">
        <v>42368</v>
      </c>
      <c r="X787" s="81" t="str">
        <f t="shared" si="120"/>
        <v>2015-Q1</v>
      </c>
      <c r="Y787" s="81" t="str">
        <f t="shared" si="121"/>
        <v>2015-Q1</v>
      </c>
      <c r="Z787" s="87">
        <f t="shared" si="122"/>
        <v>9.85</v>
      </c>
      <c r="AB787" s="81" t="str">
        <f t="shared" si="123"/>
        <v>2015-Q4</v>
      </c>
      <c r="AC787" s="81" t="str">
        <f t="shared" si="124"/>
        <v>2015-Q4</v>
      </c>
      <c r="AD787" s="87">
        <f t="shared" si="125"/>
        <v>9.5</v>
      </c>
      <c r="AF787" s="81" t="str">
        <f t="shared" si="126"/>
        <v>2015-Q4</v>
      </c>
      <c r="AG787" s="87">
        <f t="shared" si="127"/>
        <v>9.85</v>
      </c>
      <c r="AH787" s="87">
        <f t="shared" si="128"/>
        <v>9.5</v>
      </c>
      <c r="AI787" s="87">
        <f t="shared" si="129"/>
        <v>0.34999999999999964</v>
      </c>
    </row>
    <row r="788" spans="1:35" ht="12" customHeight="1" x14ac:dyDescent="0.2">
      <c r="A788" s="73" t="s">
        <v>1887</v>
      </c>
      <c r="B788" s="74" t="s">
        <v>86</v>
      </c>
      <c r="C788" s="74" t="s">
        <v>13</v>
      </c>
      <c r="D788" s="74" t="s">
        <v>12</v>
      </c>
      <c r="E788" s="74" t="s">
        <v>2027</v>
      </c>
      <c r="F788" s="74" t="s">
        <v>2</v>
      </c>
      <c r="G788" s="74" t="s">
        <v>2694</v>
      </c>
      <c r="H788" s="76">
        <v>42151</v>
      </c>
      <c r="I788" s="77">
        <v>10.199999999999999</v>
      </c>
      <c r="J788" s="75" t="s">
        <v>1</v>
      </c>
      <c r="K788" s="75" t="s">
        <v>1</v>
      </c>
      <c r="L788" s="75" t="s">
        <v>1</v>
      </c>
      <c r="M788" s="75" t="s">
        <v>1</v>
      </c>
      <c r="N788" s="76">
        <v>42361</v>
      </c>
      <c r="O788" s="77">
        <v>10.199999999999999</v>
      </c>
      <c r="P788" s="75" t="s">
        <v>1</v>
      </c>
      <c r="Q788" s="75" t="s">
        <v>1</v>
      </c>
      <c r="R788" s="75" t="s">
        <v>1</v>
      </c>
      <c r="S788" s="75" t="s">
        <v>1</v>
      </c>
      <c r="T788" s="79">
        <v>7</v>
      </c>
      <c r="V788" s="86">
        <v>42361</v>
      </c>
      <c r="X788" s="81" t="str">
        <f t="shared" si="120"/>
        <v>2015-Q2</v>
      </c>
      <c r="Y788" s="81" t="str">
        <f t="shared" si="121"/>
        <v/>
      </c>
      <c r="Z788" s="87" t="str">
        <f t="shared" si="122"/>
        <v/>
      </c>
      <c r="AB788" s="81" t="str">
        <f t="shared" si="123"/>
        <v>2015-Q4</v>
      </c>
      <c r="AC788" s="81" t="str">
        <f t="shared" si="124"/>
        <v/>
      </c>
      <c r="AD788" s="87" t="str">
        <f t="shared" si="125"/>
        <v/>
      </c>
      <c r="AF788" s="81" t="str">
        <f t="shared" si="126"/>
        <v/>
      </c>
      <c r="AG788" s="87" t="str">
        <f t="shared" si="127"/>
        <v/>
      </c>
      <c r="AH788" s="87" t="str">
        <f t="shared" si="128"/>
        <v/>
      </c>
      <c r="AI788" s="87" t="str">
        <f t="shared" si="129"/>
        <v/>
      </c>
    </row>
    <row r="789" spans="1:35" ht="12" customHeight="1" x14ac:dyDescent="0.2">
      <c r="A789" s="73" t="s">
        <v>1887</v>
      </c>
      <c r="B789" s="74" t="s">
        <v>92</v>
      </c>
      <c r="C789" s="74" t="s">
        <v>91</v>
      </c>
      <c r="D789" s="74" t="s">
        <v>52</v>
      </c>
      <c r="E789" s="74" t="s">
        <v>2038</v>
      </c>
      <c r="F789" s="74" t="s">
        <v>2</v>
      </c>
      <c r="G789" s="74" t="s">
        <v>2694</v>
      </c>
      <c r="H789" s="76">
        <v>42307</v>
      </c>
      <c r="I789" s="77">
        <v>19.100000000000001</v>
      </c>
      <c r="J789" s="75" t="s">
        <v>1</v>
      </c>
      <c r="K789" s="75" t="s">
        <v>1</v>
      </c>
      <c r="L789" s="75" t="s">
        <v>1</v>
      </c>
      <c r="M789" s="75" t="s">
        <v>1</v>
      </c>
      <c r="N789" s="76">
        <v>42360</v>
      </c>
      <c r="O789" s="77">
        <v>19.100000000000001</v>
      </c>
      <c r="P789" s="75" t="s">
        <v>1</v>
      </c>
      <c r="Q789" s="75" t="s">
        <v>1</v>
      </c>
      <c r="R789" s="75" t="s">
        <v>1</v>
      </c>
      <c r="S789" s="75" t="s">
        <v>1</v>
      </c>
      <c r="T789" s="79">
        <v>1</v>
      </c>
      <c r="V789" s="86">
        <v>42360</v>
      </c>
      <c r="X789" s="81" t="str">
        <f t="shared" si="120"/>
        <v>2015-Q4</v>
      </c>
      <c r="Y789" s="81" t="str">
        <f t="shared" si="121"/>
        <v/>
      </c>
      <c r="Z789" s="87" t="str">
        <f t="shared" si="122"/>
        <v/>
      </c>
      <c r="AB789" s="81" t="str">
        <f t="shared" si="123"/>
        <v>2015-Q4</v>
      </c>
      <c r="AC789" s="81" t="str">
        <f t="shared" si="124"/>
        <v/>
      </c>
      <c r="AD789" s="87" t="str">
        <f t="shared" si="125"/>
        <v/>
      </c>
      <c r="AF789" s="81" t="str">
        <f t="shared" si="126"/>
        <v/>
      </c>
      <c r="AG789" s="87" t="str">
        <f t="shared" si="127"/>
        <v/>
      </c>
      <c r="AH789" s="87" t="str">
        <f t="shared" si="128"/>
        <v/>
      </c>
      <c r="AI789" s="87" t="str">
        <f t="shared" si="129"/>
        <v/>
      </c>
    </row>
    <row r="790" spans="1:35" ht="12" customHeight="1" x14ac:dyDescent="0.2">
      <c r="A790" s="73" t="s">
        <v>1887</v>
      </c>
      <c r="B790" s="74" t="s">
        <v>86</v>
      </c>
      <c r="C790" s="74" t="s">
        <v>136</v>
      </c>
      <c r="D790" s="74" t="s">
        <v>135</v>
      </c>
      <c r="E790" s="74" t="s">
        <v>2020</v>
      </c>
      <c r="F790" s="74" t="s">
        <v>2</v>
      </c>
      <c r="G790" s="74" t="s">
        <v>2680</v>
      </c>
      <c r="H790" s="76">
        <v>42156</v>
      </c>
      <c r="I790" s="77">
        <v>26.943000000000001</v>
      </c>
      <c r="J790" s="78">
        <v>7.62</v>
      </c>
      <c r="K790" s="78">
        <v>9.9</v>
      </c>
      <c r="L790" s="78">
        <v>50</v>
      </c>
      <c r="M790" s="78">
        <v>766.971</v>
      </c>
      <c r="N790" s="76">
        <v>42356</v>
      </c>
      <c r="O790" s="77">
        <v>1.7</v>
      </c>
      <c r="P790" s="78">
        <v>7.42</v>
      </c>
      <c r="Q790" s="78">
        <v>9.5</v>
      </c>
      <c r="R790" s="78">
        <v>50</v>
      </c>
      <c r="S790" s="78">
        <v>735.02</v>
      </c>
      <c r="T790" s="79">
        <v>6</v>
      </c>
      <c r="V790" s="86">
        <v>42356</v>
      </c>
      <c r="X790" s="81" t="str">
        <f t="shared" si="120"/>
        <v>2015-Q2</v>
      </c>
      <c r="Y790" s="81" t="str">
        <f t="shared" si="121"/>
        <v>2015-Q2</v>
      </c>
      <c r="Z790" s="87">
        <f t="shared" si="122"/>
        <v>9.9</v>
      </c>
      <c r="AB790" s="81" t="str">
        <f t="shared" si="123"/>
        <v>2015-Q4</v>
      </c>
      <c r="AC790" s="81" t="str">
        <f t="shared" si="124"/>
        <v>2015-Q4</v>
      </c>
      <c r="AD790" s="87">
        <f t="shared" si="125"/>
        <v>9.5</v>
      </c>
      <c r="AF790" s="81" t="str">
        <f t="shared" si="126"/>
        <v>2015-Q4</v>
      </c>
      <c r="AG790" s="87">
        <f t="shared" si="127"/>
        <v>9.9</v>
      </c>
      <c r="AH790" s="87">
        <f t="shared" si="128"/>
        <v>9.5</v>
      </c>
      <c r="AI790" s="87">
        <f t="shared" si="129"/>
        <v>0.40000000000000036</v>
      </c>
    </row>
    <row r="791" spans="1:35" ht="12" customHeight="1" x14ac:dyDescent="0.2">
      <c r="A791" s="73" t="s">
        <v>1887</v>
      </c>
      <c r="B791" s="74" t="s">
        <v>31</v>
      </c>
      <c r="C791" s="74" t="s">
        <v>2538</v>
      </c>
      <c r="D791" s="74" t="s">
        <v>62</v>
      </c>
      <c r="E791" s="74" t="s">
        <v>1994</v>
      </c>
      <c r="F791" s="74" t="s">
        <v>2</v>
      </c>
      <c r="G791" s="74" t="s">
        <v>2678</v>
      </c>
      <c r="H791" s="76">
        <v>42090</v>
      </c>
      <c r="I791" s="77">
        <v>190.08</v>
      </c>
      <c r="J791" s="78">
        <v>8.19</v>
      </c>
      <c r="K791" s="78">
        <v>10.95</v>
      </c>
      <c r="L791" s="78">
        <v>53.36</v>
      </c>
      <c r="M791" s="78">
        <v>4103.6109999999999</v>
      </c>
      <c r="N791" s="76">
        <v>42355</v>
      </c>
      <c r="O791" s="77">
        <v>127</v>
      </c>
      <c r="P791" s="75" t="s">
        <v>1</v>
      </c>
      <c r="Q791" s="75" t="s">
        <v>1</v>
      </c>
      <c r="R791" s="75" t="s">
        <v>1</v>
      </c>
      <c r="S791" s="75" t="s">
        <v>1</v>
      </c>
      <c r="T791" s="79">
        <v>8</v>
      </c>
      <c r="V791" s="86">
        <v>42355</v>
      </c>
      <c r="X791" s="81" t="str">
        <f t="shared" si="120"/>
        <v>2015-Q1</v>
      </c>
      <c r="Y791" s="81" t="str">
        <f t="shared" si="121"/>
        <v>2015-Q1</v>
      </c>
      <c r="Z791" s="87">
        <f t="shared" si="122"/>
        <v>10.95</v>
      </c>
      <c r="AB791" s="81" t="str">
        <f t="shared" si="123"/>
        <v>2015-Q4</v>
      </c>
      <c r="AC791" s="81" t="str">
        <f t="shared" si="124"/>
        <v/>
      </c>
      <c r="AD791" s="87" t="str">
        <f t="shared" si="125"/>
        <v/>
      </c>
      <c r="AF791" s="81" t="str">
        <f t="shared" si="126"/>
        <v/>
      </c>
      <c r="AG791" s="87" t="str">
        <f t="shared" si="127"/>
        <v/>
      </c>
      <c r="AH791" s="87" t="str">
        <f t="shared" si="128"/>
        <v/>
      </c>
      <c r="AI791" s="87" t="str">
        <f t="shared" si="129"/>
        <v/>
      </c>
    </row>
    <row r="792" spans="1:35" ht="12" customHeight="1" x14ac:dyDescent="0.2">
      <c r="A792" s="73" t="s">
        <v>1887</v>
      </c>
      <c r="B792" s="74" t="s">
        <v>28</v>
      </c>
      <c r="C792" s="74" t="s">
        <v>2716</v>
      </c>
      <c r="D792" s="74" t="s">
        <v>10</v>
      </c>
      <c r="E792" s="74" t="s">
        <v>1982</v>
      </c>
      <c r="F792" s="74" t="s">
        <v>2</v>
      </c>
      <c r="G792" s="74" t="s">
        <v>2680</v>
      </c>
      <c r="H792" s="76">
        <v>41981</v>
      </c>
      <c r="I792" s="77">
        <v>42.074995999999999</v>
      </c>
      <c r="J792" s="78">
        <v>8.2799999999999994</v>
      </c>
      <c r="K792" s="78">
        <v>10.25</v>
      </c>
      <c r="L792" s="78">
        <v>53.97</v>
      </c>
      <c r="M792" s="78">
        <v>1538.377121</v>
      </c>
      <c r="N792" s="76">
        <v>42355</v>
      </c>
      <c r="O792" s="77">
        <v>-4.0259729999999996</v>
      </c>
      <c r="P792" s="78">
        <v>7.88</v>
      </c>
      <c r="Q792" s="78">
        <v>9.6999999999999993</v>
      </c>
      <c r="R792" s="78">
        <v>51</v>
      </c>
      <c r="S792" s="78">
        <v>1394.571637</v>
      </c>
      <c r="T792" s="79">
        <v>12</v>
      </c>
      <c r="V792" s="86">
        <v>42355</v>
      </c>
      <c r="X792" s="81" t="str">
        <f t="shared" si="120"/>
        <v>2014-Q4</v>
      </c>
      <c r="Y792" s="81" t="str">
        <f t="shared" si="121"/>
        <v>2014-Q4</v>
      </c>
      <c r="Z792" s="87">
        <f t="shared" si="122"/>
        <v>10.25</v>
      </c>
      <c r="AB792" s="81" t="str">
        <f t="shared" si="123"/>
        <v>2015-Q4</v>
      </c>
      <c r="AC792" s="81" t="str">
        <f t="shared" si="124"/>
        <v>2015-Q4</v>
      </c>
      <c r="AD792" s="87">
        <f t="shared" si="125"/>
        <v>9.6999999999999993</v>
      </c>
      <c r="AF792" s="81" t="str">
        <f t="shared" si="126"/>
        <v>2015-Q4</v>
      </c>
      <c r="AG792" s="87">
        <f t="shared" si="127"/>
        <v>10.25</v>
      </c>
      <c r="AH792" s="87">
        <f t="shared" si="128"/>
        <v>9.6999999999999993</v>
      </c>
      <c r="AI792" s="87">
        <f t="shared" si="129"/>
        <v>0.55000000000000071</v>
      </c>
    </row>
    <row r="793" spans="1:35" ht="12" customHeight="1" x14ac:dyDescent="0.2">
      <c r="A793" s="73" t="s">
        <v>1887</v>
      </c>
      <c r="B793" s="74" t="s">
        <v>35</v>
      </c>
      <c r="C793" s="74" t="s">
        <v>34</v>
      </c>
      <c r="D793" s="74" t="s">
        <v>33</v>
      </c>
      <c r="E793" s="74" t="s">
        <v>1998</v>
      </c>
      <c r="F793" s="74" t="s">
        <v>2</v>
      </c>
      <c r="G793" s="74" t="s">
        <v>2680</v>
      </c>
      <c r="H793" s="76">
        <v>42047</v>
      </c>
      <c r="I793" s="77">
        <v>122.336</v>
      </c>
      <c r="J793" s="78">
        <v>7.67</v>
      </c>
      <c r="K793" s="78">
        <v>9.9</v>
      </c>
      <c r="L793" s="78">
        <v>50</v>
      </c>
      <c r="M793" s="78">
        <v>4470.4840000000004</v>
      </c>
      <c r="N793" s="76">
        <v>42353</v>
      </c>
      <c r="O793" s="77">
        <v>70.400000000000006</v>
      </c>
      <c r="P793" s="78">
        <v>7.51</v>
      </c>
      <c r="Q793" s="78">
        <v>9.6</v>
      </c>
      <c r="R793" s="78">
        <v>50</v>
      </c>
      <c r="S793" s="78">
        <v>4440.3050000000003</v>
      </c>
      <c r="T793" s="79">
        <v>10</v>
      </c>
      <c r="V793" s="86">
        <v>42353</v>
      </c>
      <c r="X793" s="81" t="str">
        <f t="shared" si="120"/>
        <v>2015-Q1</v>
      </c>
      <c r="Y793" s="81" t="str">
        <f t="shared" si="121"/>
        <v>2015-Q1</v>
      </c>
      <c r="Z793" s="87">
        <f t="shared" si="122"/>
        <v>9.9</v>
      </c>
      <c r="AB793" s="81" t="str">
        <f t="shared" si="123"/>
        <v>2015-Q4</v>
      </c>
      <c r="AC793" s="81" t="str">
        <f t="shared" si="124"/>
        <v>2015-Q4</v>
      </c>
      <c r="AD793" s="87">
        <f t="shared" si="125"/>
        <v>9.6</v>
      </c>
      <c r="AF793" s="81" t="str">
        <f t="shared" si="126"/>
        <v>2015-Q4</v>
      </c>
      <c r="AG793" s="87">
        <f t="shared" si="127"/>
        <v>9.9</v>
      </c>
      <c r="AH793" s="87">
        <f t="shared" si="128"/>
        <v>9.6</v>
      </c>
      <c r="AI793" s="87">
        <f t="shared" si="129"/>
        <v>0.30000000000000071</v>
      </c>
    </row>
    <row r="794" spans="1:35" ht="12" customHeight="1" x14ac:dyDescent="0.2">
      <c r="A794" s="73" t="s">
        <v>1887</v>
      </c>
      <c r="B794" s="74" t="s">
        <v>1487</v>
      </c>
      <c r="C794" s="74" t="s">
        <v>1488</v>
      </c>
      <c r="D794" s="74" t="s">
        <v>22</v>
      </c>
      <c r="E794" s="74" t="s">
        <v>2037</v>
      </c>
      <c r="F794" s="74" t="s">
        <v>2</v>
      </c>
      <c r="G794" s="74" t="s">
        <v>2680</v>
      </c>
      <c r="H794" s="76">
        <v>42275</v>
      </c>
      <c r="I794" s="77">
        <v>12.118171999999999</v>
      </c>
      <c r="J794" s="78">
        <v>6.69</v>
      </c>
      <c r="K794" s="78">
        <v>10.66</v>
      </c>
      <c r="L794" s="78">
        <v>42.43</v>
      </c>
      <c r="M794" s="78">
        <v>71.500894000000002</v>
      </c>
      <c r="N794" s="76">
        <v>42353</v>
      </c>
      <c r="O794" s="75" t="s">
        <v>1</v>
      </c>
      <c r="P794" s="75" t="s">
        <v>1</v>
      </c>
      <c r="Q794" s="75" t="s">
        <v>1</v>
      </c>
      <c r="R794" s="75" t="s">
        <v>1</v>
      </c>
      <c r="S794" s="75" t="s">
        <v>1</v>
      </c>
      <c r="T794" s="79">
        <v>2</v>
      </c>
      <c r="V794" s="86">
        <v>42353</v>
      </c>
      <c r="X794" s="81" t="str">
        <f t="shared" si="120"/>
        <v>2015-Q3</v>
      </c>
      <c r="Y794" s="81" t="str">
        <f t="shared" si="121"/>
        <v>2015-Q3</v>
      </c>
      <c r="Z794" s="87">
        <f t="shared" si="122"/>
        <v>10.66</v>
      </c>
      <c r="AB794" s="81" t="str">
        <f t="shared" si="123"/>
        <v>2015-Q4</v>
      </c>
      <c r="AC794" s="81" t="str">
        <f t="shared" si="124"/>
        <v/>
      </c>
      <c r="AD794" s="87" t="str">
        <f t="shared" si="125"/>
        <v/>
      </c>
      <c r="AF794" s="81" t="str">
        <f t="shared" si="126"/>
        <v/>
      </c>
      <c r="AG794" s="87" t="str">
        <f t="shared" si="127"/>
        <v/>
      </c>
      <c r="AH794" s="87" t="str">
        <f t="shared" si="128"/>
        <v/>
      </c>
      <c r="AI794" s="87" t="str">
        <f t="shared" si="129"/>
        <v/>
      </c>
    </row>
    <row r="795" spans="1:35" ht="12" customHeight="1" x14ac:dyDescent="0.2">
      <c r="A795" s="73" t="s">
        <v>1887</v>
      </c>
      <c r="B795" s="74" t="s">
        <v>57</v>
      </c>
      <c r="C795" s="74" t="s">
        <v>874</v>
      </c>
      <c r="D795" s="74" t="s">
        <v>875</v>
      </c>
      <c r="E795" s="74" t="s">
        <v>1978</v>
      </c>
      <c r="F795" s="74" t="s">
        <v>2</v>
      </c>
      <c r="G795" s="74" t="s">
        <v>2680</v>
      </c>
      <c r="H795" s="76">
        <v>41992</v>
      </c>
      <c r="I795" s="77">
        <v>348.73700000000002</v>
      </c>
      <c r="J795" s="78">
        <v>5.87</v>
      </c>
      <c r="K795" s="78">
        <v>10.75</v>
      </c>
      <c r="L795" s="78">
        <v>38.03</v>
      </c>
      <c r="M795" s="78">
        <v>13549.146000000001</v>
      </c>
      <c r="N795" s="76">
        <v>42349</v>
      </c>
      <c r="O795" s="77">
        <v>242.68037699999999</v>
      </c>
      <c r="P795" s="78">
        <v>5.7</v>
      </c>
      <c r="Q795" s="78">
        <v>10.3</v>
      </c>
      <c r="R795" s="78">
        <v>38.03</v>
      </c>
      <c r="S795" s="78">
        <v>13431.968000000001</v>
      </c>
      <c r="T795" s="79">
        <v>11</v>
      </c>
      <c r="V795" s="86">
        <v>42349</v>
      </c>
      <c r="X795" s="81" t="str">
        <f t="shared" si="120"/>
        <v>2014-Q4</v>
      </c>
      <c r="Y795" s="81" t="str">
        <f t="shared" si="121"/>
        <v>2014-Q4</v>
      </c>
      <c r="Z795" s="87">
        <f t="shared" si="122"/>
        <v>10.75</v>
      </c>
      <c r="AB795" s="81" t="str">
        <f t="shared" si="123"/>
        <v>2015-Q4</v>
      </c>
      <c r="AC795" s="81" t="str">
        <f t="shared" si="124"/>
        <v>2015-Q4</v>
      </c>
      <c r="AD795" s="87">
        <f t="shared" si="125"/>
        <v>10.3</v>
      </c>
      <c r="AF795" s="81" t="str">
        <f t="shared" si="126"/>
        <v>2015-Q4</v>
      </c>
      <c r="AG795" s="87">
        <f t="shared" si="127"/>
        <v>10.75</v>
      </c>
      <c r="AH795" s="87">
        <f t="shared" si="128"/>
        <v>10.3</v>
      </c>
      <c r="AI795" s="87">
        <f t="shared" si="129"/>
        <v>0.44999999999999929</v>
      </c>
    </row>
    <row r="796" spans="1:35" ht="12" customHeight="1" x14ac:dyDescent="0.2">
      <c r="A796" s="73" t="s">
        <v>1887</v>
      </c>
      <c r="B796" s="74" t="s">
        <v>81</v>
      </c>
      <c r="C796" s="74" t="s">
        <v>84</v>
      </c>
      <c r="D796" s="74" t="s">
        <v>83</v>
      </c>
      <c r="E796" s="74" t="s">
        <v>1985</v>
      </c>
      <c r="F796" s="74" t="s">
        <v>2</v>
      </c>
      <c r="G796" s="74" t="s">
        <v>2678</v>
      </c>
      <c r="H796" s="76">
        <v>42118</v>
      </c>
      <c r="I796" s="77">
        <v>98.483999999999995</v>
      </c>
      <c r="J796" s="78">
        <v>7.65</v>
      </c>
      <c r="K796" s="78">
        <v>9.14</v>
      </c>
      <c r="L796" s="78">
        <v>50</v>
      </c>
      <c r="M796" s="78">
        <v>2489.8789999999999</v>
      </c>
      <c r="N796" s="76">
        <v>42347</v>
      </c>
      <c r="O796" s="77">
        <v>95.088999999999999</v>
      </c>
      <c r="P796" s="78">
        <v>7.65</v>
      </c>
      <c r="Q796" s="78">
        <v>9.14</v>
      </c>
      <c r="R796" s="78">
        <v>50</v>
      </c>
      <c r="S796" s="78">
        <v>2480.48</v>
      </c>
      <c r="T796" s="79">
        <v>7</v>
      </c>
      <c r="V796" s="86">
        <v>42347</v>
      </c>
      <c r="X796" s="81" t="str">
        <f t="shared" si="120"/>
        <v>2015-Q2</v>
      </c>
      <c r="Y796" s="81" t="str">
        <f t="shared" si="121"/>
        <v>2015-Q2</v>
      </c>
      <c r="Z796" s="87">
        <f t="shared" si="122"/>
        <v>9.14</v>
      </c>
      <c r="AB796" s="81" t="str">
        <f t="shared" si="123"/>
        <v>2015-Q4</v>
      </c>
      <c r="AC796" s="81" t="str">
        <f t="shared" si="124"/>
        <v>2015-Q4</v>
      </c>
      <c r="AD796" s="87">
        <f t="shared" si="125"/>
        <v>9.14</v>
      </c>
      <c r="AF796" s="81" t="str">
        <f t="shared" si="126"/>
        <v>2015-Q4</v>
      </c>
      <c r="AG796" s="87">
        <f t="shared" si="127"/>
        <v>9.14</v>
      </c>
      <c r="AH796" s="87">
        <f t="shared" si="128"/>
        <v>9.14</v>
      </c>
      <c r="AI796" s="87">
        <f t="shared" si="129"/>
        <v>0</v>
      </c>
    </row>
    <row r="797" spans="1:35" ht="12" customHeight="1" x14ac:dyDescent="0.2">
      <c r="A797" s="73" t="s">
        <v>1887</v>
      </c>
      <c r="B797" s="74" t="s">
        <v>81</v>
      </c>
      <c r="C797" s="74" t="s">
        <v>80</v>
      </c>
      <c r="D797" s="74" t="s">
        <v>62</v>
      </c>
      <c r="E797" s="74" t="s">
        <v>1987</v>
      </c>
      <c r="F797" s="74" t="s">
        <v>2</v>
      </c>
      <c r="G797" s="74" t="s">
        <v>2678</v>
      </c>
      <c r="H797" s="76">
        <v>42109</v>
      </c>
      <c r="I797" s="77">
        <v>-53.829000000000001</v>
      </c>
      <c r="J797" s="78">
        <v>7.05</v>
      </c>
      <c r="K797" s="78">
        <v>9.14</v>
      </c>
      <c r="L797" s="78">
        <v>46.25</v>
      </c>
      <c r="M797" s="78">
        <v>8277.1170000000002</v>
      </c>
      <c r="N797" s="76">
        <v>42347</v>
      </c>
      <c r="O797" s="77">
        <v>-65.462999999999994</v>
      </c>
      <c r="P797" s="78">
        <v>7.05</v>
      </c>
      <c r="Q797" s="78">
        <v>9.14</v>
      </c>
      <c r="R797" s="78">
        <v>46.25</v>
      </c>
      <c r="S797" s="78">
        <v>8276.94</v>
      </c>
      <c r="T797" s="79">
        <v>7</v>
      </c>
      <c r="V797" s="86">
        <v>42347</v>
      </c>
      <c r="X797" s="81" t="str">
        <f t="shared" si="120"/>
        <v>2015-Q2</v>
      </c>
      <c r="Y797" s="81" t="str">
        <f t="shared" si="121"/>
        <v>2015-Q2</v>
      </c>
      <c r="Z797" s="87">
        <f t="shared" si="122"/>
        <v>9.14</v>
      </c>
      <c r="AB797" s="81" t="str">
        <f t="shared" si="123"/>
        <v>2015-Q4</v>
      </c>
      <c r="AC797" s="81" t="str">
        <f t="shared" si="124"/>
        <v>2015-Q4</v>
      </c>
      <c r="AD797" s="87">
        <f t="shared" si="125"/>
        <v>9.14</v>
      </c>
      <c r="AF797" s="81" t="str">
        <f t="shared" si="126"/>
        <v>2015-Q4</v>
      </c>
      <c r="AG797" s="87">
        <f t="shared" si="127"/>
        <v>9.14</v>
      </c>
      <c r="AH797" s="87">
        <f t="shared" si="128"/>
        <v>9.14</v>
      </c>
      <c r="AI797" s="87">
        <f t="shared" si="129"/>
        <v>0</v>
      </c>
    </row>
    <row r="798" spans="1:35" ht="12" customHeight="1" x14ac:dyDescent="0.2">
      <c r="A798" s="73" t="s">
        <v>1887</v>
      </c>
      <c r="B798" s="74" t="s">
        <v>54</v>
      </c>
      <c r="C798" s="74" t="s">
        <v>53</v>
      </c>
      <c r="D798" s="74" t="s">
        <v>52</v>
      </c>
      <c r="E798" s="74" t="s">
        <v>2040</v>
      </c>
      <c r="F798" s="74" t="s">
        <v>2</v>
      </c>
      <c r="G798" s="74" t="s">
        <v>2694</v>
      </c>
      <c r="H798" s="76">
        <v>42139</v>
      </c>
      <c r="I798" s="77">
        <v>272.94932499999999</v>
      </c>
      <c r="J798" s="78">
        <v>7.25</v>
      </c>
      <c r="K798" s="78">
        <v>10.199999999999999</v>
      </c>
      <c r="L798" s="78">
        <v>49.42</v>
      </c>
      <c r="M798" s="78">
        <v>2355.6718780000001</v>
      </c>
      <c r="N798" s="76">
        <v>42341</v>
      </c>
      <c r="O798" s="77">
        <v>126.071501</v>
      </c>
      <c r="P798" s="78">
        <v>6.68</v>
      </c>
      <c r="Q798" s="78">
        <v>9.23</v>
      </c>
      <c r="R798" s="78">
        <v>49.73</v>
      </c>
      <c r="S798" s="78">
        <v>476.45237600000002</v>
      </c>
      <c r="T798" s="79">
        <v>6</v>
      </c>
      <c r="V798" s="86">
        <v>42341</v>
      </c>
      <c r="X798" s="81" t="str">
        <f t="shared" si="120"/>
        <v>2015-Q2</v>
      </c>
      <c r="Y798" s="81" t="str">
        <f t="shared" si="121"/>
        <v>2015-Q2</v>
      </c>
      <c r="Z798" s="87">
        <f t="shared" si="122"/>
        <v>10.199999999999999</v>
      </c>
      <c r="AB798" s="81" t="str">
        <f t="shared" si="123"/>
        <v>2015-Q4</v>
      </c>
      <c r="AC798" s="81" t="str">
        <f t="shared" si="124"/>
        <v>2015-Q4</v>
      </c>
      <c r="AD798" s="87">
        <f t="shared" si="125"/>
        <v>9.23</v>
      </c>
      <c r="AF798" s="81" t="str">
        <f t="shared" si="126"/>
        <v>2015-Q4</v>
      </c>
      <c r="AG798" s="87">
        <f t="shared" si="127"/>
        <v>10.199999999999999</v>
      </c>
      <c r="AH798" s="87">
        <f t="shared" si="128"/>
        <v>9.23</v>
      </c>
      <c r="AI798" s="87">
        <f t="shared" si="129"/>
        <v>0.96999999999999886</v>
      </c>
    </row>
    <row r="799" spans="1:35" ht="12" customHeight="1" x14ac:dyDescent="0.2">
      <c r="A799" s="73" t="s">
        <v>1887</v>
      </c>
      <c r="B799" s="74" t="s">
        <v>8</v>
      </c>
      <c r="C799" s="74" t="s">
        <v>2445</v>
      </c>
      <c r="D799" s="74" t="s">
        <v>10</v>
      </c>
      <c r="E799" s="74" t="s">
        <v>2026</v>
      </c>
      <c r="F799" s="74" t="s">
        <v>2</v>
      </c>
      <c r="G799" s="74" t="s">
        <v>2680</v>
      </c>
      <c r="H799" s="76">
        <v>42153</v>
      </c>
      <c r="I799" s="77">
        <v>27.388452999999998</v>
      </c>
      <c r="J799" s="78">
        <v>8.07</v>
      </c>
      <c r="K799" s="78">
        <v>10.199999999999999</v>
      </c>
      <c r="L799" s="78">
        <v>52.59</v>
      </c>
      <c r="M799" s="78">
        <v>1188.88761</v>
      </c>
      <c r="N799" s="76">
        <v>42341</v>
      </c>
      <c r="O799" s="77">
        <v>7.5979999999999999</v>
      </c>
      <c r="P799" s="78">
        <v>7.81</v>
      </c>
      <c r="Q799" s="78">
        <v>10</v>
      </c>
      <c r="R799" s="78">
        <v>52.49</v>
      </c>
      <c r="S799" s="78">
        <v>1175.2249999999999</v>
      </c>
      <c r="T799" s="79">
        <v>6</v>
      </c>
      <c r="V799" s="86">
        <v>42341</v>
      </c>
      <c r="X799" s="81" t="str">
        <f t="shared" si="120"/>
        <v>2015-Q2</v>
      </c>
      <c r="Y799" s="81" t="str">
        <f t="shared" si="121"/>
        <v>2015-Q2</v>
      </c>
      <c r="Z799" s="87">
        <f t="shared" si="122"/>
        <v>10.199999999999999</v>
      </c>
      <c r="AB799" s="81" t="str">
        <f t="shared" si="123"/>
        <v>2015-Q4</v>
      </c>
      <c r="AC799" s="81" t="str">
        <f t="shared" si="124"/>
        <v>2015-Q4</v>
      </c>
      <c r="AD799" s="87">
        <f t="shared" si="125"/>
        <v>10</v>
      </c>
      <c r="AF799" s="81" t="str">
        <f t="shared" si="126"/>
        <v>2015-Q4</v>
      </c>
      <c r="AG799" s="87">
        <f t="shared" si="127"/>
        <v>10.199999999999999</v>
      </c>
      <c r="AH799" s="87">
        <f t="shared" si="128"/>
        <v>10</v>
      </c>
      <c r="AI799" s="87">
        <f t="shared" si="129"/>
        <v>0.19999999999999929</v>
      </c>
    </row>
    <row r="800" spans="1:35" ht="12" customHeight="1" x14ac:dyDescent="0.2">
      <c r="A800" s="73" t="s">
        <v>1887</v>
      </c>
      <c r="B800" s="74" t="s">
        <v>17</v>
      </c>
      <c r="C800" s="74" t="s">
        <v>16</v>
      </c>
      <c r="D800" s="74" t="s">
        <v>15</v>
      </c>
      <c r="E800" s="74" t="s">
        <v>1993</v>
      </c>
      <c r="F800" s="74" t="s">
        <v>2</v>
      </c>
      <c r="G800" s="74" t="s">
        <v>2680</v>
      </c>
      <c r="H800" s="76">
        <v>42094</v>
      </c>
      <c r="I800" s="77">
        <v>0</v>
      </c>
      <c r="J800" s="75" t="s">
        <v>1</v>
      </c>
      <c r="K800" s="75" t="s">
        <v>1</v>
      </c>
      <c r="L800" s="75" t="s">
        <v>1</v>
      </c>
      <c r="M800" s="78">
        <v>8921</v>
      </c>
      <c r="N800" s="76">
        <v>42331</v>
      </c>
      <c r="O800" s="77">
        <v>0</v>
      </c>
      <c r="P800" s="75" t="s">
        <v>1</v>
      </c>
      <c r="Q800" s="75" t="s">
        <v>1</v>
      </c>
      <c r="R800" s="75" t="s">
        <v>1</v>
      </c>
      <c r="S800" s="75" t="s">
        <v>1</v>
      </c>
      <c r="T800" s="79">
        <v>7</v>
      </c>
      <c r="V800" s="86">
        <v>42331</v>
      </c>
      <c r="X800" s="81" t="str">
        <f t="shared" si="120"/>
        <v>2015-Q1</v>
      </c>
      <c r="Y800" s="81" t="str">
        <f t="shared" si="121"/>
        <v/>
      </c>
      <c r="Z800" s="87" t="str">
        <f t="shared" si="122"/>
        <v/>
      </c>
      <c r="AB800" s="81" t="str">
        <f t="shared" si="123"/>
        <v>2015-Q4</v>
      </c>
      <c r="AC800" s="81" t="str">
        <f t="shared" si="124"/>
        <v/>
      </c>
      <c r="AD800" s="87" t="str">
        <f t="shared" si="125"/>
        <v/>
      </c>
      <c r="AF800" s="81" t="str">
        <f t="shared" si="126"/>
        <v/>
      </c>
      <c r="AG800" s="87" t="str">
        <f t="shared" si="127"/>
        <v/>
      </c>
      <c r="AH800" s="87" t="str">
        <f t="shared" si="128"/>
        <v/>
      </c>
      <c r="AI800" s="87" t="str">
        <f t="shared" si="129"/>
        <v/>
      </c>
    </row>
    <row r="801" spans="1:35" ht="12" customHeight="1" x14ac:dyDescent="0.2">
      <c r="A801" s="73" t="s">
        <v>1887</v>
      </c>
      <c r="B801" s="74" t="s">
        <v>57</v>
      </c>
      <c r="C801" s="74" t="s">
        <v>217</v>
      </c>
      <c r="D801" s="74" t="s">
        <v>216</v>
      </c>
      <c r="E801" s="74" t="s">
        <v>1983</v>
      </c>
      <c r="F801" s="74" t="s">
        <v>2</v>
      </c>
      <c r="G801" s="74" t="s">
        <v>2680</v>
      </c>
      <c r="H801" s="76">
        <v>41978</v>
      </c>
      <c r="I801" s="77">
        <v>198.566</v>
      </c>
      <c r="J801" s="78">
        <v>6.38</v>
      </c>
      <c r="K801" s="78">
        <v>10.7</v>
      </c>
      <c r="L801" s="78">
        <v>41.5</v>
      </c>
      <c r="M801" s="78">
        <v>9247.6919999999991</v>
      </c>
      <c r="N801" s="76">
        <v>42327</v>
      </c>
      <c r="O801" s="77">
        <v>126.35599999999999</v>
      </c>
      <c r="P801" s="78">
        <v>6.18</v>
      </c>
      <c r="Q801" s="78">
        <v>10.3</v>
      </c>
      <c r="R801" s="78">
        <v>41.5</v>
      </c>
      <c r="S801" s="78">
        <v>9160.0879999999997</v>
      </c>
      <c r="T801" s="79">
        <v>11</v>
      </c>
      <c r="V801" s="86">
        <v>42327</v>
      </c>
      <c r="X801" s="81" t="str">
        <f t="shared" si="120"/>
        <v>2014-Q4</v>
      </c>
      <c r="Y801" s="81" t="str">
        <f t="shared" si="121"/>
        <v>2014-Q4</v>
      </c>
      <c r="Z801" s="87">
        <f t="shared" si="122"/>
        <v>10.7</v>
      </c>
      <c r="AB801" s="81" t="str">
        <f t="shared" si="123"/>
        <v>2015-Q4</v>
      </c>
      <c r="AC801" s="81" t="str">
        <f t="shared" si="124"/>
        <v>2015-Q4</v>
      </c>
      <c r="AD801" s="87">
        <f t="shared" si="125"/>
        <v>10.3</v>
      </c>
      <c r="AF801" s="81" t="str">
        <f t="shared" si="126"/>
        <v>2015-Q4</v>
      </c>
      <c r="AG801" s="87">
        <f t="shared" si="127"/>
        <v>10.7</v>
      </c>
      <c r="AH801" s="87">
        <f t="shared" si="128"/>
        <v>10.3</v>
      </c>
      <c r="AI801" s="87">
        <f t="shared" si="129"/>
        <v>0.39999999999999858</v>
      </c>
    </row>
    <row r="802" spans="1:35" ht="12" customHeight="1" x14ac:dyDescent="0.2">
      <c r="A802" s="73" t="s">
        <v>1887</v>
      </c>
      <c r="B802" s="74" t="s">
        <v>31</v>
      </c>
      <c r="C802" s="74" t="s">
        <v>173</v>
      </c>
      <c r="D802" s="74" t="s">
        <v>19</v>
      </c>
      <c r="E802" s="74" t="s">
        <v>1992</v>
      </c>
      <c r="F802" s="74" t="s">
        <v>2</v>
      </c>
      <c r="G802" s="74" t="s">
        <v>2678</v>
      </c>
      <c r="H802" s="76">
        <v>42094</v>
      </c>
      <c r="I802" s="77">
        <v>167.47900000000001</v>
      </c>
      <c r="J802" s="78">
        <v>8.15</v>
      </c>
      <c r="K802" s="78">
        <v>10.95</v>
      </c>
      <c r="L802" s="78">
        <v>51.66</v>
      </c>
      <c r="M802" s="78">
        <v>3156</v>
      </c>
      <c r="N802" s="76">
        <v>42327</v>
      </c>
      <c r="O802" s="77">
        <v>124</v>
      </c>
      <c r="P802" s="75" t="s">
        <v>1</v>
      </c>
      <c r="Q802" s="75" t="s">
        <v>1</v>
      </c>
      <c r="R802" s="75" t="s">
        <v>1</v>
      </c>
      <c r="S802" s="75" t="s">
        <v>1</v>
      </c>
      <c r="T802" s="79">
        <v>7</v>
      </c>
      <c r="V802" s="86">
        <v>42327</v>
      </c>
      <c r="X802" s="81" t="str">
        <f t="shared" si="120"/>
        <v>2015-Q1</v>
      </c>
      <c r="Y802" s="81" t="str">
        <f t="shared" si="121"/>
        <v>2015-Q1</v>
      </c>
      <c r="Z802" s="87">
        <f t="shared" si="122"/>
        <v>10.95</v>
      </c>
      <c r="AB802" s="81" t="str">
        <f t="shared" si="123"/>
        <v>2015-Q4</v>
      </c>
      <c r="AC802" s="81" t="str">
        <f t="shared" si="124"/>
        <v/>
      </c>
      <c r="AD802" s="87" t="str">
        <f t="shared" si="125"/>
        <v/>
      </c>
      <c r="AF802" s="81" t="str">
        <f t="shared" si="126"/>
        <v/>
      </c>
      <c r="AG802" s="87" t="str">
        <f t="shared" si="127"/>
        <v/>
      </c>
      <c r="AH802" s="87" t="str">
        <f t="shared" si="128"/>
        <v/>
      </c>
      <c r="AI802" s="87" t="str">
        <f t="shared" si="129"/>
        <v/>
      </c>
    </row>
    <row r="803" spans="1:35" ht="12" customHeight="1" x14ac:dyDescent="0.2">
      <c r="A803" s="73" t="s">
        <v>1887</v>
      </c>
      <c r="B803" s="74" t="s">
        <v>8</v>
      </c>
      <c r="C803" s="74" t="s">
        <v>3016</v>
      </c>
      <c r="D803" s="74" t="s">
        <v>124</v>
      </c>
      <c r="E803" s="74" t="s">
        <v>1986</v>
      </c>
      <c r="F803" s="74" t="s">
        <v>2</v>
      </c>
      <c r="G803" s="74" t="s">
        <v>2680</v>
      </c>
      <c r="H803" s="76">
        <v>42111</v>
      </c>
      <c r="I803" s="77">
        <v>96.870953</v>
      </c>
      <c r="J803" s="78">
        <v>8.27</v>
      </c>
      <c r="K803" s="78">
        <v>10.199999999999999</v>
      </c>
      <c r="L803" s="78">
        <v>50.52</v>
      </c>
      <c r="M803" s="78">
        <v>1840.566558</v>
      </c>
      <c r="N803" s="76">
        <v>42327</v>
      </c>
      <c r="O803" s="77">
        <v>-7.8739999999999997</v>
      </c>
      <c r="P803" s="78">
        <v>8.24</v>
      </c>
      <c r="Q803" s="78">
        <v>10</v>
      </c>
      <c r="R803" s="78">
        <v>50.47</v>
      </c>
      <c r="S803" s="78">
        <v>1745.6880000000001</v>
      </c>
      <c r="T803" s="79">
        <v>7</v>
      </c>
      <c r="V803" s="86">
        <v>42327</v>
      </c>
      <c r="X803" s="81" t="str">
        <f t="shared" si="120"/>
        <v>2015-Q2</v>
      </c>
      <c r="Y803" s="81" t="str">
        <f t="shared" si="121"/>
        <v>2015-Q2</v>
      </c>
      <c r="Z803" s="87">
        <f t="shared" si="122"/>
        <v>10.199999999999999</v>
      </c>
      <c r="AB803" s="81" t="str">
        <f t="shared" si="123"/>
        <v>2015-Q4</v>
      </c>
      <c r="AC803" s="81" t="str">
        <f t="shared" si="124"/>
        <v>2015-Q4</v>
      </c>
      <c r="AD803" s="87">
        <f t="shared" si="125"/>
        <v>10</v>
      </c>
      <c r="AF803" s="81" t="str">
        <f t="shared" si="126"/>
        <v>2015-Q4</v>
      </c>
      <c r="AG803" s="87">
        <f t="shared" si="127"/>
        <v>10.199999999999999</v>
      </c>
      <c r="AH803" s="87">
        <f t="shared" si="128"/>
        <v>10</v>
      </c>
      <c r="AI803" s="87">
        <f t="shared" si="129"/>
        <v>0.19999999999999929</v>
      </c>
    </row>
    <row r="804" spans="1:35" ht="12" customHeight="1" x14ac:dyDescent="0.2">
      <c r="A804" s="73" t="s">
        <v>1887</v>
      </c>
      <c r="B804" s="74" t="s">
        <v>104</v>
      </c>
      <c r="C804" s="74" t="s">
        <v>103</v>
      </c>
      <c r="D804" s="74" t="s">
        <v>102</v>
      </c>
      <c r="E804" s="74" t="s">
        <v>1924</v>
      </c>
      <c r="F804" s="74" t="s">
        <v>2</v>
      </c>
      <c r="G804" s="74" t="s">
        <v>2680</v>
      </c>
      <c r="H804" s="76">
        <v>41590</v>
      </c>
      <c r="I804" s="77">
        <v>-120.901</v>
      </c>
      <c r="J804" s="75" t="s">
        <v>1</v>
      </c>
      <c r="K804" s="75" t="s">
        <v>1</v>
      </c>
      <c r="L804" s="75" t="s">
        <v>1</v>
      </c>
      <c r="M804" s="78">
        <v>18175.824000000001</v>
      </c>
      <c r="N804" s="76">
        <v>42313</v>
      </c>
      <c r="O804" s="77">
        <v>-450.38299999999998</v>
      </c>
      <c r="P804" s="75" t="s">
        <v>1</v>
      </c>
      <c r="Q804" s="75" t="s">
        <v>1</v>
      </c>
      <c r="R804" s="75" t="s">
        <v>1</v>
      </c>
      <c r="S804" s="78">
        <v>17375.833999999999</v>
      </c>
      <c r="T804" s="79">
        <v>24</v>
      </c>
      <c r="V804" s="86">
        <v>42313</v>
      </c>
      <c r="X804" s="81" t="str">
        <f t="shared" si="120"/>
        <v>2013-Q4</v>
      </c>
      <c r="Y804" s="81" t="str">
        <f t="shared" si="121"/>
        <v/>
      </c>
      <c r="Z804" s="87" t="str">
        <f t="shared" si="122"/>
        <v/>
      </c>
      <c r="AB804" s="81" t="str">
        <f t="shared" si="123"/>
        <v>2015-Q4</v>
      </c>
      <c r="AC804" s="81" t="str">
        <f t="shared" si="124"/>
        <v/>
      </c>
      <c r="AD804" s="87" t="str">
        <f t="shared" si="125"/>
        <v/>
      </c>
      <c r="AF804" s="81" t="str">
        <f t="shared" si="126"/>
        <v/>
      </c>
      <c r="AG804" s="87" t="str">
        <f t="shared" si="127"/>
        <v/>
      </c>
      <c r="AH804" s="87" t="str">
        <f t="shared" si="128"/>
        <v/>
      </c>
      <c r="AI804" s="87" t="str">
        <f t="shared" si="129"/>
        <v/>
      </c>
    </row>
    <row r="805" spans="1:35" ht="12" customHeight="1" x14ac:dyDescent="0.2">
      <c r="A805" s="73" t="s">
        <v>1887</v>
      </c>
      <c r="B805" s="74" t="s">
        <v>158</v>
      </c>
      <c r="C805" s="74" t="s">
        <v>2715</v>
      </c>
      <c r="D805" s="74" t="s">
        <v>198</v>
      </c>
      <c r="E805" s="74" t="s">
        <v>1979</v>
      </c>
      <c r="F805" s="74" t="s">
        <v>2</v>
      </c>
      <c r="G805" s="74" t="s">
        <v>2680</v>
      </c>
      <c r="H805" s="76">
        <v>41992</v>
      </c>
      <c r="I805" s="77">
        <v>26.509557999999998</v>
      </c>
      <c r="J805" s="78">
        <v>7.76</v>
      </c>
      <c r="K805" s="78">
        <v>10</v>
      </c>
      <c r="L805" s="78">
        <v>53.61</v>
      </c>
      <c r="M805" s="78">
        <v>447.397986</v>
      </c>
      <c r="N805" s="76">
        <v>42306</v>
      </c>
      <c r="O805" s="77">
        <v>40.687308999999999</v>
      </c>
      <c r="P805" s="78">
        <v>7.24</v>
      </c>
      <c r="Q805" s="75" t="s">
        <v>1</v>
      </c>
      <c r="R805" s="75" t="s">
        <v>1</v>
      </c>
      <c r="S805" s="75" t="s">
        <v>1</v>
      </c>
      <c r="T805" s="79">
        <v>10</v>
      </c>
      <c r="V805" s="86">
        <v>42306</v>
      </c>
      <c r="X805" s="81" t="str">
        <f t="shared" si="120"/>
        <v>2014-Q4</v>
      </c>
      <c r="Y805" s="81" t="str">
        <f t="shared" si="121"/>
        <v>2014-Q4</v>
      </c>
      <c r="Z805" s="87">
        <f t="shared" si="122"/>
        <v>10</v>
      </c>
      <c r="AB805" s="81" t="str">
        <f t="shared" si="123"/>
        <v>2015-Q4</v>
      </c>
      <c r="AC805" s="81" t="str">
        <f t="shared" si="124"/>
        <v/>
      </c>
      <c r="AD805" s="87" t="str">
        <f t="shared" si="125"/>
        <v/>
      </c>
      <c r="AF805" s="81" t="str">
        <f t="shared" si="126"/>
        <v/>
      </c>
      <c r="AG805" s="87" t="str">
        <f t="shared" si="127"/>
        <v/>
      </c>
      <c r="AH805" s="87" t="str">
        <f t="shared" si="128"/>
        <v/>
      </c>
      <c r="AI805" s="87" t="str">
        <f t="shared" si="129"/>
        <v/>
      </c>
    </row>
    <row r="806" spans="1:35" ht="12" customHeight="1" x14ac:dyDescent="0.2">
      <c r="A806" s="73" t="s">
        <v>1887</v>
      </c>
      <c r="B806" s="74" t="s">
        <v>39</v>
      </c>
      <c r="C806" s="74" t="s">
        <v>186</v>
      </c>
      <c r="D806" s="74" t="s">
        <v>38</v>
      </c>
      <c r="E806" s="74" t="s">
        <v>1973</v>
      </c>
      <c r="F806" s="74" t="s">
        <v>2</v>
      </c>
      <c r="G806" s="74" t="s">
        <v>2678</v>
      </c>
      <c r="H806" s="76">
        <v>41957</v>
      </c>
      <c r="I806" s="77">
        <v>33.914000000000001</v>
      </c>
      <c r="J806" s="78">
        <v>7.51</v>
      </c>
      <c r="K806" s="78">
        <v>9.75</v>
      </c>
      <c r="L806" s="78">
        <v>48</v>
      </c>
      <c r="M806" s="78">
        <v>821.55200000000002</v>
      </c>
      <c r="N806" s="76">
        <v>42292</v>
      </c>
      <c r="O806" s="77">
        <v>9.3260000000000005</v>
      </c>
      <c r="P806" s="78">
        <v>7.1</v>
      </c>
      <c r="Q806" s="78">
        <v>9</v>
      </c>
      <c r="R806" s="78">
        <v>48</v>
      </c>
      <c r="S806" s="78">
        <v>763.16200000000003</v>
      </c>
      <c r="T806" s="79">
        <v>11</v>
      </c>
      <c r="V806" s="86">
        <v>42292</v>
      </c>
      <c r="X806" s="81" t="str">
        <f t="shared" si="120"/>
        <v>2014-Q4</v>
      </c>
      <c r="Y806" s="81" t="str">
        <f t="shared" si="121"/>
        <v>2014-Q4</v>
      </c>
      <c r="Z806" s="87">
        <f t="shared" si="122"/>
        <v>9.75</v>
      </c>
      <c r="AB806" s="81" t="str">
        <f t="shared" si="123"/>
        <v>2015-Q4</v>
      </c>
      <c r="AC806" s="81" t="str">
        <f t="shared" si="124"/>
        <v>2015-Q4</v>
      </c>
      <c r="AD806" s="87">
        <f t="shared" si="125"/>
        <v>9</v>
      </c>
      <c r="AF806" s="81" t="str">
        <f t="shared" si="126"/>
        <v>2015-Q4</v>
      </c>
      <c r="AG806" s="87">
        <f t="shared" si="127"/>
        <v>9.75</v>
      </c>
      <c r="AH806" s="87">
        <f t="shared" si="128"/>
        <v>9</v>
      </c>
      <c r="AI806" s="87">
        <f t="shared" si="129"/>
        <v>0.75</v>
      </c>
    </row>
    <row r="807" spans="1:35" ht="12" customHeight="1" x14ac:dyDescent="0.2">
      <c r="A807" s="73" t="s">
        <v>1887</v>
      </c>
      <c r="B807" s="74" t="s">
        <v>28</v>
      </c>
      <c r="C807" s="74" t="s">
        <v>146</v>
      </c>
      <c r="D807" s="74" t="s">
        <v>2095</v>
      </c>
      <c r="E807" s="74" t="s">
        <v>2396</v>
      </c>
      <c r="F807" s="74" t="s">
        <v>2</v>
      </c>
      <c r="G807" s="74" t="s">
        <v>2767</v>
      </c>
      <c r="H807" s="76">
        <v>42152</v>
      </c>
      <c r="I807" s="77">
        <v>80.528649000000001</v>
      </c>
      <c r="J807" s="78">
        <v>6.82</v>
      </c>
      <c r="K807" s="78">
        <v>10.25</v>
      </c>
      <c r="L807" s="78">
        <v>45</v>
      </c>
      <c r="M807" s="78">
        <v>847.331593</v>
      </c>
      <c r="N807" s="76">
        <v>42272</v>
      </c>
      <c r="O807" s="77">
        <v>71.732459000000006</v>
      </c>
      <c r="P807" s="78">
        <v>6.25</v>
      </c>
      <c r="Q807" s="78">
        <v>9.6</v>
      </c>
      <c r="R807" s="78">
        <v>40</v>
      </c>
      <c r="S807" s="78">
        <v>847.331593</v>
      </c>
      <c r="T807" s="79">
        <v>4</v>
      </c>
      <c r="V807" s="86">
        <v>42272</v>
      </c>
      <c r="X807" s="81" t="str">
        <f t="shared" si="120"/>
        <v>2015-Q2</v>
      </c>
      <c r="Y807" s="81" t="str">
        <f t="shared" si="121"/>
        <v>2015-Q2</v>
      </c>
      <c r="Z807" s="87">
        <f t="shared" si="122"/>
        <v>10.25</v>
      </c>
      <c r="AB807" s="81" t="str">
        <f t="shared" si="123"/>
        <v>2015-Q3</v>
      </c>
      <c r="AC807" s="81" t="str">
        <f t="shared" si="124"/>
        <v>2015-Q3</v>
      </c>
      <c r="AD807" s="87">
        <f t="shared" si="125"/>
        <v>9.6</v>
      </c>
      <c r="AF807" s="81" t="str">
        <f t="shared" si="126"/>
        <v>2015-Q3</v>
      </c>
      <c r="AG807" s="87">
        <f t="shared" si="127"/>
        <v>10.25</v>
      </c>
      <c r="AH807" s="87">
        <f t="shared" si="128"/>
        <v>9.6</v>
      </c>
      <c r="AI807" s="87">
        <f t="shared" si="129"/>
        <v>0.65000000000000036</v>
      </c>
    </row>
    <row r="808" spans="1:35" ht="12" customHeight="1" x14ac:dyDescent="0.2">
      <c r="A808" s="73" t="s">
        <v>1887</v>
      </c>
      <c r="B808" s="74" t="s">
        <v>78</v>
      </c>
      <c r="C808" s="74" t="s">
        <v>2328</v>
      </c>
      <c r="D808" s="74" t="s">
        <v>2170</v>
      </c>
      <c r="E808" s="74" t="s">
        <v>1995</v>
      </c>
      <c r="F808" s="74" t="s">
        <v>2</v>
      </c>
      <c r="G808" s="74" t="s">
        <v>2680</v>
      </c>
      <c r="H808" s="76">
        <v>42065</v>
      </c>
      <c r="I808" s="77">
        <v>250.89525699999999</v>
      </c>
      <c r="J808" s="78">
        <v>7.99</v>
      </c>
      <c r="K808" s="78">
        <v>10</v>
      </c>
      <c r="L808" s="78">
        <v>53.12</v>
      </c>
      <c r="M808" s="78">
        <v>5062.8049119999996</v>
      </c>
      <c r="N808" s="76">
        <v>42271</v>
      </c>
      <c r="O808" s="77">
        <v>185.3</v>
      </c>
      <c r="P808" s="75" t="s">
        <v>1</v>
      </c>
      <c r="Q808" s="75" t="s">
        <v>1</v>
      </c>
      <c r="R808" s="75" t="s">
        <v>1</v>
      </c>
      <c r="S808" s="75" t="s">
        <v>1</v>
      </c>
      <c r="T808" s="79">
        <v>6</v>
      </c>
      <c r="V808" s="86">
        <v>42271</v>
      </c>
      <c r="X808" s="81" t="str">
        <f t="shared" si="120"/>
        <v>2015-Q1</v>
      </c>
      <c r="Y808" s="81" t="str">
        <f t="shared" si="121"/>
        <v>2015-Q1</v>
      </c>
      <c r="Z808" s="87">
        <f t="shared" si="122"/>
        <v>10</v>
      </c>
      <c r="AB808" s="81" t="str">
        <f t="shared" si="123"/>
        <v>2015-Q3</v>
      </c>
      <c r="AC808" s="81" t="str">
        <f t="shared" si="124"/>
        <v/>
      </c>
      <c r="AD808" s="87" t="str">
        <f t="shared" si="125"/>
        <v/>
      </c>
      <c r="AF808" s="81" t="str">
        <f t="shared" si="126"/>
        <v/>
      </c>
      <c r="AG808" s="87" t="str">
        <f t="shared" si="127"/>
        <v/>
      </c>
      <c r="AH808" s="87" t="str">
        <f t="shared" si="128"/>
        <v/>
      </c>
      <c r="AI808" s="87" t="str">
        <f t="shared" si="129"/>
        <v/>
      </c>
    </row>
    <row r="809" spans="1:35" ht="12" customHeight="1" x14ac:dyDescent="0.2">
      <c r="A809" s="73" t="s">
        <v>1887</v>
      </c>
      <c r="B809" s="74" t="s">
        <v>163</v>
      </c>
      <c r="C809" s="74" t="s">
        <v>2330</v>
      </c>
      <c r="D809" s="74" t="s">
        <v>15</v>
      </c>
      <c r="E809" s="74" t="s">
        <v>2025</v>
      </c>
      <c r="F809" s="74" t="s">
        <v>2</v>
      </c>
      <c r="G809" s="74" t="s">
        <v>2694</v>
      </c>
      <c r="H809" s="76">
        <v>42153</v>
      </c>
      <c r="I809" s="77">
        <v>69.647999999999996</v>
      </c>
      <c r="J809" s="78">
        <v>8.4499999999999993</v>
      </c>
      <c r="K809" s="75" t="s">
        <v>1</v>
      </c>
      <c r="L809" s="78">
        <v>52.46</v>
      </c>
      <c r="M809" s="78">
        <v>3267.4929999999999</v>
      </c>
      <c r="N809" s="76">
        <v>42270</v>
      </c>
      <c r="O809" s="77">
        <v>64.525999999999996</v>
      </c>
      <c r="P809" s="78">
        <v>8.57</v>
      </c>
      <c r="Q809" s="75" t="s">
        <v>1</v>
      </c>
      <c r="R809" s="78">
        <v>52.66</v>
      </c>
      <c r="S809" s="78">
        <v>3214.067</v>
      </c>
      <c r="T809" s="79">
        <v>3</v>
      </c>
      <c r="V809" s="86">
        <v>42270</v>
      </c>
      <c r="X809" s="81" t="str">
        <f t="shared" si="120"/>
        <v>2015-Q2</v>
      </c>
      <c r="Y809" s="81" t="str">
        <f t="shared" si="121"/>
        <v/>
      </c>
      <c r="Z809" s="87" t="str">
        <f t="shared" si="122"/>
        <v/>
      </c>
      <c r="AB809" s="81" t="str">
        <f t="shared" si="123"/>
        <v>2015-Q3</v>
      </c>
      <c r="AC809" s="81" t="str">
        <f t="shared" si="124"/>
        <v/>
      </c>
      <c r="AD809" s="87" t="str">
        <f t="shared" si="125"/>
        <v/>
      </c>
      <c r="AF809" s="81" t="str">
        <f t="shared" si="126"/>
        <v/>
      </c>
      <c r="AG809" s="87" t="str">
        <f t="shared" si="127"/>
        <v/>
      </c>
      <c r="AH809" s="87" t="str">
        <f t="shared" si="128"/>
        <v/>
      </c>
      <c r="AI809" s="87" t="str">
        <f t="shared" si="129"/>
        <v/>
      </c>
    </row>
    <row r="810" spans="1:35" ht="12" customHeight="1" x14ac:dyDescent="0.2">
      <c r="A810" s="73" t="s">
        <v>1887</v>
      </c>
      <c r="B810" s="74" t="s">
        <v>78</v>
      </c>
      <c r="C810" s="74" t="s">
        <v>2324</v>
      </c>
      <c r="D810" s="74" t="s">
        <v>2170</v>
      </c>
      <c r="E810" s="74" t="s">
        <v>1974</v>
      </c>
      <c r="F810" s="74" t="s">
        <v>2</v>
      </c>
      <c r="G810" s="74" t="s">
        <v>2680</v>
      </c>
      <c r="H810" s="76">
        <v>42006</v>
      </c>
      <c r="I810" s="77">
        <v>56.278815000000002</v>
      </c>
      <c r="J810" s="78">
        <v>7.94</v>
      </c>
      <c r="K810" s="78">
        <v>10.3</v>
      </c>
      <c r="L810" s="78">
        <v>50.48</v>
      </c>
      <c r="M810" s="78">
        <v>2087.4803299999999</v>
      </c>
      <c r="N810" s="76">
        <v>42257</v>
      </c>
      <c r="O810" s="77">
        <v>40.125928000000002</v>
      </c>
      <c r="P810" s="78">
        <v>7.44</v>
      </c>
      <c r="Q810" s="78">
        <v>9.3000000000000007</v>
      </c>
      <c r="R810" s="78">
        <v>50.48</v>
      </c>
      <c r="S810" s="78">
        <v>2115.9598649999998</v>
      </c>
      <c r="T810" s="79">
        <v>8</v>
      </c>
      <c r="V810" s="86">
        <v>42257</v>
      </c>
      <c r="X810" s="81" t="str">
        <f t="shared" si="120"/>
        <v>2015-Q1</v>
      </c>
      <c r="Y810" s="81" t="str">
        <f t="shared" si="121"/>
        <v>2015-Q1</v>
      </c>
      <c r="Z810" s="87">
        <f t="shared" si="122"/>
        <v>10.3</v>
      </c>
      <c r="AB810" s="81" t="str">
        <f t="shared" si="123"/>
        <v>2015-Q3</v>
      </c>
      <c r="AC810" s="81" t="str">
        <f t="shared" si="124"/>
        <v>2015-Q3</v>
      </c>
      <c r="AD810" s="87">
        <f t="shared" si="125"/>
        <v>9.3000000000000007</v>
      </c>
      <c r="AF810" s="81" t="str">
        <f t="shared" si="126"/>
        <v>2015-Q3</v>
      </c>
      <c r="AG810" s="87">
        <f t="shared" si="127"/>
        <v>10.3</v>
      </c>
      <c r="AH810" s="87">
        <f t="shared" si="128"/>
        <v>9.3000000000000007</v>
      </c>
      <c r="AI810" s="87">
        <f t="shared" si="129"/>
        <v>1</v>
      </c>
    </row>
    <row r="811" spans="1:35" ht="12" customHeight="1" x14ac:dyDescent="0.2">
      <c r="A811" s="73" t="s">
        <v>1887</v>
      </c>
      <c r="B811" s="74" t="s">
        <v>204</v>
      </c>
      <c r="C811" s="74" t="s">
        <v>2324</v>
      </c>
      <c r="D811" s="74" t="s">
        <v>2170</v>
      </c>
      <c r="E811" s="74" t="s">
        <v>1943</v>
      </c>
      <c r="F811" s="74" t="s">
        <v>2</v>
      </c>
      <c r="G811" s="74" t="s">
        <v>2680</v>
      </c>
      <c r="H811" s="76">
        <v>41942</v>
      </c>
      <c r="I811" s="77">
        <v>112.707722</v>
      </c>
      <c r="J811" s="78">
        <v>7.93</v>
      </c>
      <c r="K811" s="78">
        <v>10.3</v>
      </c>
      <c r="L811" s="78">
        <v>50.09</v>
      </c>
      <c r="M811" s="78">
        <v>2584.1379649999999</v>
      </c>
      <c r="N811" s="76">
        <v>42249</v>
      </c>
      <c r="O811" s="77">
        <v>89.671644000000001</v>
      </c>
      <c r="P811" s="78">
        <v>7.53</v>
      </c>
      <c r="Q811" s="78">
        <v>9.5</v>
      </c>
      <c r="R811" s="78">
        <v>50.09</v>
      </c>
      <c r="S811" s="78">
        <v>2580.0742209999999</v>
      </c>
      <c r="T811" s="79">
        <v>10</v>
      </c>
      <c r="V811" s="86">
        <v>42249</v>
      </c>
      <c r="X811" s="81" t="str">
        <f t="shared" si="120"/>
        <v>2014-Q4</v>
      </c>
      <c r="Y811" s="81" t="str">
        <f t="shared" si="121"/>
        <v>2014-Q4</v>
      </c>
      <c r="Z811" s="87">
        <f t="shared" si="122"/>
        <v>10.3</v>
      </c>
      <c r="AB811" s="81" t="str">
        <f t="shared" si="123"/>
        <v>2015-Q3</v>
      </c>
      <c r="AC811" s="81" t="str">
        <f t="shared" si="124"/>
        <v>2015-Q3</v>
      </c>
      <c r="AD811" s="87">
        <f t="shared" si="125"/>
        <v>9.5</v>
      </c>
      <c r="AF811" s="81" t="str">
        <f t="shared" si="126"/>
        <v>2015-Q3</v>
      </c>
      <c r="AG811" s="87">
        <f t="shared" si="127"/>
        <v>10.3</v>
      </c>
      <c r="AH811" s="87">
        <f t="shared" si="128"/>
        <v>9.5</v>
      </c>
      <c r="AI811" s="87">
        <f t="shared" si="129"/>
        <v>0.80000000000000071</v>
      </c>
    </row>
    <row r="812" spans="1:35" ht="12" customHeight="1" x14ac:dyDescent="0.2">
      <c r="A812" s="73" t="s">
        <v>1887</v>
      </c>
      <c r="B812" s="74" t="s">
        <v>28</v>
      </c>
      <c r="C812" s="74" t="s">
        <v>27</v>
      </c>
      <c r="D812" s="74" t="s">
        <v>26</v>
      </c>
      <c r="E812" s="74" t="s">
        <v>2013</v>
      </c>
      <c r="F812" s="74" t="s">
        <v>2</v>
      </c>
      <c r="G812" s="74" t="s">
        <v>2680</v>
      </c>
      <c r="H812" s="76">
        <v>42167</v>
      </c>
      <c r="I812" s="77">
        <v>75.906538999999995</v>
      </c>
      <c r="J812" s="78">
        <v>8.36</v>
      </c>
      <c r="K812" s="78">
        <v>10.199999999999999</v>
      </c>
      <c r="L812" s="78">
        <v>50.08</v>
      </c>
      <c r="M812" s="78">
        <v>2004.5943600000001</v>
      </c>
      <c r="N812" s="76">
        <v>42205</v>
      </c>
      <c r="O812" s="75" t="s">
        <v>1</v>
      </c>
      <c r="P812" s="75" t="s">
        <v>1</v>
      </c>
      <c r="Q812" s="75" t="s">
        <v>1</v>
      </c>
      <c r="R812" s="75" t="s">
        <v>1</v>
      </c>
      <c r="S812" s="75" t="s">
        <v>1</v>
      </c>
      <c r="T812" s="79">
        <v>1</v>
      </c>
      <c r="V812" s="86">
        <v>42205</v>
      </c>
      <c r="X812" s="81" t="str">
        <f t="shared" si="120"/>
        <v>2015-Q2</v>
      </c>
      <c r="Y812" s="81" t="str">
        <f t="shared" si="121"/>
        <v>2015-Q2</v>
      </c>
      <c r="Z812" s="87">
        <f t="shared" si="122"/>
        <v>10.199999999999999</v>
      </c>
      <c r="AB812" s="81" t="str">
        <f t="shared" si="123"/>
        <v>2015-Q3</v>
      </c>
      <c r="AC812" s="81" t="str">
        <f t="shared" si="124"/>
        <v/>
      </c>
      <c r="AD812" s="87" t="str">
        <f t="shared" si="125"/>
        <v/>
      </c>
      <c r="AF812" s="81" t="str">
        <f t="shared" si="126"/>
        <v/>
      </c>
      <c r="AG812" s="87" t="str">
        <f t="shared" si="127"/>
        <v/>
      </c>
      <c r="AH812" s="87" t="str">
        <f t="shared" si="128"/>
        <v/>
      </c>
      <c r="AI812" s="87" t="str">
        <f t="shared" si="129"/>
        <v/>
      </c>
    </row>
    <row r="813" spans="1:35" ht="12" customHeight="1" x14ac:dyDescent="0.2">
      <c r="A813" s="73" t="s">
        <v>1887</v>
      </c>
      <c r="B813" s="74" t="s">
        <v>54</v>
      </c>
      <c r="C813" s="74" t="s">
        <v>53</v>
      </c>
      <c r="D813" s="74" t="s">
        <v>52</v>
      </c>
      <c r="E813" s="74" t="s">
        <v>201</v>
      </c>
      <c r="F813" s="74" t="s">
        <v>2</v>
      </c>
      <c r="G813" s="74" t="s">
        <v>2694</v>
      </c>
      <c r="H813" s="76">
        <v>41299</v>
      </c>
      <c r="I813" s="77">
        <v>170.47931299999999</v>
      </c>
      <c r="J813" s="78">
        <v>6.95</v>
      </c>
      <c r="K813" s="78">
        <v>9.6999999999999993</v>
      </c>
      <c r="L813" s="78">
        <v>49.95</v>
      </c>
      <c r="M813" s="78">
        <v>1757.4091490000001</v>
      </c>
      <c r="N813" s="76">
        <v>42192</v>
      </c>
      <c r="O813" s="77">
        <v>0</v>
      </c>
      <c r="P813" s="75" t="s">
        <v>1</v>
      </c>
      <c r="Q813" s="75" t="s">
        <v>1</v>
      </c>
      <c r="R813" s="75" t="s">
        <v>1</v>
      </c>
      <c r="S813" s="75" t="s">
        <v>1</v>
      </c>
      <c r="T813" s="79">
        <v>29</v>
      </c>
      <c r="V813" s="86">
        <v>42192</v>
      </c>
      <c r="X813" s="81" t="str">
        <f t="shared" si="120"/>
        <v>2013-Q1</v>
      </c>
      <c r="Y813" s="81" t="str">
        <f t="shared" si="121"/>
        <v>2013-Q1</v>
      </c>
      <c r="Z813" s="87">
        <f t="shared" si="122"/>
        <v>9.6999999999999993</v>
      </c>
      <c r="AB813" s="81" t="str">
        <f t="shared" si="123"/>
        <v>2015-Q3</v>
      </c>
      <c r="AC813" s="81" t="str">
        <f t="shared" si="124"/>
        <v/>
      </c>
      <c r="AD813" s="87" t="str">
        <f t="shared" si="125"/>
        <v/>
      </c>
      <c r="AF813" s="81" t="str">
        <f t="shared" si="126"/>
        <v/>
      </c>
      <c r="AG813" s="87" t="str">
        <f t="shared" si="127"/>
        <v/>
      </c>
      <c r="AH813" s="87" t="str">
        <f t="shared" si="128"/>
        <v/>
      </c>
      <c r="AI813" s="87" t="str">
        <f t="shared" si="129"/>
        <v/>
      </c>
    </row>
    <row r="814" spans="1:35" ht="12" customHeight="1" x14ac:dyDescent="0.2">
      <c r="A814" s="73" t="s">
        <v>1887</v>
      </c>
      <c r="B814" s="74" t="s">
        <v>76</v>
      </c>
      <c r="C814" s="74" t="s">
        <v>20</v>
      </c>
      <c r="D814" s="74" t="s">
        <v>19</v>
      </c>
      <c r="E814" s="74" t="s">
        <v>1971</v>
      </c>
      <c r="F814" s="74" t="s">
        <v>2</v>
      </c>
      <c r="G814" s="74" t="s">
        <v>2680</v>
      </c>
      <c r="H814" s="76">
        <v>41969</v>
      </c>
      <c r="I814" s="77">
        <v>153.44395</v>
      </c>
      <c r="J814" s="78">
        <v>7.38</v>
      </c>
      <c r="K814" s="78">
        <v>10.5</v>
      </c>
      <c r="L814" s="78">
        <v>53.02</v>
      </c>
      <c r="M814" s="78">
        <v>3568.9684280000001</v>
      </c>
      <c r="N814" s="76">
        <v>42185</v>
      </c>
      <c r="O814" s="77">
        <v>125</v>
      </c>
      <c r="P814" s="75" t="s">
        <v>1</v>
      </c>
      <c r="Q814" s="75" t="s">
        <v>1</v>
      </c>
      <c r="R814" s="75" t="s">
        <v>1</v>
      </c>
      <c r="S814" s="75" t="s">
        <v>1</v>
      </c>
      <c r="T814" s="79">
        <v>7</v>
      </c>
      <c r="V814" s="86">
        <v>42185</v>
      </c>
      <c r="X814" s="81" t="str">
        <f t="shared" si="120"/>
        <v>2014-Q4</v>
      </c>
      <c r="Y814" s="81" t="str">
        <f t="shared" si="121"/>
        <v>2014-Q4</v>
      </c>
      <c r="Z814" s="87">
        <f t="shared" si="122"/>
        <v>10.5</v>
      </c>
      <c r="AB814" s="81" t="str">
        <f t="shared" si="123"/>
        <v>2015-Q2</v>
      </c>
      <c r="AC814" s="81" t="str">
        <f t="shared" si="124"/>
        <v/>
      </c>
      <c r="AD814" s="87" t="str">
        <f t="shared" si="125"/>
        <v/>
      </c>
      <c r="AF814" s="81" t="str">
        <f t="shared" si="126"/>
        <v/>
      </c>
      <c r="AG814" s="87" t="str">
        <f t="shared" si="127"/>
        <v/>
      </c>
      <c r="AH814" s="87" t="str">
        <f t="shared" si="128"/>
        <v/>
      </c>
      <c r="AI814" s="87" t="str">
        <f t="shared" si="129"/>
        <v/>
      </c>
    </row>
    <row r="815" spans="1:35" ht="12" customHeight="1" x14ac:dyDescent="0.2">
      <c r="A815" s="73" t="s">
        <v>1887</v>
      </c>
      <c r="B815" s="74" t="s">
        <v>76</v>
      </c>
      <c r="C815" s="74" t="s">
        <v>226</v>
      </c>
      <c r="D815" s="74" t="s">
        <v>19</v>
      </c>
      <c r="E815" s="74" t="s">
        <v>1972</v>
      </c>
      <c r="F815" s="74" t="s">
        <v>2</v>
      </c>
      <c r="G815" s="74" t="s">
        <v>2680</v>
      </c>
      <c r="H815" s="76">
        <v>41969</v>
      </c>
      <c r="I815" s="77">
        <v>30.286058000000001</v>
      </c>
      <c r="J815" s="78">
        <v>7.36</v>
      </c>
      <c r="K815" s="78">
        <v>10.5</v>
      </c>
      <c r="L815" s="78">
        <v>52.75</v>
      </c>
      <c r="M815" s="78">
        <v>2146.0464940000002</v>
      </c>
      <c r="N815" s="76">
        <v>42185</v>
      </c>
      <c r="O815" s="77">
        <v>0</v>
      </c>
      <c r="P815" s="75" t="s">
        <v>1</v>
      </c>
      <c r="Q815" s="75" t="s">
        <v>1</v>
      </c>
      <c r="R815" s="75" t="s">
        <v>1</v>
      </c>
      <c r="S815" s="75" t="s">
        <v>1</v>
      </c>
      <c r="T815" s="79">
        <v>7</v>
      </c>
      <c r="V815" s="86">
        <v>42185</v>
      </c>
      <c r="X815" s="81" t="str">
        <f t="shared" si="120"/>
        <v>2014-Q4</v>
      </c>
      <c r="Y815" s="81" t="str">
        <f t="shared" si="121"/>
        <v>2014-Q4</v>
      </c>
      <c r="Z815" s="87">
        <f t="shared" si="122"/>
        <v>10.5</v>
      </c>
      <c r="AB815" s="81" t="str">
        <f t="shared" si="123"/>
        <v>2015-Q2</v>
      </c>
      <c r="AC815" s="81" t="str">
        <f t="shared" si="124"/>
        <v/>
      </c>
      <c r="AD815" s="87" t="str">
        <f t="shared" si="125"/>
        <v/>
      </c>
      <c r="AF815" s="81" t="str">
        <f t="shared" si="126"/>
        <v/>
      </c>
      <c r="AG815" s="87" t="str">
        <f t="shared" si="127"/>
        <v/>
      </c>
      <c r="AH815" s="87" t="str">
        <f t="shared" si="128"/>
        <v/>
      </c>
      <c r="AI815" s="87" t="str">
        <f t="shared" si="129"/>
        <v/>
      </c>
    </row>
    <row r="816" spans="1:35" ht="12" customHeight="1" x14ac:dyDescent="0.2">
      <c r="A816" s="73" t="s">
        <v>1887</v>
      </c>
      <c r="B816" s="74" t="s">
        <v>204</v>
      </c>
      <c r="C816" s="74" t="s">
        <v>2695</v>
      </c>
      <c r="D816" s="74" t="s">
        <v>48</v>
      </c>
      <c r="E816" s="74" t="s">
        <v>1948</v>
      </c>
      <c r="F816" s="74" t="s">
        <v>2</v>
      </c>
      <c r="G816" s="74" t="s">
        <v>2680</v>
      </c>
      <c r="H816" s="76">
        <v>41880</v>
      </c>
      <c r="I816" s="77">
        <v>24.319353</v>
      </c>
      <c r="J816" s="78">
        <v>7.94</v>
      </c>
      <c r="K816" s="78">
        <v>10.15</v>
      </c>
      <c r="L816" s="78">
        <v>51.45</v>
      </c>
      <c r="M816" s="78">
        <v>1164.9240749999999</v>
      </c>
      <c r="N816" s="76">
        <v>42179</v>
      </c>
      <c r="O816" s="77">
        <v>17.125</v>
      </c>
      <c r="P816" s="75" t="s">
        <v>1</v>
      </c>
      <c r="Q816" s="75" t="s">
        <v>1</v>
      </c>
      <c r="R816" s="75" t="s">
        <v>1</v>
      </c>
      <c r="S816" s="75" t="s">
        <v>1</v>
      </c>
      <c r="T816" s="79">
        <v>9</v>
      </c>
      <c r="V816" s="86">
        <v>42179</v>
      </c>
      <c r="X816" s="81" t="str">
        <f t="shared" si="120"/>
        <v>2014-Q3</v>
      </c>
      <c r="Y816" s="81" t="str">
        <f t="shared" si="121"/>
        <v>2014-Q3</v>
      </c>
      <c r="Z816" s="87">
        <f t="shared" si="122"/>
        <v>10.15</v>
      </c>
      <c r="AB816" s="81" t="str">
        <f t="shared" si="123"/>
        <v>2015-Q2</v>
      </c>
      <c r="AC816" s="81" t="str">
        <f t="shared" si="124"/>
        <v/>
      </c>
      <c r="AD816" s="87" t="str">
        <f t="shared" si="125"/>
        <v/>
      </c>
      <c r="AF816" s="81" t="str">
        <f t="shared" si="126"/>
        <v/>
      </c>
      <c r="AG816" s="87" t="str">
        <f t="shared" si="127"/>
        <v/>
      </c>
      <c r="AH816" s="87" t="str">
        <f t="shared" si="128"/>
        <v/>
      </c>
      <c r="AI816" s="87" t="str">
        <f t="shared" si="129"/>
        <v/>
      </c>
    </row>
    <row r="817" spans="1:35" ht="12" customHeight="1" x14ac:dyDescent="0.2">
      <c r="A817" s="73" t="s">
        <v>1887</v>
      </c>
      <c r="B817" s="74" t="s">
        <v>44</v>
      </c>
      <c r="C817" s="74" t="s">
        <v>2716</v>
      </c>
      <c r="D817" s="74" t="s">
        <v>10</v>
      </c>
      <c r="E817" s="74" t="s">
        <v>2018</v>
      </c>
      <c r="F817" s="74" t="s">
        <v>2</v>
      </c>
      <c r="G817" s="74" t="s">
        <v>2680</v>
      </c>
      <c r="H817" s="76">
        <v>42163</v>
      </c>
      <c r="I817" s="77">
        <v>31.510995000000001</v>
      </c>
      <c r="J817" s="78">
        <v>8.1</v>
      </c>
      <c r="K817" s="78">
        <v>10.25</v>
      </c>
      <c r="L817" s="78">
        <v>53.97</v>
      </c>
      <c r="M817" s="78">
        <v>777.85537899999997</v>
      </c>
      <c r="N817" s="76">
        <v>42179</v>
      </c>
      <c r="O817" s="75" t="s">
        <v>1</v>
      </c>
      <c r="P817" s="75" t="s">
        <v>1</v>
      </c>
      <c r="Q817" s="75" t="s">
        <v>1</v>
      </c>
      <c r="R817" s="75" t="s">
        <v>1</v>
      </c>
      <c r="S817" s="75" t="s">
        <v>1</v>
      </c>
      <c r="T817" s="79">
        <v>0</v>
      </c>
      <c r="V817" s="86">
        <v>42179</v>
      </c>
      <c r="X817" s="81" t="str">
        <f t="shared" si="120"/>
        <v>2015-Q2</v>
      </c>
      <c r="Y817" s="81" t="str">
        <f t="shared" si="121"/>
        <v>2015-Q2</v>
      </c>
      <c r="Z817" s="87">
        <f t="shared" si="122"/>
        <v>10.25</v>
      </c>
      <c r="AB817" s="81" t="str">
        <f t="shared" si="123"/>
        <v>2015-Q2</v>
      </c>
      <c r="AC817" s="81" t="str">
        <f t="shared" si="124"/>
        <v/>
      </c>
      <c r="AD817" s="87" t="str">
        <f t="shared" si="125"/>
        <v/>
      </c>
      <c r="AF817" s="81" t="str">
        <f t="shared" si="126"/>
        <v/>
      </c>
      <c r="AG817" s="87" t="str">
        <f t="shared" si="127"/>
        <v/>
      </c>
      <c r="AH817" s="87" t="str">
        <f t="shared" si="128"/>
        <v/>
      </c>
      <c r="AI817" s="87" t="str">
        <f t="shared" si="129"/>
        <v/>
      </c>
    </row>
    <row r="818" spans="1:35" ht="12" customHeight="1" x14ac:dyDescent="0.2">
      <c r="A818" s="73" t="s">
        <v>1887</v>
      </c>
      <c r="B818" s="74" t="s">
        <v>76</v>
      </c>
      <c r="C818" s="74" t="s">
        <v>75</v>
      </c>
      <c r="D818" s="74" t="s">
        <v>22</v>
      </c>
      <c r="E818" s="74" t="s">
        <v>1977</v>
      </c>
      <c r="F818" s="74" t="s">
        <v>2</v>
      </c>
      <c r="G818" s="74" t="s">
        <v>2680</v>
      </c>
      <c r="H818" s="76">
        <v>41996</v>
      </c>
      <c r="I818" s="77">
        <v>-4.6963309999999998</v>
      </c>
      <c r="J818" s="78">
        <v>7.71</v>
      </c>
      <c r="K818" s="78">
        <v>10.62</v>
      </c>
      <c r="L818" s="78">
        <v>45.19</v>
      </c>
      <c r="M818" s="78">
        <v>1147.4803280000001</v>
      </c>
      <c r="N818" s="76">
        <v>42177</v>
      </c>
      <c r="O818" s="77">
        <v>-23.019772</v>
      </c>
      <c r="P818" s="75" t="s">
        <v>1</v>
      </c>
      <c r="Q818" s="75" t="s">
        <v>1</v>
      </c>
      <c r="R818" s="75" t="s">
        <v>1</v>
      </c>
      <c r="S818" s="75" t="s">
        <v>1</v>
      </c>
      <c r="T818" s="79">
        <v>6</v>
      </c>
      <c r="V818" s="86">
        <v>42177</v>
      </c>
      <c r="X818" s="81" t="str">
        <f t="shared" si="120"/>
        <v>2014-Q4</v>
      </c>
      <c r="Y818" s="81" t="str">
        <f t="shared" si="121"/>
        <v>2014-Q4</v>
      </c>
      <c r="Z818" s="87">
        <f t="shared" si="122"/>
        <v>10.62</v>
      </c>
      <c r="AB818" s="81" t="str">
        <f t="shared" si="123"/>
        <v>2015-Q2</v>
      </c>
      <c r="AC818" s="81" t="str">
        <f t="shared" si="124"/>
        <v/>
      </c>
      <c r="AD818" s="87" t="str">
        <f t="shared" si="125"/>
        <v/>
      </c>
      <c r="AF818" s="81" t="str">
        <f t="shared" si="126"/>
        <v/>
      </c>
      <c r="AG818" s="87" t="str">
        <f t="shared" si="127"/>
        <v/>
      </c>
      <c r="AH818" s="87" t="str">
        <f t="shared" si="128"/>
        <v/>
      </c>
      <c r="AI818" s="87" t="str">
        <f t="shared" si="129"/>
        <v/>
      </c>
    </row>
    <row r="819" spans="1:35" ht="12" customHeight="1" x14ac:dyDescent="0.2">
      <c r="A819" s="73" t="s">
        <v>1887</v>
      </c>
      <c r="B819" s="74" t="s">
        <v>39</v>
      </c>
      <c r="C819" s="74" t="s">
        <v>1175</v>
      </c>
      <c r="D819" s="74" t="s">
        <v>1176</v>
      </c>
      <c r="E819" s="74" t="s">
        <v>1950</v>
      </c>
      <c r="F819" s="74" t="s">
        <v>2</v>
      </c>
      <c r="G819" s="74" t="s">
        <v>2678</v>
      </c>
      <c r="H819" s="76">
        <v>41845</v>
      </c>
      <c r="I819" s="77">
        <v>40.121000000000002</v>
      </c>
      <c r="J819" s="78">
        <v>6.82</v>
      </c>
      <c r="K819" s="78">
        <v>9</v>
      </c>
      <c r="L819" s="78">
        <v>48</v>
      </c>
      <c r="M819" s="78">
        <v>850.81299999999999</v>
      </c>
      <c r="N819" s="76">
        <v>42172</v>
      </c>
      <c r="O819" s="77">
        <v>15.346</v>
      </c>
      <c r="P819" s="78">
        <v>6.62</v>
      </c>
      <c r="Q819" s="78">
        <v>9</v>
      </c>
      <c r="R819" s="78">
        <v>48</v>
      </c>
      <c r="S819" s="78">
        <v>830.09199999999998</v>
      </c>
      <c r="T819" s="79">
        <v>10</v>
      </c>
      <c r="V819" s="86">
        <v>42172</v>
      </c>
      <c r="X819" s="81" t="str">
        <f t="shared" si="120"/>
        <v>2014-Q3</v>
      </c>
      <c r="Y819" s="81" t="str">
        <f t="shared" si="121"/>
        <v>2014-Q3</v>
      </c>
      <c r="Z819" s="87">
        <f t="shared" si="122"/>
        <v>9</v>
      </c>
      <c r="AB819" s="81" t="str">
        <f t="shared" si="123"/>
        <v>2015-Q2</v>
      </c>
      <c r="AC819" s="81" t="str">
        <f t="shared" si="124"/>
        <v>2015-Q2</v>
      </c>
      <c r="AD819" s="87">
        <f t="shared" si="125"/>
        <v>9</v>
      </c>
      <c r="AF819" s="81" t="str">
        <f t="shared" si="126"/>
        <v>2015-Q2</v>
      </c>
      <c r="AG819" s="87">
        <f t="shared" si="127"/>
        <v>9</v>
      </c>
      <c r="AH819" s="87">
        <f t="shared" si="128"/>
        <v>9</v>
      </c>
      <c r="AI819" s="87">
        <f t="shared" si="129"/>
        <v>0</v>
      </c>
    </row>
    <row r="820" spans="1:35" ht="12" customHeight="1" x14ac:dyDescent="0.2">
      <c r="A820" s="73" t="s">
        <v>1887</v>
      </c>
      <c r="B820" s="74" t="s">
        <v>39</v>
      </c>
      <c r="C820" s="74" t="s">
        <v>3013</v>
      </c>
      <c r="D820" s="74" t="s">
        <v>38</v>
      </c>
      <c r="E820" s="74" t="s">
        <v>2019</v>
      </c>
      <c r="F820" s="74" t="s">
        <v>2</v>
      </c>
      <c r="G820" s="74" t="s">
        <v>2678</v>
      </c>
      <c r="H820" s="76">
        <v>42034</v>
      </c>
      <c r="I820" s="77">
        <v>368.1</v>
      </c>
      <c r="J820" s="78">
        <v>7.35</v>
      </c>
      <c r="K820" s="78">
        <v>10</v>
      </c>
      <c r="L820" s="78">
        <v>48</v>
      </c>
      <c r="M820" s="78">
        <v>18134</v>
      </c>
      <c r="N820" s="76">
        <v>42172</v>
      </c>
      <c r="O820" s="77">
        <v>0</v>
      </c>
      <c r="P820" s="78">
        <v>6.91</v>
      </c>
      <c r="Q820" s="78">
        <v>9</v>
      </c>
      <c r="R820" s="78">
        <v>48</v>
      </c>
      <c r="S820" s="78">
        <v>18282</v>
      </c>
      <c r="T820" s="79">
        <v>4</v>
      </c>
      <c r="V820" s="86">
        <v>42172</v>
      </c>
      <c r="X820" s="81" t="str">
        <f t="shared" si="120"/>
        <v>2015-Q1</v>
      </c>
      <c r="Y820" s="81" t="str">
        <f t="shared" si="121"/>
        <v>2015-Q1</v>
      </c>
      <c r="Z820" s="87">
        <f t="shared" si="122"/>
        <v>10</v>
      </c>
      <c r="AB820" s="81" t="str">
        <f t="shared" si="123"/>
        <v>2015-Q2</v>
      </c>
      <c r="AC820" s="81" t="str">
        <f t="shared" si="124"/>
        <v>2015-Q2</v>
      </c>
      <c r="AD820" s="87">
        <f t="shared" si="125"/>
        <v>9</v>
      </c>
      <c r="AF820" s="81" t="str">
        <f t="shared" si="126"/>
        <v>2015-Q2</v>
      </c>
      <c r="AG820" s="87">
        <f t="shared" si="127"/>
        <v>10</v>
      </c>
      <c r="AH820" s="87">
        <f t="shared" si="128"/>
        <v>9</v>
      </c>
      <c r="AI820" s="87">
        <f t="shared" si="129"/>
        <v>1</v>
      </c>
    </row>
    <row r="821" spans="1:35" ht="12" customHeight="1" x14ac:dyDescent="0.2">
      <c r="A821" s="73" t="s">
        <v>1887</v>
      </c>
      <c r="B821" s="74" t="s">
        <v>158</v>
      </c>
      <c r="C821" s="74" t="s">
        <v>2445</v>
      </c>
      <c r="D821" s="74" t="s">
        <v>10</v>
      </c>
      <c r="E821" s="74" t="s">
        <v>1955</v>
      </c>
      <c r="F821" s="74" t="s">
        <v>2</v>
      </c>
      <c r="G821" s="74" t="s">
        <v>2680</v>
      </c>
      <c r="H821" s="76">
        <v>41813</v>
      </c>
      <c r="I821" s="77">
        <v>24.64</v>
      </c>
      <c r="J821" s="78">
        <v>7.84</v>
      </c>
      <c r="K821" s="78">
        <v>10.25</v>
      </c>
      <c r="L821" s="78">
        <v>53.86</v>
      </c>
      <c r="M821" s="78">
        <v>433.24200000000002</v>
      </c>
      <c r="N821" s="76">
        <v>42170</v>
      </c>
      <c r="O821" s="77">
        <v>15.2</v>
      </c>
      <c r="P821" s="78">
        <v>7.22</v>
      </c>
      <c r="Q821" s="75" t="s">
        <v>1</v>
      </c>
      <c r="R821" s="75" t="s">
        <v>1</v>
      </c>
      <c r="S821" s="78">
        <v>412.43599999999998</v>
      </c>
      <c r="T821" s="79">
        <v>11</v>
      </c>
      <c r="V821" s="86">
        <v>42170</v>
      </c>
      <c r="X821" s="81" t="str">
        <f t="shared" si="120"/>
        <v>2014-Q2</v>
      </c>
      <c r="Y821" s="81" t="str">
        <f t="shared" si="121"/>
        <v>2014-Q2</v>
      </c>
      <c r="Z821" s="87">
        <f t="shared" si="122"/>
        <v>10.25</v>
      </c>
      <c r="AB821" s="81" t="str">
        <f t="shared" si="123"/>
        <v>2015-Q2</v>
      </c>
      <c r="AC821" s="81" t="str">
        <f t="shared" si="124"/>
        <v/>
      </c>
      <c r="AD821" s="87" t="str">
        <f t="shared" si="125"/>
        <v/>
      </c>
      <c r="AF821" s="81" t="str">
        <f t="shared" si="126"/>
        <v/>
      </c>
      <c r="AG821" s="87" t="str">
        <f t="shared" si="127"/>
        <v/>
      </c>
      <c r="AH821" s="87" t="str">
        <f t="shared" si="128"/>
        <v/>
      </c>
      <c r="AI821" s="87" t="str">
        <f t="shared" si="129"/>
        <v/>
      </c>
    </row>
    <row r="822" spans="1:35" ht="12" customHeight="1" x14ac:dyDescent="0.2">
      <c r="A822" s="73" t="s">
        <v>1887</v>
      </c>
      <c r="B822" s="74" t="s">
        <v>6</v>
      </c>
      <c r="C822" s="74" t="s">
        <v>23</v>
      </c>
      <c r="D822" s="74" t="s">
        <v>22</v>
      </c>
      <c r="E822" s="74" t="s">
        <v>1953</v>
      </c>
      <c r="F822" s="74" t="s">
        <v>2</v>
      </c>
      <c r="G822" s="74" t="s">
        <v>2680</v>
      </c>
      <c r="H822" s="76">
        <v>41820</v>
      </c>
      <c r="I822" s="77">
        <v>226.109498</v>
      </c>
      <c r="J822" s="78">
        <v>7.79</v>
      </c>
      <c r="K822" s="78">
        <v>10.62</v>
      </c>
      <c r="L822" s="78">
        <v>47.16</v>
      </c>
      <c r="M822" s="78">
        <v>3992.8894949999999</v>
      </c>
      <c r="N822" s="76">
        <v>42150</v>
      </c>
      <c r="O822" s="77">
        <v>123.457711</v>
      </c>
      <c r="P822" s="78">
        <v>7.38</v>
      </c>
      <c r="Q822" s="78">
        <v>9.75</v>
      </c>
      <c r="R822" s="78">
        <v>47.16</v>
      </c>
      <c r="S822" s="78">
        <v>3700.1168990000001</v>
      </c>
      <c r="T822" s="79">
        <v>11</v>
      </c>
      <c r="V822" s="86">
        <v>42150</v>
      </c>
      <c r="X822" s="81" t="str">
        <f t="shared" si="120"/>
        <v>2014-Q2</v>
      </c>
      <c r="Y822" s="81" t="str">
        <f t="shared" si="121"/>
        <v>2014-Q2</v>
      </c>
      <c r="Z822" s="87">
        <f t="shared" si="122"/>
        <v>10.62</v>
      </c>
      <c r="AB822" s="81" t="str">
        <f t="shared" si="123"/>
        <v>2015-Q2</v>
      </c>
      <c r="AC822" s="81" t="str">
        <f t="shared" si="124"/>
        <v>2015-Q2</v>
      </c>
      <c r="AD822" s="87">
        <f t="shared" si="125"/>
        <v>9.75</v>
      </c>
      <c r="AF822" s="81" t="str">
        <f t="shared" si="126"/>
        <v>2015-Q2</v>
      </c>
      <c r="AG822" s="87">
        <f t="shared" si="127"/>
        <v>10.62</v>
      </c>
      <c r="AH822" s="87">
        <f t="shared" si="128"/>
        <v>9.75</v>
      </c>
      <c r="AI822" s="87">
        <f t="shared" si="129"/>
        <v>0.86999999999999922</v>
      </c>
    </row>
    <row r="823" spans="1:35" ht="12" customHeight="1" x14ac:dyDescent="0.2">
      <c r="A823" s="73" t="s">
        <v>1887</v>
      </c>
      <c r="B823" s="74" t="s">
        <v>44</v>
      </c>
      <c r="C823" s="74" t="s">
        <v>2996</v>
      </c>
      <c r="D823" s="74" t="s">
        <v>2877</v>
      </c>
      <c r="E823" s="74" t="s">
        <v>1981</v>
      </c>
      <c r="F823" s="74" t="s">
        <v>2</v>
      </c>
      <c r="G823" s="74" t="s">
        <v>2680</v>
      </c>
      <c r="H823" s="76">
        <v>41984</v>
      </c>
      <c r="I823" s="77">
        <v>107.44139699999999</v>
      </c>
      <c r="J823" s="78">
        <v>8.2899999999999991</v>
      </c>
      <c r="K823" s="78">
        <v>10.5</v>
      </c>
      <c r="L823" s="78">
        <v>49.6</v>
      </c>
      <c r="M823" s="78">
        <v>2387.7604270000002</v>
      </c>
      <c r="N823" s="76">
        <v>42137</v>
      </c>
      <c r="O823" s="75" t="s">
        <v>1</v>
      </c>
      <c r="P823" s="75" t="s">
        <v>1</v>
      </c>
      <c r="Q823" s="75" t="s">
        <v>1</v>
      </c>
      <c r="R823" s="75" t="s">
        <v>1</v>
      </c>
      <c r="S823" s="75" t="s">
        <v>1</v>
      </c>
      <c r="T823" s="79">
        <v>5</v>
      </c>
      <c r="V823" s="86">
        <v>42137</v>
      </c>
      <c r="X823" s="81" t="str">
        <f t="shared" si="120"/>
        <v>2014-Q4</v>
      </c>
      <c r="Y823" s="81" t="str">
        <f t="shared" si="121"/>
        <v>2014-Q4</v>
      </c>
      <c r="Z823" s="87">
        <f t="shared" si="122"/>
        <v>10.5</v>
      </c>
      <c r="AB823" s="81" t="str">
        <f t="shared" si="123"/>
        <v>2015-Q2</v>
      </c>
      <c r="AC823" s="81" t="str">
        <f t="shared" si="124"/>
        <v/>
      </c>
      <c r="AD823" s="87" t="str">
        <f t="shared" si="125"/>
        <v/>
      </c>
      <c r="AF823" s="81" t="str">
        <f t="shared" si="126"/>
        <v/>
      </c>
      <c r="AG823" s="87" t="str">
        <f t="shared" si="127"/>
        <v/>
      </c>
      <c r="AH823" s="87" t="str">
        <f t="shared" si="128"/>
        <v/>
      </c>
      <c r="AI823" s="87" t="str">
        <f t="shared" si="129"/>
        <v/>
      </c>
    </row>
    <row r="824" spans="1:35" ht="12" customHeight="1" x14ac:dyDescent="0.2">
      <c r="A824" s="73" t="s">
        <v>1887</v>
      </c>
      <c r="B824" s="74" t="s">
        <v>28</v>
      </c>
      <c r="C824" s="74" t="s">
        <v>2000</v>
      </c>
      <c r="D824" s="74" t="s">
        <v>2095</v>
      </c>
      <c r="E824" s="74" t="s">
        <v>2001</v>
      </c>
      <c r="F824" s="74" t="s">
        <v>2</v>
      </c>
      <c r="G824" s="74" t="s">
        <v>2767</v>
      </c>
      <c r="H824" s="76">
        <v>41996</v>
      </c>
      <c r="I824" s="77">
        <v>33.180889000000001</v>
      </c>
      <c r="J824" s="78">
        <v>6.95</v>
      </c>
      <c r="K824" s="78">
        <v>10.58</v>
      </c>
      <c r="L824" s="78">
        <v>45</v>
      </c>
      <c r="M824" s="78">
        <v>446.72231599999998</v>
      </c>
      <c r="N824" s="76">
        <v>42125</v>
      </c>
      <c r="O824" s="77">
        <v>30.9</v>
      </c>
      <c r="P824" s="78">
        <v>6.11</v>
      </c>
      <c r="Q824" s="78">
        <v>9.6</v>
      </c>
      <c r="R824" s="78">
        <v>40</v>
      </c>
      <c r="S824" s="78">
        <v>446.72231599999998</v>
      </c>
      <c r="T824" s="79">
        <v>4</v>
      </c>
      <c r="V824" s="86">
        <v>42125</v>
      </c>
      <c r="X824" s="81" t="str">
        <f t="shared" si="120"/>
        <v>2014-Q4</v>
      </c>
      <c r="Y824" s="81" t="str">
        <f t="shared" si="121"/>
        <v>2014-Q4</v>
      </c>
      <c r="Z824" s="87">
        <f t="shared" si="122"/>
        <v>10.58</v>
      </c>
      <c r="AB824" s="81" t="str">
        <f t="shared" si="123"/>
        <v>2015-Q2</v>
      </c>
      <c r="AC824" s="81" t="str">
        <f t="shared" si="124"/>
        <v>2015-Q2</v>
      </c>
      <c r="AD824" s="87">
        <f t="shared" si="125"/>
        <v>9.6</v>
      </c>
      <c r="AF824" s="81" t="str">
        <f t="shared" si="126"/>
        <v>2015-Q2</v>
      </c>
      <c r="AG824" s="87">
        <f t="shared" si="127"/>
        <v>10.58</v>
      </c>
      <c r="AH824" s="87">
        <f t="shared" si="128"/>
        <v>9.6</v>
      </c>
      <c r="AI824" s="87">
        <f t="shared" si="129"/>
        <v>0.98000000000000043</v>
      </c>
    </row>
    <row r="825" spans="1:35" ht="12" customHeight="1" x14ac:dyDescent="0.2">
      <c r="A825" s="73" t="s">
        <v>1887</v>
      </c>
      <c r="B825" s="74" t="s">
        <v>204</v>
      </c>
      <c r="C825" s="74" t="s">
        <v>203</v>
      </c>
      <c r="D825" s="74" t="s">
        <v>83</v>
      </c>
      <c r="E825" s="74" t="s">
        <v>1951</v>
      </c>
      <c r="F825" s="74" t="s">
        <v>2</v>
      </c>
      <c r="G825" s="74" t="s">
        <v>2680</v>
      </c>
      <c r="H825" s="76">
        <v>41823</v>
      </c>
      <c r="I825" s="77">
        <v>181.22716199999999</v>
      </c>
      <c r="J825" s="78">
        <v>8.0500000000000007</v>
      </c>
      <c r="K825" s="78">
        <v>10.4</v>
      </c>
      <c r="L825" s="78">
        <v>51.76</v>
      </c>
      <c r="M825" s="78">
        <v>6976.3864299999996</v>
      </c>
      <c r="N825" s="76">
        <v>42123</v>
      </c>
      <c r="O825" s="77">
        <v>121.54474999999999</v>
      </c>
      <c r="P825" s="78">
        <v>7.6</v>
      </c>
      <c r="Q825" s="78">
        <v>9.5299999999999994</v>
      </c>
      <c r="R825" s="78">
        <v>51.76</v>
      </c>
      <c r="S825" s="78">
        <v>6976.2761389999996</v>
      </c>
      <c r="T825" s="79">
        <v>10</v>
      </c>
      <c r="V825" s="86">
        <v>42123</v>
      </c>
      <c r="X825" s="81" t="str">
        <f t="shared" si="120"/>
        <v>2014-Q3</v>
      </c>
      <c r="Y825" s="81" t="str">
        <f t="shared" si="121"/>
        <v>2014-Q3</v>
      </c>
      <c r="Z825" s="87">
        <f t="shared" si="122"/>
        <v>10.4</v>
      </c>
      <c r="AB825" s="81" t="str">
        <f t="shared" si="123"/>
        <v>2015-Q2</v>
      </c>
      <c r="AC825" s="81" t="str">
        <f t="shared" si="124"/>
        <v>2015-Q2</v>
      </c>
      <c r="AD825" s="87">
        <f t="shared" si="125"/>
        <v>9.5299999999999994</v>
      </c>
      <c r="AF825" s="81" t="str">
        <f t="shared" si="126"/>
        <v>2015-Q2</v>
      </c>
      <c r="AG825" s="87">
        <f t="shared" si="127"/>
        <v>10.4</v>
      </c>
      <c r="AH825" s="87">
        <f t="shared" si="128"/>
        <v>9.5299999999999994</v>
      </c>
      <c r="AI825" s="87">
        <f t="shared" si="129"/>
        <v>0.87000000000000099</v>
      </c>
    </row>
    <row r="826" spans="1:35" ht="12" customHeight="1" x14ac:dyDescent="0.2">
      <c r="A826" s="73" t="s">
        <v>1887</v>
      </c>
      <c r="B826" s="74" t="s">
        <v>57</v>
      </c>
      <c r="C826" s="74" t="s">
        <v>3016</v>
      </c>
      <c r="D826" s="74" t="s">
        <v>124</v>
      </c>
      <c r="E826" s="74" t="s">
        <v>1944</v>
      </c>
      <c r="F826" s="74" t="s">
        <v>2</v>
      </c>
      <c r="G826" s="74" t="s">
        <v>2680</v>
      </c>
      <c r="H826" s="76">
        <v>41929</v>
      </c>
      <c r="I826" s="77">
        <v>5.6512770000000003</v>
      </c>
      <c r="J826" s="78">
        <v>6.21</v>
      </c>
      <c r="K826" s="78">
        <v>10.6</v>
      </c>
      <c r="L826" s="78">
        <v>40.82</v>
      </c>
      <c r="M826" s="78">
        <v>61.247449000000003</v>
      </c>
      <c r="N826" s="76">
        <v>42117</v>
      </c>
      <c r="O826" s="77">
        <v>4.0154750000000003</v>
      </c>
      <c r="P826" s="78">
        <v>6.01</v>
      </c>
      <c r="Q826" s="78">
        <v>10.199999999999999</v>
      </c>
      <c r="R826" s="75" t="s">
        <v>1</v>
      </c>
      <c r="S826" s="75" t="s">
        <v>1</v>
      </c>
      <c r="T826" s="79">
        <v>6</v>
      </c>
      <c r="V826" s="86">
        <v>42117</v>
      </c>
      <c r="X826" s="81" t="str">
        <f t="shared" si="120"/>
        <v>2014-Q4</v>
      </c>
      <c r="Y826" s="81" t="str">
        <f t="shared" si="121"/>
        <v>2014-Q4</v>
      </c>
      <c r="Z826" s="87">
        <f t="shared" si="122"/>
        <v>10.6</v>
      </c>
      <c r="AB826" s="81" t="str">
        <f t="shared" si="123"/>
        <v>2015-Q2</v>
      </c>
      <c r="AC826" s="81" t="str">
        <f t="shared" si="124"/>
        <v>2015-Q2</v>
      </c>
      <c r="AD826" s="87">
        <f t="shared" si="125"/>
        <v>10.199999999999999</v>
      </c>
      <c r="AF826" s="81" t="str">
        <f t="shared" si="126"/>
        <v>2015-Q2</v>
      </c>
      <c r="AG826" s="87">
        <f t="shared" si="127"/>
        <v>10.6</v>
      </c>
      <c r="AH826" s="87">
        <f t="shared" si="128"/>
        <v>10.199999999999999</v>
      </c>
      <c r="AI826" s="87">
        <f t="shared" si="129"/>
        <v>0.40000000000000036</v>
      </c>
    </row>
    <row r="827" spans="1:35" ht="12" customHeight="1" x14ac:dyDescent="0.2">
      <c r="A827" s="73" t="s">
        <v>1887</v>
      </c>
      <c r="B827" s="74" t="s">
        <v>17</v>
      </c>
      <c r="C827" s="74" t="s">
        <v>16</v>
      </c>
      <c r="D827" s="74" t="s">
        <v>15</v>
      </c>
      <c r="E827" s="74" t="s">
        <v>2033</v>
      </c>
      <c r="F827" s="74" t="s">
        <v>2</v>
      </c>
      <c r="G827" s="74" t="s">
        <v>2694</v>
      </c>
      <c r="H827" s="76">
        <v>41943</v>
      </c>
      <c r="I827" s="77">
        <v>60.531999999999996</v>
      </c>
      <c r="J827" s="78">
        <v>7.88</v>
      </c>
      <c r="K827" s="78">
        <v>11</v>
      </c>
      <c r="L827" s="78">
        <v>52.03</v>
      </c>
      <c r="M827" s="78">
        <v>939.67600000000004</v>
      </c>
      <c r="N827" s="76">
        <v>42115</v>
      </c>
      <c r="O827" s="77">
        <v>60.531999999999996</v>
      </c>
      <c r="P827" s="78">
        <v>7.88</v>
      </c>
      <c r="Q827" s="78">
        <v>11</v>
      </c>
      <c r="R827" s="78">
        <v>52.03</v>
      </c>
      <c r="S827" s="78">
        <v>939.67600000000004</v>
      </c>
      <c r="T827" s="79">
        <v>5</v>
      </c>
      <c r="V827" s="86">
        <v>42115</v>
      </c>
      <c r="X827" s="81" t="str">
        <f t="shared" si="120"/>
        <v>2014-Q4</v>
      </c>
      <c r="Y827" s="81" t="str">
        <f t="shared" si="121"/>
        <v>2014-Q4</v>
      </c>
      <c r="Z827" s="87">
        <f t="shared" si="122"/>
        <v>11</v>
      </c>
      <c r="AB827" s="81" t="str">
        <f t="shared" si="123"/>
        <v>2015-Q2</v>
      </c>
      <c r="AC827" s="81" t="str">
        <f t="shared" si="124"/>
        <v>2015-Q2</v>
      </c>
      <c r="AD827" s="87">
        <f t="shared" si="125"/>
        <v>11</v>
      </c>
      <c r="AF827" s="81" t="str">
        <f t="shared" si="126"/>
        <v>2015-Q2</v>
      </c>
      <c r="AG827" s="87">
        <f t="shared" si="127"/>
        <v>11</v>
      </c>
      <c r="AH827" s="87">
        <f t="shared" si="128"/>
        <v>11</v>
      </c>
      <c r="AI827" s="87">
        <f t="shared" si="129"/>
        <v>0</v>
      </c>
    </row>
    <row r="828" spans="1:35" ht="12" customHeight="1" x14ac:dyDescent="0.2">
      <c r="A828" s="73" t="s">
        <v>1887</v>
      </c>
      <c r="B828" s="74" t="s">
        <v>181</v>
      </c>
      <c r="C828" s="74" t="s">
        <v>3015</v>
      </c>
      <c r="D828" s="74" t="s">
        <v>22</v>
      </c>
      <c r="E828" s="74" t="s">
        <v>1914</v>
      </c>
      <c r="F828" s="74" t="s">
        <v>2</v>
      </c>
      <c r="G828" s="74" t="s">
        <v>2680</v>
      </c>
      <c r="H828" s="76">
        <v>41656</v>
      </c>
      <c r="I828" s="77">
        <v>37.720948999999997</v>
      </c>
      <c r="J828" s="78">
        <v>7.94</v>
      </c>
      <c r="K828" s="78">
        <v>10.5</v>
      </c>
      <c r="L828" s="78">
        <v>48.69</v>
      </c>
      <c r="M828" s="78">
        <v>1860.9146989999999</v>
      </c>
      <c r="N828" s="76">
        <v>42108</v>
      </c>
      <c r="O828" s="77">
        <v>-4.7567550000000001</v>
      </c>
      <c r="P828" s="78">
        <v>7.63</v>
      </c>
      <c r="Q828" s="75" t="s">
        <v>1</v>
      </c>
      <c r="R828" s="75" t="s">
        <v>1</v>
      </c>
      <c r="S828" s="78">
        <v>1908.675876</v>
      </c>
      <c r="T828" s="79">
        <v>15</v>
      </c>
      <c r="V828" s="86">
        <v>42108</v>
      </c>
      <c r="X828" s="81" t="str">
        <f t="shared" si="120"/>
        <v>2014-Q1</v>
      </c>
      <c r="Y828" s="81" t="str">
        <f t="shared" si="121"/>
        <v>2014-Q1</v>
      </c>
      <c r="Z828" s="87">
        <f t="shared" si="122"/>
        <v>10.5</v>
      </c>
      <c r="AB828" s="81" t="str">
        <f t="shared" si="123"/>
        <v>2015-Q2</v>
      </c>
      <c r="AC828" s="81" t="str">
        <f t="shared" si="124"/>
        <v/>
      </c>
      <c r="AD828" s="87" t="str">
        <f t="shared" si="125"/>
        <v/>
      </c>
      <c r="AF828" s="81" t="str">
        <f t="shared" si="126"/>
        <v/>
      </c>
      <c r="AG828" s="87" t="str">
        <f t="shared" si="127"/>
        <v/>
      </c>
      <c r="AH828" s="87" t="str">
        <f t="shared" si="128"/>
        <v/>
      </c>
      <c r="AI828" s="87" t="str">
        <f t="shared" si="129"/>
        <v/>
      </c>
    </row>
    <row r="829" spans="1:35" ht="12" customHeight="1" x14ac:dyDescent="0.2">
      <c r="A829" s="73" t="s">
        <v>1887</v>
      </c>
      <c r="B829" s="74" t="s">
        <v>31</v>
      </c>
      <c r="C829" s="74" t="s">
        <v>1379</v>
      </c>
      <c r="D829" s="74" t="s">
        <v>4</v>
      </c>
      <c r="E829" s="74" t="s">
        <v>1988</v>
      </c>
      <c r="F829" s="74" t="s">
        <v>2</v>
      </c>
      <c r="G829" s="74" t="s">
        <v>2678</v>
      </c>
      <c r="H829" s="76">
        <v>41855</v>
      </c>
      <c r="I829" s="77">
        <v>168.299734</v>
      </c>
      <c r="J829" s="78">
        <v>8.0500000000000007</v>
      </c>
      <c r="K829" s="78">
        <v>10.9</v>
      </c>
      <c r="L829" s="78">
        <v>49.96</v>
      </c>
      <c r="M829" s="78">
        <v>1413</v>
      </c>
      <c r="N829" s="76">
        <v>42103</v>
      </c>
      <c r="O829" s="77">
        <v>105.660318</v>
      </c>
      <c r="P829" s="75" t="s">
        <v>1</v>
      </c>
      <c r="Q829" s="75" t="s">
        <v>1</v>
      </c>
      <c r="R829" s="75" t="s">
        <v>1</v>
      </c>
      <c r="S829" s="75" t="s">
        <v>1</v>
      </c>
      <c r="T829" s="79">
        <v>8</v>
      </c>
      <c r="V829" s="86">
        <v>42103</v>
      </c>
      <c r="X829" s="81" t="str">
        <f t="shared" si="120"/>
        <v>2014-Q3</v>
      </c>
      <c r="Y829" s="81" t="str">
        <f t="shared" si="121"/>
        <v>2014-Q3</v>
      </c>
      <c r="Z829" s="87">
        <f t="shared" si="122"/>
        <v>10.9</v>
      </c>
      <c r="AB829" s="81" t="str">
        <f t="shared" si="123"/>
        <v>2015-Q2</v>
      </c>
      <c r="AC829" s="81" t="str">
        <f t="shared" si="124"/>
        <v/>
      </c>
      <c r="AD829" s="87" t="str">
        <f t="shared" si="125"/>
        <v/>
      </c>
      <c r="AF829" s="81" t="str">
        <f t="shared" si="126"/>
        <v/>
      </c>
      <c r="AG829" s="87" t="str">
        <f t="shared" si="127"/>
        <v/>
      </c>
      <c r="AH829" s="87" t="str">
        <f t="shared" si="128"/>
        <v/>
      </c>
      <c r="AI829" s="87" t="str">
        <f t="shared" si="129"/>
        <v/>
      </c>
    </row>
    <row r="830" spans="1:35" ht="12" customHeight="1" x14ac:dyDescent="0.2">
      <c r="A830" s="73" t="s">
        <v>1887</v>
      </c>
      <c r="B830" s="74" t="s">
        <v>31</v>
      </c>
      <c r="C830" s="74" t="s">
        <v>1395</v>
      </c>
      <c r="D830" s="74" t="s">
        <v>4</v>
      </c>
      <c r="E830" s="74" t="s">
        <v>1989</v>
      </c>
      <c r="F830" s="74" t="s">
        <v>2</v>
      </c>
      <c r="G830" s="74" t="s">
        <v>2678</v>
      </c>
      <c r="H830" s="76">
        <v>41855</v>
      </c>
      <c r="I830" s="77">
        <v>136.82199700000001</v>
      </c>
      <c r="J830" s="78">
        <v>8.31</v>
      </c>
      <c r="K830" s="78">
        <v>10.9</v>
      </c>
      <c r="L830" s="78">
        <v>49.9</v>
      </c>
      <c r="M830" s="78">
        <v>1540.298</v>
      </c>
      <c r="N830" s="76">
        <v>42103</v>
      </c>
      <c r="O830" s="77">
        <v>107.805542</v>
      </c>
      <c r="P830" s="75" t="s">
        <v>1</v>
      </c>
      <c r="Q830" s="75" t="s">
        <v>1</v>
      </c>
      <c r="R830" s="75" t="s">
        <v>1</v>
      </c>
      <c r="S830" s="75" t="s">
        <v>1</v>
      </c>
      <c r="T830" s="79">
        <v>8</v>
      </c>
      <c r="V830" s="86">
        <v>42103</v>
      </c>
      <c r="X830" s="81" t="str">
        <f t="shared" si="120"/>
        <v>2014-Q3</v>
      </c>
      <c r="Y830" s="81" t="str">
        <f t="shared" si="121"/>
        <v>2014-Q3</v>
      </c>
      <c r="Z830" s="87">
        <f t="shared" si="122"/>
        <v>10.9</v>
      </c>
      <c r="AB830" s="81" t="str">
        <f t="shared" si="123"/>
        <v>2015-Q2</v>
      </c>
      <c r="AC830" s="81" t="str">
        <f t="shared" si="124"/>
        <v/>
      </c>
      <c r="AD830" s="87" t="str">
        <f t="shared" si="125"/>
        <v/>
      </c>
      <c r="AF830" s="81" t="str">
        <f t="shared" si="126"/>
        <v/>
      </c>
      <c r="AG830" s="87" t="str">
        <f t="shared" si="127"/>
        <v/>
      </c>
      <c r="AH830" s="87" t="str">
        <f t="shared" si="128"/>
        <v/>
      </c>
      <c r="AI830" s="87" t="str">
        <f t="shared" si="129"/>
        <v/>
      </c>
    </row>
    <row r="831" spans="1:35" ht="12" customHeight="1" x14ac:dyDescent="0.2">
      <c r="A831" s="73" t="s">
        <v>1887</v>
      </c>
      <c r="B831" s="74" t="s">
        <v>31</v>
      </c>
      <c r="C831" s="74" t="s">
        <v>1402</v>
      </c>
      <c r="D831" s="74" t="s">
        <v>4</v>
      </c>
      <c r="E831" s="74" t="s">
        <v>1990</v>
      </c>
      <c r="F831" s="74" t="s">
        <v>2</v>
      </c>
      <c r="G831" s="74" t="s">
        <v>2678</v>
      </c>
      <c r="H831" s="76">
        <v>41855</v>
      </c>
      <c r="I831" s="77">
        <v>38.017088000000001</v>
      </c>
      <c r="J831" s="78">
        <v>8.51</v>
      </c>
      <c r="K831" s="78">
        <v>10.9</v>
      </c>
      <c r="L831" s="78">
        <v>50.07</v>
      </c>
      <c r="M831" s="78">
        <v>358.92899999999997</v>
      </c>
      <c r="N831" s="76">
        <v>42103</v>
      </c>
      <c r="O831" s="77">
        <v>25.459309000000001</v>
      </c>
      <c r="P831" s="75" t="s">
        <v>1</v>
      </c>
      <c r="Q831" s="75" t="s">
        <v>1</v>
      </c>
      <c r="R831" s="75" t="s">
        <v>1</v>
      </c>
      <c r="S831" s="75" t="s">
        <v>1</v>
      </c>
      <c r="T831" s="79">
        <v>8</v>
      </c>
      <c r="V831" s="86">
        <v>42103</v>
      </c>
      <c r="X831" s="81" t="str">
        <f t="shared" si="120"/>
        <v>2014-Q3</v>
      </c>
      <c r="Y831" s="81" t="str">
        <f t="shared" si="121"/>
        <v>2014-Q3</v>
      </c>
      <c r="Z831" s="87">
        <f t="shared" si="122"/>
        <v>10.9</v>
      </c>
      <c r="AB831" s="81" t="str">
        <f t="shared" si="123"/>
        <v>2015-Q2</v>
      </c>
      <c r="AC831" s="81" t="str">
        <f t="shared" si="124"/>
        <v/>
      </c>
      <c r="AD831" s="87" t="str">
        <f t="shared" si="125"/>
        <v/>
      </c>
      <c r="AF831" s="81" t="str">
        <f t="shared" si="126"/>
        <v/>
      </c>
      <c r="AG831" s="87" t="str">
        <f t="shared" si="127"/>
        <v/>
      </c>
      <c r="AH831" s="87" t="str">
        <f t="shared" si="128"/>
        <v/>
      </c>
      <c r="AI831" s="87" t="str">
        <f t="shared" si="129"/>
        <v/>
      </c>
    </row>
    <row r="832" spans="1:35" ht="12" customHeight="1" x14ac:dyDescent="0.2">
      <c r="A832" s="73" t="s">
        <v>1887</v>
      </c>
      <c r="B832" s="74" t="s">
        <v>31</v>
      </c>
      <c r="C832" s="74" t="s">
        <v>1421</v>
      </c>
      <c r="D832" s="74" t="s">
        <v>4</v>
      </c>
      <c r="E832" s="74" t="s">
        <v>1991</v>
      </c>
      <c r="F832" s="74" t="s">
        <v>2</v>
      </c>
      <c r="G832" s="74" t="s">
        <v>2678</v>
      </c>
      <c r="H832" s="76">
        <v>41855</v>
      </c>
      <c r="I832" s="77">
        <v>113.961057</v>
      </c>
      <c r="J832" s="78">
        <v>8.14</v>
      </c>
      <c r="K832" s="78">
        <v>10.9</v>
      </c>
      <c r="L832" s="78">
        <v>50.13</v>
      </c>
      <c r="M832" s="78">
        <v>1287.287</v>
      </c>
      <c r="N832" s="76">
        <v>42103</v>
      </c>
      <c r="O832" s="77">
        <v>95.238721999999996</v>
      </c>
      <c r="P832" s="75" t="s">
        <v>1</v>
      </c>
      <c r="Q832" s="75" t="s">
        <v>1</v>
      </c>
      <c r="R832" s="75" t="s">
        <v>1</v>
      </c>
      <c r="S832" s="75" t="s">
        <v>1</v>
      </c>
      <c r="T832" s="79">
        <v>8</v>
      </c>
      <c r="V832" s="86">
        <v>42103</v>
      </c>
      <c r="X832" s="81" t="str">
        <f t="shared" si="120"/>
        <v>2014-Q3</v>
      </c>
      <c r="Y832" s="81" t="str">
        <f t="shared" si="121"/>
        <v>2014-Q3</v>
      </c>
      <c r="Z832" s="87">
        <f t="shared" si="122"/>
        <v>10.9</v>
      </c>
      <c r="AB832" s="81" t="str">
        <f t="shared" si="123"/>
        <v>2015-Q2</v>
      </c>
      <c r="AC832" s="81" t="str">
        <f t="shared" si="124"/>
        <v/>
      </c>
      <c r="AD832" s="87" t="str">
        <f t="shared" si="125"/>
        <v/>
      </c>
      <c r="AF832" s="81" t="str">
        <f t="shared" si="126"/>
        <v/>
      </c>
      <c r="AG832" s="87" t="str">
        <f t="shared" si="127"/>
        <v/>
      </c>
      <c r="AH832" s="87" t="str">
        <f t="shared" si="128"/>
        <v/>
      </c>
      <c r="AI832" s="87" t="str">
        <f t="shared" si="129"/>
        <v/>
      </c>
    </row>
    <row r="833" spans="1:35" ht="12" customHeight="1" x14ac:dyDescent="0.2">
      <c r="A833" s="73" t="s">
        <v>1887</v>
      </c>
      <c r="B833" s="74" t="s">
        <v>210</v>
      </c>
      <c r="C833" s="74" t="s">
        <v>2445</v>
      </c>
      <c r="D833" s="74" t="s">
        <v>10</v>
      </c>
      <c r="E833" s="74" t="s">
        <v>1925</v>
      </c>
      <c r="F833" s="74" t="s">
        <v>2</v>
      </c>
      <c r="G833" s="74" t="s">
        <v>2680</v>
      </c>
      <c r="H833" s="76">
        <v>41582</v>
      </c>
      <c r="I833" s="77">
        <v>248.12</v>
      </c>
      <c r="J833" s="78">
        <v>7.65</v>
      </c>
      <c r="K833" s="78">
        <v>10.25</v>
      </c>
      <c r="L833" s="78">
        <v>52.5</v>
      </c>
      <c r="M833" s="78">
        <v>7042</v>
      </c>
      <c r="N833" s="76">
        <v>42089</v>
      </c>
      <c r="O833" s="77">
        <v>149.41900000000001</v>
      </c>
      <c r="P833" s="78">
        <v>7.37</v>
      </c>
      <c r="Q833" s="78">
        <v>9.7200000000000006</v>
      </c>
      <c r="R833" s="78">
        <v>52.5</v>
      </c>
      <c r="S833" s="78">
        <v>6988.2889999999998</v>
      </c>
      <c r="T833" s="79">
        <v>16</v>
      </c>
      <c r="V833" s="86">
        <v>42089</v>
      </c>
      <c r="X833" s="81" t="str">
        <f t="shared" si="120"/>
        <v>2013-Q4</v>
      </c>
      <c r="Y833" s="81" t="str">
        <f t="shared" si="121"/>
        <v>2013-Q4</v>
      </c>
      <c r="Z833" s="87">
        <f t="shared" si="122"/>
        <v>10.25</v>
      </c>
      <c r="AB833" s="81" t="str">
        <f t="shared" si="123"/>
        <v>2015-Q1</v>
      </c>
      <c r="AC833" s="81" t="str">
        <f t="shared" si="124"/>
        <v>2015-Q1</v>
      </c>
      <c r="AD833" s="87">
        <f t="shared" si="125"/>
        <v>9.7200000000000006</v>
      </c>
      <c r="AF833" s="81" t="str">
        <f t="shared" si="126"/>
        <v>2015-Q1</v>
      </c>
      <c r="AG833" s="87">
        <f t="shared" si="127"/>
        <v>10.25</v>
      </c>
      <c r="AH833" s="87">
        <f t="shared" si="128"/>
        <v>9.7200000000000006</v>
      </c>
      <c r="AI833" s="87">
        <f t="shared" si="129"/>
        <v>0.52999999999999936</v>
      </c>
    </row>
    <row r="834" spans="1:35" ht="12" customHeight="1" x14ac:dyDescent="0.2">
      <c r="A834" s="73" t="s">
        <v>1887</v>
      </c>
      <c r="B834" s="74" t="s">
        <v>14</v>
      </c>
      <c r="C834" s="74" t="s">
        <v>13</v>
      </c>
      <c r="D834" s="74" t="s">
        <v>12</v>
      </c>
      <c r="E834" s="74" t="s">
        <v>1899</v>
      </c>
      <c r="F834" s="74" t="s">
        <v>2</v>
      </c>
      <c r="G834" s="74" t="s">
        <v>2680</v>
      </c>
      <c r="H834" s="76">
        <v>41760</v>
      </c>
      <c r="I834" s="77">
        <v>30.4</v>
      </c>
      <c r="J834" s="78">
        <v>7.67</v>
      </c>
      <c r="K834" s="78">
        <v>10</v>
      </c>
      <c r="L834" s="78">
        <v>51.73</v>
      </c>
      <c r="M834" s="78">
        <v>829</v>
      </c>
      <c r="N834" s="76">
        <v>42088</v>
      </c>
      <c r="O834" s="77">
        <v>9.5684640000000005</v>
      </c>
      <c r="P834" s="78">
        <v>7.3</v>
      </c>
      <c r="Q834" s="78">
        <v>9.5</v>
      </c>
      <c r="R834" s="78">
        <v>49.1</v>
      </c>
      <c r="S834" s="78">
        <v>818.89093100000002</v>
      </c>
      <c r="T834" s="79">
        <v>10</v>
      </c>
      <c r="V834" s="86">
        <v>42088</v>
      </c>
      <c r="X834" s="81" t="str">
        <f t="shared" si="120"/>
        <v>2014-Q2</v>
      </c>
      <c r="Y834" s="81" t="str">
        <f t="shared" si="121"/>
        <v>2014-Q2</v>
      </c>
      <c r="Z834" s="87">
        <f t="shared" si="122"/>
        <v>10</v>
      </c>
      <c r="AB834" s="81" t="str">
        <f t="shared" si="123"/>
        <v>2015-Q1</v>
      </c>
      <c r="AC834" s="81" t="str">
        <f t="shared" si="124"/>
        <v>2015-Q1</v>
      </c>
      <c r="AD834" s="87">
        <f t="shared" si="125"/>
        <v>9.5</v>
      </c>
      <c r="AF834" s="81" t="str">
        <f t="shared" si="126"/>
        <v>2015-Q1</v>
      </c>
      <c r="AG834" s="87">
        <f t="shared" si="127"/>
        <v>10</v>
      </c>
      <c r="AH834" s="87">
        <f t="shared" si="128"/>
        <v>9.5</v>
      </c>
      <c r="AI834" s="87">
        <f t="shared" si="129"/>
        <v>0.5</v>
      </c>
    </row>
    <row r="835" spans="1:35" ht="12" customHeight="1" x14ac:dyDescent="0.2">
      <c r="A835" s="73" t="s">
        <v>1887</v>
      </c>
      <c r="B835" s="74" t="s">
        <v>46</v>
      </c>
      <c r="C835" s="74" t="s">
        <v>45</v>
      </c>
      <c r="D835" s="74" t="s">
        <v>4</v>
      </c>
      <c r="E835" s="74" t="s">
        <v>1932</v>
      </c>
      <c r="F835" s="74" t="s">
        <v>2</v>
      </c>
      <c r="G835" s="74" t="s">
        <v>2678</v>
      </c>
      <c r="H835" s="76">
        <v>41243</v>
      </c>
      <c r="I835" s="77">
        <v>10.956886000000001</v>
      </c>
      <c r="J835" s="78">
        <v>8.66</v>
      </c>
      <c r="K835" s="78">
        <v>11</v>
      </c>
      <c r="L835" s="78">
        <v>53.8</v>
      </c>
      <c r="M835" s="78">
        <v>2024.1661879999999</v>
      </c>
      <c r="N835" s="76">
        <v>42081</v>
      </c>
      <c r="O835" s="77">
        <v>-114.99299999999999</v>
      </c>
      <c r="P835" s="78">
        <v>8.01</v>
      </c>
      <c r="Q835" s="78">
        <v>9.75</v>
      </c>
      <c r="R835" s="78">
        <v>50</v>
      </c>
      <c r="S835" s="78">
        <v>1830.0229999999999</v>
      </c>
      <c r="T835" s="79">
        <v>27</v>
      </c>
      <c r="V835" s="86">
        <v>42081</v>
      </c>
      <c r="X835" s="81" t="str">
        <f t="shared" ref="X835:X898" si="130">YEAR(H835)&amp;"-Q"&amp;IF(MONTH(H835)&lt;4,1,IF(MONTH(H835)&lt;7,2,IF(MONTH(H835)&lt;10,3,4)))</f>
        <v>2012-Q4</v>
      </c>
      <c r="Y835" s="81" t="str">
        <f t="shared" ref="Y835:Y898" si="131">IF(ISNUMBER(K835),X835,"")</f>
        <v>2012-Q4</v>
      </c>
      <c r="Z835" s="87">
        <f t="shared" ref="Z835:Z898" si="132">IF(ISNUMBER(K835),K835,"")</f>
        <v>11</v>
      </c>
      <c r="AB835" s="81" t="str">
        <f t="shared" ref="AB835:AB898" si="133">IF(A835="Settled",YEAR(N835)&amp;"-Q"&amp;IF(MONTH(N835)&lt;4,1,IF(MONTH(N835)&lt;7,2,IF(MONTH(N835)&lt;10,3,4))),"")</f>
        <v>2015-Q1</v>
      </c>
      <c r="AC835" s="81" t="str">
        <f t="shared" ref="AC835:AC898" si="134">IF(ISNUMBER(Q835),AB835,"")</f>
        <v>2015-Q1</v>
      </c>
      <c r="AD835" s="87">
        <f t="shared" ref="AD835:AD898" si="135">IF(ISNUMBER(Q835),Q835,"")</f>
        <v>9.75</v>
      </c>
      <c r="AF835" s="81" t="str">
        <f t="shared" ref="AF835:AF898" si="136">IF(AND(LEN(Z835)&gt;0,LEN(AD835)&gt;0),AB835,"")</f>
        <v>2015-Q1</v>
      </c>
      <c r="AG835" s="87">
        <f t="shared" ref="AG835:AG898" si="137">IF(LEN(AF835)&gt;0,Z835,"")</f>
        <v>11</v>
      </c>
      <c r="AH835" s="87">
        <f t="shared" ref="AH835:AH898" si="138">IF(LEN(AF835)&gt;0,AD835,"")</f>
        <v>9.75</v>
      </c>
      <c r="AI835" s="87">
        <f t="shared" ref="AI835:AI898" si="139">IF(LEN(AF835)&gt;0,AG835-AH835,"")</f>
        <v>1.25</v>
      </c>
    </row>
    <row r="836" spans="1:35" ht="12" customHeight="1" x14ac:dyDescent="0.2">
      <c r="A836" s="73" t="s">
        <v>1887</v>
      </c>
      <c r="B836" s="74" t="s">
        <v>17</v>
      </c>
      <c r="C836" s="74" t="s">
        <v>16</v>
      </c>
      <c r="D836" s="74" t="s">
        <v>15</v>
      </c>
      <c r="E836" s="74" t="s">
        <v>1958</v>
      </c>
      <c r="F836" s="74" t="s">
        <v>2</v>
      </c>
      <c r="G836" s="74" t="s">
        <v>2694</v>
      </c>
      <c r="H836" s="76">
        <v>41806</v>
      </c>
      <c r="I836" s="77">
        <v>-2.226</v>
      </c>
      <c r="J836" s="75" t="s">
        <v>1</v>
      </c>
      <c r="K836" s="78">
        <v>12</v>
      </c>
      <c r="L836" s="78">
        <v>52.03</v>
      </c>
      <c r="M836" s="78">
        <v>102.557</v>
      </c>
      <c r="N836" s="76">
        <v>42075</v>
      </c>
      <c r="O836" s="77">
        <v>-6.4</v>
      </c>
      <c r="P836" s="78">
        <v>8.4</v>
      </c>
      <c r="Q836" s="78">
        <v>12</v>
      </c>
      <c r="R836" s="78">
        <v>52.03</v>
      </c>
      <c r="S836" s="78">
        <v>102.557</v>
      </c>
      <c r="T836" s="79">
        <v>8</v>
      </c>
      <c r="V836" s="86">
        <v>42075</v>
      </c>
      <c r="X836" s="81" t="str">
        <f t="shared" si="130"/>
        <v>2014-Q2</v>
      </c>
      <c r="Y836" s="81" t="str">
        <f t="shared" si="131"/>
        <v>2014-Q2</v>
      </c>
      <c r="Z836" s="87">
        <f t="shared" si="132"/>
        <v>12</v>
      </c>
      <c r="AB836" s="81" t="str">
        <f t="shared" si="133"/>
        <v>2015-Q1</v>
      </c>
      <c r="AC836" s="81" t="str">
        <f t="shared" si="134"/>
        <v>2015-Q1</v>
      </c>
      <c r="AD836" s="87">
        <f t="shared" si="135"/>
        <v>12</v>
      </c>
      <c r="AF836" s="81" t="str">
        <f t="shared" si="136"/>
        <v>2015-Q1</v>
      </c>
      <c r="AG836" s="87">
        <f t="shared" si="137"/>
        <v>12</v>
      </c>
      <c r="AH836" s="87">
        <f t="shared" si="138"/>
        <v>12</v>
      </c>
      <c r="AI836" s="87">
        <f t="shared" si="139"/>
        <v>0</v>
      </c>
    </row>
    <row r="837" spans="1:35" ht="12" customHeight="1" x14ac:dyDescent="0.2">
      <c r="A837" s="73" t="s">
        <v>1887</v>
      </c>
      <c r="B837" s="74" t="s">
        <v>17</v>
      </c>
      <c r="C837" s="74" t="s">
        <v>16</v>
      </c>
      <c r="D837" s="74" t="s">
        <v>15</v>
      </c>
      <c r="E837" s="74" t="s">
        <v>1959</v>
      </c>
      <c r="F837" s="74" t="s">
        <v>2</v>
      </c>
      <c r="G837" s="74" t="s">
        <v>2694</v>
      </c>
      <c r="H837" s="76">
        <v>41806</v>
      </c>
      <c r="I837" s="77">
        <v>13.5</v>
      </c>
      <c r="J837" s="78">
        <v>7.88</v>
      </c>
      <c r="K837" s="78">
        <v>11</v>
      </c>
      <c r="L837" s="78">
        <v>52.03</v>
      </c>
      <c r="M837" s="78">
        <v>372.41399999999999</v>
      </c>
      <c r="N837" s="76">
        <v>42075</v>
      </c>
      <c r="O837" s="77">
        <v>11.4</v>
      </c>
      <c r="P837" s="78">
        <v>7.88</v>
      </c>
      <c r="Q837" s="78">
        <v>11</v>
      </c>
      <c r="R837" s="78">
        <v>52.03</v>
      </c>
      <c r="S837" s="78">
        <v>373.08199999999999</v>
      </c>
      <c r="T837" s="79">
        <v>8</v>
      </c>
      <c r="V837" s="86">
        <v>42075</v>
      </c>
      <c r="X837" s="81" t="str">
        <f t="shared" si="130"/>
        <v>2014-Q2</v>
      </c>
      <c r="Y837" s="81" t="str">
        <f t="shared" si="131"/>
        <v>2014-Q2</v>
      </c>
      <c r="Z837" s="87">
        <f t="shared" si="132"/>
        <v>11</v>
      </c>
      <c r="AB837" s="81" t="str">
        <f t="shared" si="133"/>
        <v>2015-Q1</v>
      </c>
      <c r="AC837" s="81" t="str">
        <f t="shared" si="134"/>
        <v>2015-Q1</v>
      </c>
      <c r="AD837" s="87">
        <f t="shared" si="135"/>
        <v>11</v>
      </c>
      <c r="AF837" s="81" t="str">
        <f t="shared" si="136"/>
        <v>2015-Q1</v>
      </c>
      <c r="AG837" s="87">
        <f t="shared" si="137"/>
        <v>11</v>
      </c>
      <c r="AH837" s="87">
        <f t="shared" si="138"/>
        <v>11</v>
      </c>
      <c r="AI837" s="87">
        <f t="shared" si="139"/>
        <v>0</v>
      </c>
    </row>
    <row r="838" spans="1:35" ht="12" customHeight="1" x14ac:dyDescent="0.2">
      <c r="A838" s="73" t="s">
        <v>1887</v>
      </c>
      <c r="B838" s="74" t="s">
        <v>17</v>
      </c>
      <c r="C838" s="74" t="s">
        <v>16</v>
      </c>
      <c r="D838" s="74" t="s">
        <v>15</v>
      </c>
      <c r="E838" s="74" t="s">
        <v>1960</v>
      </c>
      <c r="F838" s="74" t="s">
        <v>2</v>
      </c>
      <c r="G838" s="74" t="s">
        <v>2694</v>
      </c>
      <c r="H838" s="76">
        <v>41806</v>
      </c>
      <c r="I838" s="77">
        <v>5.8</v>
      </c>
      <c r="J838" s="78">
        <v>7.88</v>
      </c>
      <c r="K838" s="78">
        <v>11</v>
      </c>
      <c r="L838" s="78">
        <v>52.03</v>
      </c>
      <c r="M838" s="78">
        <v>1215.5920000000001</v>
      </c>
      <c r="N838" s="76">
        <v>42075</v>
      </c>
      <c r="O838" s="77">
        <v>5.8</v>
      </c>
      <c r="P838" s="78">
        <v>7.88</v>
      </c>
      <c r="Q838" s="78">
        <v>11</v>
      </c>
      <c r="R838" s="78">
        <v>52.03</v>
      </c>
      <c r="S838" s="78">
        <v>1215.5920000000001</v>
      </c>
      <c r="T838" s="79">
        <v>8</v>
      </c>
      <c r="V838" s="86">
        <v>42075</v>
      </c>
      <c r="X838" s="81" t="str">
        <f t="shared" si="130"/>
        <v>2014-Q2</v>
      </c>
      <c r="Y838" s="81" t="str">
        <f t="shared" si="131"/>
        <v>2014-Q2</v>
      </c>
      <c r="Z838" s="87">
        <f t="shared" si="132"/>
        <v>11</v>
      </c>
      <c r="AB838" s="81" t="str">
        <f t="shared" si="133"/>
        <v>2015-Q1</v>
      </c>
      <c r="AC838" s="81" t="str">
        <f t="shared" si="134"/>
        <v>2015-Q1</v>
      </c>
      <c r="AD838" s="87">
        <f t="shared" si="135"/>
        <v>11</v>
      </c>
      <c r="AF838" s="81" t="str">
        <f t="shared" si="136"/>
        <v>2015-Q1</v>
      </c>
      <c r="AG838" s="87">
        <f t="shared" si="137"/>
        <v>11</v>
      </c>
      <c r="AH838" s="87">
        <f t="shared" si="138"/>
        <v>11</v>
      </c>
      <c r="AI838" s="87">
        <f t="shared" si="139"/>
        <v>0</v>
      </c>
    </row>
    <row r="839" spans="1:35" ht="12" customHeight="1" x14ac:dyDescent="0.2">
      <c r="A839" s="73" t="s">
        <v>1887</v>
      </c>
      <c r="B839" s="74" t="s">
        <v>158</v>
      </c>
      <c r="C839" s="74" t="s">
        <v>161</v>
      </c>
      <c r="D839" s="74" t="s">
        <v>118</v>
      </c>
      <c r="E839" s="74" t="s">
        <v>1908</v>
      </c>
      <c r="F839" s="74" t="s">
        <v>2</v>
      </c>
      <c r="G839" s="74" t="s">
        <v>2680</v>
      </c>
      <c r="H839" s="76">
        <v>41729</v>
      </c>
      <c r="I839" s="77">
        <v>14.634238</v>
      </c>
      <c r="J839" s="78">
        <v>8.48</v>
      </c>
      <c r="K839" s="78">
        <v>10.25</v>
      </c>
      <c r="L839" s="78">
        <v>53.32</v>
      </c>
      <c r="M839" s="78">
        <v>542.70196399999998</v>
      </c>
      <c r="N839" s="76">
        <v>42065</v>
      </c>
      <c r="O839" s="77">
        <v>6.890746</v>
      </c>
      <c r="P839" s="78">
        <v>7.76</v>
      </c>
      <c r="Q839" s="75" t="s">
        <v>1</v>
      </c>
      <c r="R839" s="75" t="s">
        <v>1</v>
      </c>
      <c r="S839" s="78">
        <v>543.92517899999996</v>
      </c>
      <c r="T839" s="79">
        <v>11</v>
      </c>
      <c r="V839" s="86">
        <v>42065</v>
      </c>
      <c r="X839" s="81" t="str">
        <f t="shared" si="130"/>
        <v>2014-Q1</v>
      </c>
      <c r="Y839" s="81" t="str">
        <f t="shared" si="131"/>
        <v>2014-Q1</v>
      </c>
      <c r="Z839" s="87">
        <f t="shared" si="132"/>
        <v>10.25</v>
      </c>
      <c r="AB839" s="81" t="str">
        <f t="shared" si="133"/>
        <v>2015-Q1</v>
      </c>
      <c r="AC839" s="81" t="str">
        <f t="shared" si="134"/>
        <v/>
      </c>
      <c r="AD839" s="87" t="str">
        <f t="shared" si="135"/>
        <v/>
      </c>
      <c r="AF839" s="81" t="str">
        <f t="shared" si="136"/>
        <v/>
      </c>
      <c r="AG839" s="87" t="str">
        <f t="shared" si="137"/>
        <v/>
      </c>
      <c r="AH839" s="87" t="str">
        <f t="shared" si="138"/>
        <v/>
      </c>
      <c r="AI839" s="87" t="str">
        <f t="shared" si="139"/>
        <v/>
      </c>
    </row>
    <row r="840" spans="1:35" ht="12" customHeight="1" x14ac:dyDescent="0.2">
      <c r="A840" s="73" t="s">
        <v>1887</v>
      </c>
      <c r="B840" s="74" t="s">
        <v>259</v>
      </c>
      <c r="C840" s="74" t="s">
        <v>3020</v>
      </c>
      <c r="D840" s="74" t="s">
        <v>10</v>
      </c>
      <c r="E840" s="74" t="s">
        <v>1956</v>
      </c>
      <c r="F840" s="74" t="s">
        <v>2</v>
      </c>
      <c r="G840" s="74" t="s">
        <v>2680</v>
      </c>
      <c r="H840" s="76">
        <v>41807</v>
      </c>
      <c r="I840" s="77">
        <v>28.467475</v>
      </c>
      <c r="J840" s="78">
        <v>7.79</v>
      </c>
      <c r="K840" s="78">
        <v>10.25</v>
      </c>
      <c r="L840" s="78">
        <v>56</v>
      </c>
      <c r="M840" s="78">
        <v>6388.196817</v>
      </c>
      <c r="N840" s="76">
        <v>42059</v>
      </c>
      <c r="O840" s="77">
        <v>-39.418514999999999</v>
      </c>
      <c r="P840" s="78">
        <v>7.55</v>
      </c>
      <c r="Q840" s="78">
        <v>9.83</v>
      </c>
      <c r="R840" s="78">
        <v>56</v>
      </c>
      <c r="S840" s="75" t="s">
        <v>1</v>
      </c>
      <c r="T840" s="79">
        <v>8</v>
      </c>
      <c r="V840" s="86">
        <v>42059</v>
      </c>
      <c r="X840" s="81" t="str">
        <f t="shared" si="130"/>
        <v>2014-Q2</v>
      </c>
      <c r="Y840" s="81" t="str">
        <f t="shared" si="131"/>
        <v>2014-Q2</v>
      </c>
      <c r="Z840" s="87">
        <f t="shared" si="132"/>
        <v>10.25</v>
      </c>
      <c r="AB840" s="81" t="str">
        <f t="shared" si="133"/>
        <v>2015-Q1</v>
      </c>
      <c r="AC840" s="81" t="str">
        <f t="shared" si="134"/>
        <v>2015-Q1</v>
      </c>
      <c r="AD840" s="87">
        <f t="shared" si="135"/>
        <v>9.83</v>
      </c>
      <c r="AF840" s="81" t="str">
        <f t="shared" si="136"/>
        <v>2015-Q1</v>
      </c>
      <c r="AG840" s="87">
        <f t="shared" si="137"/>
        <v>10.25</v>
      </c>
      <c r="AH840" s="87">
        <f t="shared" si="138"/>
        <v>9.83</v>
      </c>
      <c r="AI840" s="87">
        <f t="shared" si="139"/>
        <v>0.41999999999999993</v>
      </c>
    </row>
    <row r="841" spans="1:35" ht="12" customHeight="1" x14ac:dyDescent="0.2">
      <c r="A841" s="73" t="s">
        <v>1887</v>
      </c>
      <c r="B841" s="74" t="s">
        <v>17</v>
      </c>
      <c r="C841" s="74" t="s">
        <v>16</v>
      </c>
      <c r="D841" s="74" t="s">
        <v>15</v>
      </c>
      <c r="E841" s="74" t="s">
        <v>1962</v>
      </c>
      <c r="F841" s="74" t="s">
        <v>2</v>
      </c>
      <c r="G841" s="74" t="s">
        <v>2694</v>
      </c>
      <c r="H841" s="76">
        <v>41789</v>
      </c>
      <c r="I841" s="77">
        <v>36.935000000000002</v>
      </c>
      <c r="J841" s="78">
        <v>7.88</v>
      </c>
      <c r="K841" s="78">
        <v>11</v>
      </c>
      <c r="L841" s="78">
        <v>52.03</v>
      </c>
      <c r="M841" s="75" t="s">
        <v>1</v>
      </c>
      <c r="N841" s="76">
        <v>42053</v>
      </c>
      <c r="O841" s="77">
        <v>36.868000000000002</v>
      </c>
      <c r="P841" s="78">
        <v>7.88</v>
      </c>
      <c r="Q841" s="78">
        <v>11</v>
      </c>
      <c r="R841" s="78">
        <v>52.03</v>
      </c>
      <c r="S841" s="78">
        <v>703.57799999999997</v>
      </c>
      <c r="T841" s="79">
        <v>8</v>
      </c>
      <c r="V841" s="86">
        <v>42053</v>
      </c>
      <c r="X841" s="81" t="str">
        <f t="shared" si="130"/>
        <v>2014-Q2</v>
      </c>
      <c r="Y841" s="81" t="str">
        <f t="shared" si="131"/>
        <v>2014-Q2</v>
      </c>
      <c r="Z841" s="87">
        <f t="shared" si="132"/>
        <v>11</v>
      </c>
      <c r="AB841" s="81" t="str">
        <f t="shared" si="133"/>
        <v>2015-Q1</v>
      </c>
      <c r="AC841" s="81" t="str">
        <f t="shared" si="134"/>
        <v>2015-Q1</v>
      </c>
      <c r="AD841" s="87">
        <f t="shared" si="135"/>
        <v>11</v>
      </c>
      <c r="AF841" s="81" t="str">
        <f t="shared" si="136"/>
        <v>2015-Q1</v>
      </c>
      <c r="AG841" s="87">
        <f t="shared" si="137"/>
        <v>11</v>
      </c>
      <c r="AH841" s="87">
        <f t="shared" si="138"/>
        <v>11</v>
      </c>
      <c r="AI841" s="87">
        <f t="shared" si="139"/>
        <v>0</v>
      </c>
    </row>
    <row r="842" spans="1:35" ht="12" customHeight="1" x14ac:dyDescent="0.2">
      <c r="A842" s="73" t="s">
        <v>1887</v>
      </c>
      <c r="B842" s="74" t="s">
        <v>6</v>
      </c>
      <c r="C842" s="74" t="s">
        <v>5</v>
      </c>
      <c r="D842" s="74" t="s">
        <v>4</v>
      </c>
      <c r="E842" s="74" t="s">
        <v>1901</v>
      </c>
      <c r="F842" s="74" t="s">
        <v>2</v>
      </c>
      <c r="G842" s="74" t="s">
        <v>2680</v>
      </c>
      <c r="H842" s="76">
        <v>41759</v>
      </c>
      <c r="I842" s="77">
        <v>212.56512599999999</v>
      </c>
      <c r="J842" s="78">
        <v>7.87</v>
      </c>
      <c r="K842" s="78">
        <v>11</v>
      </c>
      <c r="L842" s="78">
        <v>46.47</v>
      </c>
      <c r="M842" s="78">
        <v>2511.8561060000002</v>
      </c>
      <c r="N842" s="76">
        <v>42039</v>
      </c>
      <c r="O842" s="77">
        <v>124.3</v>
      </c>
      <c r="P842" s="75" t="s">
        <v>1</v>
      </c>
      <c r="Q842" s="75" t="s">
        <v>1</v>
      </c>
      <c r="R842" s="75" t="s">
        <v>1</v>
      </c>
      <c r="S842" s="75" t="s">
        <v>1</v>
      </c>
      <c r="T842" s="79">
        <v>9</v>
      </c>
      <c r="V842" s="86">
        <v>42039</v>
      </c>
      <c r="X842" s="81" t="str">
        <f t="shared" si="130"/>
        <v>2014-Q2</v>
      </c>
      <c r="Y842" s="81" t="str">
        <f t="shared" si="131"/>
        <v>2014-Q2</v>
      </c>
      <c r="Z842" s="87">
        <f t="shared" si="132"/>
        <v>11</v>
      </c>
      <c r="AB842" s="81" t="str">
        <f t="shared" si="133"/>
        <v>2015-Q1</v>
      </c>
      <c r="AC842" s="81" t="str">
        <f t="shared" si="134"/>
        <v/>
      </c>
      <c r="AD842" s="87" t="str">
        <f t="shared" si="135"/>
        <v/>
      </c>
      <c r="AF842" s="81" t="str">
        <f t="shared" si="136"/>
        <v/>
      </c>
      <c r="AG842" s="87" t="str">
        <f t="shared" si="137"/>
        <v/>
      </c>
      <c r="AH842" s="87" t="str">
        <f t="shared" si="138"/>
        <v/>
      </c>
      <c r="AI842" s="87" t="str">
        <f t="shared" si="139"/>
        <v/>
      </c>
    </row>
    <row r="843" spans="1:35" ht="12" customHeight="1" x14ac:dyDescent="0.2">
      <c r="A843" s="73" t="s">
        <v>1887</v>
      </c>
      <c r="B843" s="74" t="s">
        <v>116</v>
      </c>
      <c r="C843" s="74" t="s">
        <v>13</v>
      </c>
      <c r="D843" s="74" t="s">
        <v>12</v>
      </c>
      <c r="E843" s="74" t="s">
        <v>1911</v>
      </c>
      <c r="F843" s="74" t="s">
        <v>2</v>
      </c>
      <c r="G843" s="74" t="s">
        <v>2680</v>
      </c>
      <c r="H843" s="76">
        <v>41701</v>
      </c>
      <c r="I843" s="77">
        <v>32.597597</v>
      </c>
      <c r="J843" s="78">
        <v>7.67</v>
      </c>
      <c r="K843" s="78">
        <v>10</v>
      </c>
      <c r="L843" s="78">
        <v>51.43</v>
      </c>
      <c r="M843" s="78">
        <v>2072.8817560000002</v>
      </c>
      <c r="N843" s="76">
        <v>42027</v>
      </c>
      <c r="O843" s="77">
        <v>20.188227000000001</v>
      </c>
      <c r="P843" s="78">
        <v>7.41</v>
      </c>
      <c r="Q843" s="78">
        <v>9.5</v>
      </c>
      <c r="R843" s="78">
        <v>51.43</v>
      </c>
      <c r="S843" s="78">
        <v>2067</v>
      </c>
      <c r="T843" s="79">
        <v>10</v>
      </c>
      <c r="V843" s="86">
        <v>42027</v>
      </c>
      <c r="X843" s="81" t="str">
        <f t="shared" si="130"/>
        <v>2014-Q1</v>
      </c>
      <c r="Y843" s="81" t="str">
        <f t="shared" si="131"/>
        <v>2014-Q1</v>
      </c>
      <c r="Z843" s="87">
        <f t="shared" si="132"/>
        <v>10</v>
      </c>
      <c r="AB843" s="81" t="str">
        <f t="shared" si="133"/>
        <v>2015-Q1</v>
      </c>
      <c r="AC843" s="81" t="str">
        <f t="shared" si="134"/>
        <v>2015-Q1</v>
      </c>
      <c r="AD843" s="87">
        <f t="shared" si="135"/>
        <v>9.5</v>
      </c>
      <c r="AF843" s="81" t="str">
        <f t="shared" si="136"/>
        <v>2015-Q1</v>
      </c>
      <c r="AG843" s="87">
        <f t="shared" si="137"/>
        <v>10</v>
      </c>
      <c r="AH843" s="87">
        <f t="shared" si="138"/>
        <v>9.5</v>
      </c>
      <c r="AI843" s="87">
        <f t="shared" si="139"/>
        <v>0.5</v>
      </c>
    </row>
    <row r="844" spans="1:35" ht="12" customHeight="1" x14ac:dyDescent="0.2">
      <c r="A844" s="73" t="s">
        <v>1887</v>
      </c>
      <c r="B844" s="74" t="s">
        <v>109</v>
      </c>
      <c r="C844" s="74" t="s">
        <v>272</v>
      </c>
      <c r="D844" s="74" t="s">
        <v>271</v>
      </c>
      <c r="E844" s="74" t="s">
        <v>1917</v>
      </c>
      <c r="F844" s="74" t="s">
        <v>2</v>
      </c>
      <c r="G844" s="74" t="s">
        <v>2694</v>
      </c>
      <c r="H844" s="76">
        <v>41638</v>
      </c>
      <c r="I844" s="77">
        <v>65.436000000000007</v>
      </c>
      <c r="J844" s="78">
        <v>8.33</v>
      </c>
      <c r="K844" s="75" t="s">
        <v>1</v>
      </c>
      <c r="L844" s="75" t="s">
        <v>1</v>
      </c>
      <c r="M844" s="78">
        <v>225.934</v>
      </c>
      <c r="N844" s="76">
        <v>41991</v>
      </c>
      <c r="O844" s="77">
        <v>57.052278999999999</v>
      </c>
      <c r="P844" s="78">
        <v>6.09</v>
      </c>
      <c r="Q844" s="75" t="s">
        <v>1</v>
      </c>
      <c r="R844" s="75" t="s">
        <v>1</v>
      </c>
      <c r="S844" s="78">
        <v>225.93391099999999</v>
      </c>
      <c r="T844" s="79">
        <v>11</v>
      </c>
      <c r="V844" s="86">
        <v>41991</v>
      </c>
      <c r="X844" s="81" t="str">
        <f t="shared" si="130"/>
        <v>2013-Q4</v>
      </c>
      <c r="Y844" s="81" t="str">
        <f t="shared" si="131"/>
        <v/>
      </c>
      <c r="Z844" s="87" t="str">
        <f t="shared" si="132"/>
        <v/>
      </c>
      <c r="AB844" s="81" t="str">
        <f t="shared" si="133"/>
        <v>2014-Q4</v>
      </c>
      <c r="AC844" s="81" t="str">
        <f t="shared" si="134"/>
        <v/>
      </c>
      <c r="AD844" s="87" t="str">
        <f t="shared" si="135"/>
        <v/>
      </c>
      <c r="AF844" s="81" t="str">
        <f t="shared" si="136"/>
        <v/>
      </c>
      <c r="AG844" s="87" t="str">
        <f t="shared" si="137"/>
        <v/>
      </c>
      <c r="AH844" s="87" t="str">
        <f t="shared" si="138"/>
        <v/>
      </c>
      <c r="AI844" s="87" t="str">
        <f t="shared" si="139"/>
        <v/>
      </c>
    </row>
    <row r="845" spans="1:35" ht="12" customHeight="1" x14ac:dyDescent="0.2">
      <c r="A845" s="73" t="s">
        <v>1887</v>
      </c>
      <c r="B845" s="74" t="s">
        <v>259</v>
      </c>
      <c r="C845" s="74" t="s">
        <v>362</v>
      </c>
      <c r="D845" s="74" t="s">
        <v>118</v>
      </c>
      <c r="E845" s="74" t="s">
        <v>1900</v>
      </c>
      <c r="F845" s="74" t="s">
        <v>2</v>
      </c>
      <c r="G845" s="74" t="s">
        <v>2680</v>
      </c>
      <c r="H845" s="76">
        <v>41759</v>
      </c>
      <c r="I845" s="77">
        <v>13.205396</v>
      </c>
      <c r="J845" s="78">
        <v>7.83</v>
      </c>
      <c r="K845" s="78">
        <v>10.3</v>
      </c>
      <c r="L845" s="78">
        <v>50.54</v>
      </c>
      <c r="M845" s="78">
        <v>457.77844700000003</v>
      </c>
      <c r="N845" s="76">
        <v>41991</v>
      </c>
      <c r="O845" s="77">
        <v>9.1999999999999993</v>
      </c>
      <c r="P845" s="78">
        <v>7.55</v>
      </c>
      <c r="Q845" s="78">
        <v>9.83</v>
      </c>
      <c r="R845" s="78">
        <v>49.83</v>
      </c>
      <c r="S845" s="78">
        <v>448.33457199999998</v>
      </c>
      <c r="T845" s="79">
        <v>7</v>
      </c>
      <c r="V845" s="86">
        <v>41991</v>
      </c>
      <c r="X845" s="81" t="str">
        <f t="shared" si="130"/>
        <v>2014-Q2</v>
      </c>
      <c r="Y845" s="81" t="str">
        <f t="shared" si="131"/>
        <v>2014-Q2</v>
      </c>
      <c r="Z845" s="87">
        <f t="shared" si="132"/>
        <v>10.3</v>
      </c>
      <c r="AB845" s="81" t="str">
        <f t="shared" si="133"/>
        <v>2014-Q4</v>
      </c>
      <c r="AC845" s="81" t="str">
        <f t="shared" si="134"/>
        <v>2014-Q4</v>
      </c>
      <c r="AD845" s="87">
        <f t="shared" si="135"/>
        <v>9.83</v>
      </c>
      <c r="AF845" s="81" t="str">
        <f t="shared" si="136"/>
        <v>2014-Q4</v>
      </c>
      <c r="AG845" s="87">
        <f t="shared" si="137"/>
        <v>10.3</v>
      </c>
      <c r="AH845" s="87">
        <f t="shared" si="138"/>
        <v>9.83</v>
      </c>
      <c r="AI845" s="87">
        <f t="shared" si="139"/>
        <v>0.47000000000000064</v>
      </c>
    </row>
    <row r="846" spans="1:35" ht="12" customHeight="1" x14ac:dyDescent="0.2">
      <c r="A846" s="73" t="s">
        <v>1887</v>
      </c>
      <c r="B846" s="74" t="s">
        <v>92</v>
      </c>
      <c r="C846" s="74" t="s">
        <v>91</v>
      </c>
      <c r="D846" s="74" t="s">
        <v>52</v>
      </c>
      <c r="E846" s="74" t="s">
        <v>1980</v>
      </c>
      <c r="F846" s="74" t="s">
        <v>2</v>
      </c>
      <c r="G846" s="74" t="s">
        <v>2694</v>
      </c>
      <c r="H846" s="76">
        <v>41943</v>
      </c>
      <c r="I846" s="77">
        <v>26.62</v>
      </c>
      <c r="J846" s="75" t="s">
        <v>1</v>
      </c>
      <c r="K846" s="75" t="s">
        <v>1</v>
      </c>
      <c r="L846" s="75" t="s">
        <v>1</v>
      </c>
      <c r="M846" s="75" t="s">
        <v>1</v>
      </c>
      <c r="N846" s="76">
        <v>41991</v>
      </c>
      <c r="O846" s="77">
        <v>26.62</v>
      </c>
      <c r="P846" s="75" t="s">
        <v>1</v>
      </c>
      <c r="Q846" s="75" t="s">
        <v>1</v>
      </c>
      <c r="R846" s="75" t="s">
        <v>1</v>
      </c>
      <c r="S846" s="75" t="s">
        <v>1</v>
      </c>
      <c r="T846" s="79">
        <v>1</v>
      </c>
      <c r="V846" s="86">
        <v>41991</v>
      </c>
      <c r="X846" s="81" t="str">
        <f t="shared" si="130"/>
        <v>2014-Q4</v>
      </c>
      <c r="Y846" s="81" t="str">
        <f t="shared" si="131"/>
        <v/>
      </c>
      <c r="Z846" s="87" t="str">
        <f t="shared" si="132"/>
        <v/>
      </c>
      <c r="AB846" s="81" t="str">
        <f t="shared" si="133"/>
        <v>2014-Q4</v>
      </c>
      <c r="AC846" s="81" t="str">
        <f t="shared" si="134"/>
        <v/>
      </c>
      <c r="AD846" s="87" t="str">
        <f t="shared" si="135"/>
        <v/>
      </c>
      <c r="AF846" s="81" t="str">
        <f t="shared" si="136"/>
        <v/>
      </c>
      <c r="AG846" s="87" t="str">
        <f t="shared" si="137"/>
        <v/>
      </c>
      <c r="AH846" s="87" t="str">
        <f t="shared" si="138"/>
        <v/>
      </c>
      <c r="AI846" s="87" t="str">
        <f t="shared" si="139"/>
        <v/>
      </c>
    </row>
    <row r="847" spans="1:35" ht="12" customHeight="1" x14ac:dyDescent="0.2">
      <c r="A847" s="73" t="s">
        <v>1887</v>
      </c>
      <c r="B847" s="74" t="s">
        <v>28</v>
      </c>
      <c r="C847" s="74" t="s">
        <v>2716</v>
      </c>
      <c r="D847" s="74" t="s">
        <v>10</v>
      </c>
      <c r="E847" s="74" t="s">
        <v>1915</v>
      </c>
      <c r="F847" s="74" t="s">
        <v>2</v>
      </c>
      <c r="G847" s="74" t="s">
        <v>2680</v>
      </c>
      <c r="H847" s="76">
        <v>41646</v>
      </c>
      <c r="I847" s="77">
        <v>76.932427000000004</v>
      </c>
      <c r="J847" s="78">
        <v>8.43</v>
      </c>
      <c r="K847" s="78">
        <v>10.4</v>
      </c>
      <c r="L847" s="78">
        <v>53.89</v>
      </c>
      <c r="M847" s="78">
        <v>1273.2798310000001</v>
      </c>
      <c r="N847" s="76">
        <v>41991</v>
      </c>
      <c r="O847" s="77">
        <v>37</v>
      </c>
      <c r="P847" s="75" t="s">
        <v>1</v>
      </c>
      <c r="Q847" s="75" t="s">
        <v>1</v>
      </c>
      <c r="R847" s="75" t="s">
        <v>1</v>
      </c>
      <c r="S847" s="75" t="s">
        <v>1</v>
      </c>
      <c r="T847" s="79">
        <v>11</v>
      </c>
      <c r="V847" s="86">
        <v>41991</v>
      </c>
      <c r="X847" s="81" t="str">
        <f t="shared" si="130"/>
        <v>2014-Q1</v>
      </c>
      <c r="Y847" s="81" t="str">
        <f t="shared" si="131"/>
        <v>2014-Q1</v>
      </c>
      <c r="Z847" s="87">
        <f t="shared" si="132"/>
        <v>10.4</v>
      </c>
      <c r="AB847" s="81" t="str">
        <f t="shared" si="133"/>
        <v>2014-Q4</v>
      </c>
      <c r="AC847" s="81" t="str">
        <f t="shared" si="134"/>
        <v/>
      </c>
      <c r="AD847" s="87" t="str">
        <f t="shared" si="135"/>
        <v/>
      </c>
      <c r="AF847" s="81" t="str">
        <f t="shared" si="136"/>
        <v/>
      </c>
      <c r="AG847" s="87" t="str">
        <f t="shared" si="137"/>
        <v/>
      </c>
      <c r="AH847" s="87" t="str">
        <f t="shared" si="138"/>
        <v/>
      </c>
      <c r="AI847" s="87" t="str">
        <f t="shared" si="139"/>
        <v/>
      </c>
    </row>
    <row r="848" spans="1:35" ht="12" customHeight="1" x14ac:dyDescent="0.2">
      <c r="A848" s="73" t="s">
        <v>1887</v>
      </c>
      <c r="B848" s="74" t="s">
        <v>257</v>
      </c>
      <c r="C848" s="74" t="s">
        <v>2450</v>
      </c>
      <c r="D848" s="74" t="s">
        <v>2002</v>
      </c>
      <c r="E848" s="74" t="s">
        <v>1897</v>
      </c>
      <c r="F848" s="74" t="s">
        <v>2</v>
      </c>
      <c r="G848" s="74" t="s">
        <v>2678</v>
      </c>
      <c r="H848" s="76">
        <v>41799</v>
      </c>
      <c r="I848" s="77">
        <v>221.09800000000001</v>
      </c>
      <c r="J848" s="78">
        <v>7.84</v>
      </c>
      <c r="K848" s="78">
        <v>10.199999999999999</v>
      </c>
      <c r="L848" s="78">
        <v>50.38</v>
      </c>
      <c r="M848" s="78">
        <v>3406.4659999999999</v>
      </c>
      <c r="N848" s="76">
        <v>41990</v>
      </c>
      <c r="O848" s="77">
        <v>152.68700000000001</v>
      </c>
      <c r="P848" s="78">
        <v>7.31</v>
      </c>
      <c r="Q848" s="78">
        <v>9.17</v>
      </c>
      <c r="R848" s="78">
        <v>50.38</v>
      </c>
      <c r="S848" s="78">
        <v>3396.538</v>
      </c>
      <c r="T848" s="79">
        <v>6</v>
      </c>
      <c r="V848" s="86">
        <v>41990</v>
      </c>
      <c r="X848" s="81" t="str">
        <f t="shared" si="130"/>
        <v>2014-Q2</v>
      </c>
      <c r="Y848" s="81" t="str">
        <f t="shared" si="131"/>
        <v>2014-Q2</v>
      </c>
      <c r="Z848" s="87">
        <f t="shared" si="132"/>
        <v>10.199999999999999</v>
      </c>
      <c r="AB848" s="81" t="str">
        <f t="shared" si="133"/>
        <v>2014-Q4</v>
      </c>
      <c r="AC848" s="81" t="str">
        <f t="shared" si="134"/>
        <v>2014-Q4</v>
      </c>
      <c r="AD848" s="87">
        <f t="shared" si="135"/>
        <v>9.17</v>
      </c>
      <c r="AF848" s="81" t="str">
        <f t="shared" si="136"/>
        <v>2014-Q4</v>
      </c>
      <c r="AG848" s="87">
        <f t="shared" si="137"/>
        <v>10.199999999999999</v>
      </c>
      <c r="AH848" s="87">
        <f t="shared" si="138"/>
        <v>9.17</v>
      </c>
      <c r="AI848" s="87">
        <f t="shared" si="139"/>
        <v>1.0299999999999994</v>
      </c>
    </row>
    <row r="849" spans="1:35" ht="12" customHeight="1" x14ac:dyDescent="0.2">
      <c r="A849" s="73" t="s">
        <v>1887</v>
      </c>
      <c r="B849" s="74" t="s">
        <v>63</v>
      </c>
      <c r="C849" s="74" t="s">
        <v>3019</v>
      </c>
      <c r="D849" s="74" t="s">
        <v>62</v>
      </c>
      <c r="E849" s="74" t="s">
        <v>1952</v>
      </c>
      <c r="F849" s="74" t="s">
        <v>2</v>
      </c>
      <c r="G849" s="74" t="s">
        <v>2678</v>
      </c>
      <c r="H849" s="76">
        <v>41822</v>
      </c>
      <c r="I849" s="77">
        <v>98.7</v>
      </c>
      <c r="J849" s="78">
        <v>7.93</v>
      </c>
      <c r="K849" s="78">
        <v>10.65</v>
      </c>
      <c r="L849" s="78">
        <v>52.3</v>
      </c>
      <c r="M849" s="78">
        <v>2914</v>
      </c>
      <c r="N849" s="76">
        <v>41985</v>
      </c>
      <c r="O849" s="77">
        <v>22</v>
      </c>
      <c r="P849" s="75" t="s">
        <v>1</v>
      </c>
      <c r="Q849" s="75" t="s">
        <v>1</v>
      </c>
      <c r="R849" s="75" t="s">
        <v>1</v>
      </c>
      <c r="S849" s="75" t="s">
        <v>1</v>
      </c>
      <c r="T849" s="79">
        <v>5</v>
      </c>
      <c r="V849" s="86">
        <v>41985</v>
      </c>
      <c r="X849" s="81" t="str">
        <f t="shared" si="130"/>
        <v>2014-Q3</v>
      </c>
      <c r="Y849" s="81" t="str">
        <f t="shared" si="131"/>
        <v>2014-Q3</v>
      </c>
      <c r="Z849" s="87">
        <f t="shared" si="132"/>
        <v>10.65</v>
      </c>
      <c r="AB849" s="81" t="str">
        <f t="shared" si="133"/>
        <v>2014-Q4</v>
      </c>
      <c r="AC849" s="81" t="str">
        <f t="shared" si="134"/>
        <v/>
      </c>
      <c r="AD849" s="87" t="str">
        <f t="shared" si="135"/>
        <v/>
      </c>
      <c r="AF849" s="81" t="str">
        <f t="shared" si="136"/>
        <v/>
      </c>
      <c r="AG849" s="87" t="str">
        <f t="shared" si="137"/>
        <v/>
      </c>
      <c r="AH849" s="87" t="str">
        <f t="shared" si="138"/>
        <v/>
      </c>
      <c r="AI849" s="87" t="str">
        <f t="shared" si="139"/>
        <v/>
      </c>
    </row>
    <row r="850" spans="1:35" ht="12" customHeight="1" x14ac:dyDescent="0.2">
      <c r="A850" s="73" t="s">
        <v>1887</v>
      </c>
      <c r="B850" s="74" t="s">
        <v>8</v>
      </c>
      <c r="C850" s="74" t="s">
        <v>2445</v>
      </c>
      <c r="D850" s="74" t="s">
        <v>10</v>
      </c>
      <c r="E850" s="74" t="s">
        <v>1963</v>
      </c>
      <c r="F850" s="74" t="s">
        <v>2</v>
      </c>
      <c r="G850" s="74" t="s">
        <v>2680</v>
      </c>
      <c r="H850" s="76">
        <v>41789</v>
      </c>
      <c r="I850" s="77">
        <v>20.6</v>
      </c>
      <c r="J850" s="75" t="s">
        <v>1</v>
      </c>
      <c r="K850" s="78">
        <v>10.199999999999999</v>
      </c>
      <c r="L850" s="78">
        <v>52.54</v>
      </c>
      <c r="M850" s="75" t="s">
        <v>1</v>
      </c>
      <c r="N850" s="76">
        <v>41985</v>
      </c>
      <c r="O850" s="77">
        <v>14.177</v>
      </c>
      <c r="P850" s="75" t="s">
        <v>1</v>
      </c>
      <c r="Q850" s="78">
        <v>10.199999999999999</v>
      </c>
      <c r="R850" s="78">
        <v>52.54</v>
      </c>
      <c r="S850" s="75" t="s">
        <v>1</v>
      </c>
      <c r="T850" s="79">
        <v>6</v>
      </c>
      <c r="V850" s="86">
        <v>41985</v>
      </c>
      <c r="X850" s="81" t="str">
        <f t="shared" si="130"/>
        <v>2014-Q2</v>
      </c>
      <c r="Y850" s="81" t="str">
        <f t="shared" si="131"/>
        <v>2014-Q2</v>
      </c>
      <c r="Z850" s="87">
        <f t="shared" si="132"/>
        <v>10.199999999999999</v>
      </c>
      <c r="AB850" s="81" t="str">
        <f t="shared" si="133"/>
        <v>2014-Q4</v>
      </c>
      <c r="AC850" s="81" t="str">
        <f t="shared" si="134"/>
        <v>2014-Q4</v>
      </c>
      <c r="AD850" s="87">
        <f t="shared" si="135"/>
        <v>10.199999999999999</v>
      </c>
      <c r="AF850" s="81" t="str">
        <f t="shared" si="136"/>
        <v>2014-Q4</v>
      </c>
      <c r="AG850" s="87">
        <f t="shared" si="137"/>
        <v>10.199999999999999</v>
      </c>
      <c r="AH850" s="87">
        <f t="shared" si="138"/>
        <v>10.199999999999999</v>
      </c>
      <c r="AI850" s="87">
        <f t="shared" si="139"/>
        <v>0</v>
      </c>
    </row>
    <row r="851" spans="1:35" ht="12" customHeight="1" x14ac:dyDescent="0.2">
      <c r="A851" s="73" t="s">
        <v>1887</v>
      </c>
      <c r="B851" s="74" t="s">
        <v>54</v>
      </c>
      <c r="C851" s="74" t="s">
        <v>2269</v>
      </c>
      <c r="D851" s="74" t="s">
        <v>26</v>
      </c>
      <c r="E851" s="74" t="s">
        <v>1961</v>
      </c>
      <c r="F851" s="74" t="s">
        <v>2</v>
      </c>
      <c r="G851" s="74" t="s">
        <v>2680</v>
      </c>
      <c r="H851" s="76">
        <v>41800</v>
      </c>
      <c r="I851" s="77">
        <v>204.54180700000001</v>
      </c>
      <c r="J851" s="78">
        <v>7.81</v>
      </c>
      <c r="K851" s="78">
        <v>10.59</v>
      </c>
      <c r="L851" s="75" t="s">
        <v>1</v>
      </c>
      <c r="M851" s="78">
        <v>2022.490016</v>
      </c>
      <c r="N851" s="76">
        <v>41984</v>
      </c>
      <c r="O851" s="77">
        <v>177.65799999999999</v>
      </c>
      <c r="P851" s="78">
        <v>7.51</v>
      </c>
      <c r="Q851" s="78">
        <v>10.07</v>
      </c>
      <c r="R851" s="75" t="s">
        <v>1</v>
      </c>
      <c r="S851" s="78">
        <v>2014.330539</v>
      </c>
      <c r="T851" s="79">
        <v>6</v>
      </c>
      <c r="V851" s="86">
        <v>41984</v>
      </c>
      <c r="X851" s="81" t="str">
        <f t="shared" si="130"/>
        <v>2014-Q2</v>
      </c>
      <c r="Y851" s="81" t="str">
        <f t="shared" si="131"/>
        <v>2014-Q2</v>
      </c>
      <c r="Z851" s="87">
        <f t="shared" si="132"/>
        <v>10.59</v>
      </c>
      <c r="AB851" s="81" t="str">
        <f t="shared" si="133"/>
        <v>2014-Q4</v>
      </c>
      <c r="AC851" s="81" t="str">
        <f t="shared" si="134"/>
        <v>2014-Q4</v>
      </c>
      <c r="AD851" s="87">
        <f t="shared" si="135"/>
        <v>10.07</v>
      </c>
      <c r="AF851" s="81" t="str">
        <f t="shared" si="136"/>
        <v>2014-Q4</v>
      </c>
      <c r="AG851" s="87">
        <f t="shared" si="137"/>
        <v>10.59</v>
      </c>
      <c r="AH851" s="87">
        <f t="shared" si="138"/>
        <v>10.07</v>
      </c>
      <c r="AI851" s="87">
        <f t="shared" si="139"/>
        <v>0.51999999999999957</v>
      </c>
    </row>
    <row r="852" spans="1:35" ht="12" customHeight="1" x14ac:dyDescent="0.2">
      <c r="A852" s="73" t="s">
        <v>1887</v>
      </c>
      <c r="B852" s="74" t="s">
        <v>81</v>
      </c>
      <c r="C852" s="74" t="s">
        <v>84</v>
      </c>
      <c r="D852" s="74" t="s">
        <v>83</v>
      </c>
      <c r="E852" s="74" t="s">
        <v>1903</v>
      </c>
      <c r="F852" s="74" t="s">
        <v>2</v>
      </c>
      <c r="G852" s="74" t="s">
        <v>2678</v>
      </c>
      <c r="H852" s="76">
        <v>41746</v>
      </c>
      <c r="I852" s="77">
        <v>201.25200000000001</v>
      </c>
      <c r="J852" s="78">
        <v>8.08</v>
      </c>
      <c r="K852" s="78">
        <v>9.25</v>
      </c>
      <c r="L852" s="78">
        <v>51</v>
      </c>
      <c r="M852" s="78">
        <v>2260.712</v>
      </c>
      <c r="N852" s="76">
        <v>41983</v>
      </c>
      <c r="O852" s="77">
        <v>200.60300000000001</v>
      </c>
      <c r="P852" s="78">
        <v>8.08</v>
      </c>
      <c r="Q852" s="78">
        <v>9.25</v>
      </c>
      <c r="R852" s="78">
        <v>51</v>
      </c>
      <c r="S852" s="78">
        <v>2260.7089999999998</v>
      </c>
      <c r="T852" s="79">
        <v>7</v>
      </c>
      <c r="V852" s="86">
        <v>41983</v>
      </c>
      <c r="X852" s="81" t="str">
        <f t="shared" si="130"/>
        <v>2014-Q2</v>
      </c>
      <c r="Y852" s="81" t="str">
        <f t="shared" si="131"/>
        <v>2014-Q2</v>
      </c>
      <c r="Z852" s="87">
        <f t="shared" si="132"/>
        <v>9.25</v>
      </c>
      <c r="AB852" s="81" t="str">
        <f t="shared" si="133"/>
        <v>2014-Q4</v>
      </c>
      <c r="AC852" s="81" t="str">
        <f t="shared" si="134"/>
        <v>2014-Q4</v>
      </c>
      <c r="AD852" s="87">
        <f t="shared" si="135"/>
        <v>9.25</v>
      </c>
      <c r="AF852" s="81" t="str">
        <f t="shared" si="136"/>
        <v>2014-Q4</v>
      </c>
      <c r="AG852" s="87">
        <f t="shared" si="137"/>
        <v>9.25</v>
      </c>
      <c r="AH852" s="87">
        <f t="shared" si="138"/>
        <v>9.25</v>
      </c>
      <c r="AI852" s="87">
        <f t="shared" si="139"/>
        <v>0</v>
      </c>
    </row>
    <row r="853" spans="1:35" ht="12" customHeight="1" x14ac:dyDescent="0.2">
      <c r="A853" s="73" t="s">
        <v>1887</v>
      </c>
      <c r="B853" s="74" t="s">
        <v>81</v>
      </c>
      <c r="C853" s="74" t="s">
        <v>80</v>
      </c>
      <c r="D853" s="74" t="s">
        <v>62</v>
      </c>
      <c r="E853" s="74" t="s">
        <v>1905</v>
      </c>
      <c r="F853" s="74" t="s">
        <v>2</v>
      </c>
      <c r="G853" s="74" t="s">
        <v>2678</v>
      </c>
      <c r="H853" s="76">
        <v>41745</v>
      </c>
      <c r="I853" s="77">
        <v>269.98099999999999</v>
      </c>
      <c r="J853" s="78">
        <v>7.06</v>
      </c>
      <c r="K853" s="78">
        <v>9.25</v>
      </c>
      <c r="L853" s="78">
        <v>45.77</v>
      </c>
      <c r="M853" s="78">
        <v>7368.7449999999999</v>
      </c>
      <c r="N853" s="76">
        <v>41983</v>
      </c>
      <c r="O853" s="77">
        <v>232.785</v>
      </c>
      <c r="P853" s="78">
        <v>7.06</v>
      </c>
      <c r="Q853" s="78">
        <v>9.25</v>
      </c>
      <c r="R853" s="78">
        <v>45.77</v>
      </c>
      <c r="S853" s="78">
        <v>7344.0169999999998</v>
      </c>
      <c r="T853" s="79">
        <v>7</v>
      </c>
      <c r="V853" s="86">
        <v>41983</v>
      </c>
      <c r="X853" s="81" t="str">
        <f t="shared" si="130"/>
        <v>2014-Q2</v>
      </c>
      <c r="Y853" s="81" t="str">
        <f t="shared" si="131"/>
        <v>2014-Q2</v>
      </c>
      <c r="Z853" s="87">
        <f t="shared" si="132"/>
        <v>9.25</v>
      </c>
      <c r="AB853" s="81" t="str">
        <f t="shared" si="133"/>
        <v>2014-Q4</v>
      </c>
      <c r="AC853" s="81" t="str">
        <f t="shared" si="134"/>
        <v>2014-Q4</v>
      </c>
      <c r="AD853" s="87">
        <f t="shared" si="135"/>
        <v>9.25</v>
      </c>
      <c r="AF853" s="81" t="str">
        <f t="shared" si="136"/>
        <v>2014-Q4</v>
      </c>
      <c r="AG853" s="87">
        <f t="shared" si="137"/>
        <v>9.25</v>
      </c>
      <c r="AH853" s="87">
        <f t="shared" si="138"/>
        <v>9.25</v>
      </c>
      <c r="AI853" s="87">
        <f t="shared" si="139"/>
        <v>0</v>
      </c>
    </row>
    <row r="854" spans="1:35" ht="12" customHeight="1" x14ac:dyDescent="0.2">
      <c r="A854" s="73" t="s">
        <v>1887</v>
      </c>
      <c r="B854" s="74" t="s">
        <v>35</v>
      </c>
      <c r="C854" s="74" t="s">
        <v>34</v>
      </c>
      <c r="D854" s="74" t="s">
        <v>33</v>
      </c>
      <c r="E854" s="74" t="s">
        <v>1912</v>
      </c>
      <c r="F854" s="74" t="s">
        <v>2</v>
      </c>
      <c r="G854" s="74" t="s">
        <v>2680</v>
      </c>
      <c r="H854" s="76">
        <v>41683</v>
      </c>
      <c r="I854" s="77">
        <v>110.6</v>
      </c>
      <c r="J854" s="78">
        <v>7.78</v>
      </c>
      <c r="K854" s="78">
        <v>10</v>
      </c>
      <c r="L854" s="78">
        <v>50</v>
      </c>
      <c r="M854" s="78">
        <v>3859.7890000000002</v>
      </c>
      <c r="N854" s="76">
        <v>41977</v>
      </c>
      <c r="O854" s="77">
        <v>44.329000000000001</v>
      </c>
      <c r="P854" s="78">
        <v>7.56</v>
      </c>
      <c r="Q854" s="78">
        <v>9.68</v>
      </c>
      <c r="R854" s="78">
        <v>50</v>
      </c>
      <c r="S854" s="78">
        <v>3785.422</v>
      </c>
      <c r="T854" s="79">
        <v>9</v>
      </c>
      <c r="V854" s="86">
        <v>41977</v>
      </c>
      <c r="X854" s="81" t="str">
        <f t="shared" si="130"/>
        <v>2014-Q1</v>
      </c>
      <c r="Y854" s="81" t="str">
        <f t="shared" si="131"/>
        <v>2014-Q1</v>
      </c>
      <c r="Z854" s="87">
        <f t="shared" si="132"/>
        <v>10</v>
      </c>
      <c r="AB854" s="81" t="str">
        <f t="shared" si="133"/>
        <v>2014-Q4</v>
      </c>
      <c r="AC854" s="81" t="str">
        <f t="shared" si="134"/>
        <v>2014-Q4</v>
      </c>
      <c r="AD854" s="87">
        <f t="shared" si="135"/>
        <v>9.68</v>
      </c>
      <c r="AF854" s="81" t="str">
        <f t="shared" si="136"/>
        <v>2014-Q4</v>
      </c>
      <c r="AG854" s="87">
        <f t="shared" si="137"/>
        <v>10</v>
      </c>
      <c r="AH854" s="87">
        <f t="shared" si="138"/>
        <v>9.68</v>
      </c>
      <c r="AI854" s="87">
        <f t="shared" si="139"/>
        <v>0.32000000000000028</v>
      </c>
    </row>
    <row r="855" spans="1:35" ht="12" customHeight="1" x14ac:dyDescent="0.2">
      <c r="A855" s="73" t="s">
        <v>1887</v>
      </c>
      <c r="B855" s="74" t="s">
        <v>17</v>
      </c>
      <c r="C855" s="74" t="s">
        <v>23</v>
      </c>
      <c r="D855" s="74" t="s">
        <v>22</v>
      </c>
      <c r="E855" s="74" t="s">
        <v>1909</v>
      </c>
      <c r="F855" s="74" t="s">
        <v>2</v>
      </c>
      <c r="G855" s="74" t="s">
        <v>2680</v>
      </c>
      <c r="H855" s="76">
        <v>41729</v>
      </c>
      <c r="I855" s="77">
        <v>0</v>
      </c>
      <c r="J855" s="78">
        <v>7.47</v>
      </c>
      <c r="K855" s="78">
        <v>10.52</v>
      </c>
      <c r="L855" s="78">
        <v>45.14</v>
      </c>
      <c r="M855" s="78">
        <v>2372.9844910000002</v>
      </c>
      <c r="N855" s="76">
        <v>41969</v>
      </c>
      <c r="O855" s="77">
        <v>0</v>
      </c>
      <c r="P855" s="78">
        <v>6.88</v>
      </c>
      <c r="Q855" s="78">
        <v>9.6999999999999993</v>
      </c>
      <c r="R855" s="78">
        <v>42.89</v>
      </c>
      <c r="S855" s="75" t="s">
        <v>1</v>
      </c>
      <c r="T855" s="79">
        <v>8</v>
      </c>
      <c r="V855" s="86">
        <v>41969</v>
      </c>
      <c r="X855" s="81" t="str">
        <f t="shared" si="130"/>
        <v>2014-Q1</v>
      </c>
      <c r="Y855" s="81" t="str">
        <f t="shared" si="131"/>
        <v>2014-Q1</v>
      </c>
      <c r="Z855" s="87">
        <f t="shared" si="132"/>
        <v>10.52</v>
      </c>
      <c r="AB855" s="81" t="str">
        <f t="shared" si="133"/>
        <v>2014-Q4</v>
      </c>
      <c r="AC855" s="81" t="str">
        <f t="shared" si="134"/>
        <v>2014-Q4</v>
      </c>
      <c r="AD855" s="87">
        <f t="shared" si="135"/>
        <v>9.6999999999999993</v>
      </c>
      <c r="AF855" s="81" t="str">
        <f t="shared" si="136"/>
        <v>2014-Q4</v>
      </c>
      <c r="AG855" s="87">
        <f t="shared" si="137"/>
        <v>10.52</v>
      </c>
      <c r="AH855" s="87">
        <f t="shared" si="138"/>
        <v>9.6999999999999993</v>
      </c>
      <c r="AI855" s="87">
        <f t="shared" si="139"/>
        <v>0.82000000000000028</v>
      </c>
    </row>
    <row r="856" spans="1:35" ht="12" customHeight="1" x14ac:dyDescent="0.2">
      <c r="A856" s="73" t="s">
        <v>1887</v>
      </c>
      <c r="B856" s="74" t="s">
        <v>8</v>
      </c>
      <c r="C856" s="74" t="s">
        <v>2942</v>
      </c>
      <c r="D856" s="74" t="s">
        <v>128</v>
      </c>
      <c r="E856" s="74" t="s">
        <v>1904</v>
      </c>
      <c r="F856" s="74" t="s">
        <v>2</v>
      </c>
      <c r="G856" s="74" t="s">
        <v>2680</v>
      </c>
      <c r="H856" s="76">
        <v>41746</v>
      </c>
      <c r="I856" s="77">
        <v>11.53</v>
      </c>
      <c r="J856" s="78">
        <v>8.02</v>
      </c>
      <c r="K856" s="78">
        <v>10.199999999999999</v>
      </c>
      <c r="L856" s="78">
        <v>58.9</v>
      </c>
      <c r="M856" s="78">
        <v>575.19299999999998</v>
      </c>
      <c r="N856" s="76">
        <v>41969</v>
      </c>
      <c r="O856" s="77">
        <v>15.417</v>
      </c>
      <c r="P856" s="78">
        <v>7.96</v>
      </c>
      <c r="Q856" s="78">
        <v>10.199999999999999</v>
      </c>
      <c r="R856" s="78">
        <v>58.96</v>
      </c>
      <c r="S856" s="78">
        <v>575.84500000000003</v>
      </c>
      <c r="T856" s="79">
        <v>7</v>
      </c>
      <c r="V856" s="86">
        <v>41969</v>
      </c>
      <c r="X856" s="81" t="str">
        <f t="shared" si="130"/>
        <v>2014-Q2</v>
      </c>
      <c r="Y856" s="81" t="str">
        <f t="shared" si="131"/>
        <v>2014-Q2</v>
      </c>
      <c r="Z856" s="87">
        <f t="shared" si="132"/>
        <v>10.199999999999999</v>
      </c>
      <c r="AB856" s="81" t="str">
        <f t="shared" si="133"/>
        <v>2014-Q4</v>
      </c>
      <c r="AC856" s="81" t="str">
        <f t="shared" si="134"/>
        <v>2014-Q4</v>
      </c>
      <c r="AD856" s="87">
        <f t="shared" si="135"/>
        <v>10.199999999999999</v>
      </c>
      <c r="AF856" s="81" t="str">
        <f t="shared" si="136"/>
        <v>2014-Q4</v>
      </c>
      <c r="AG856" s="87">
        <f t="shared" si="137"/>
        <v>10.199999999999999</v>
      </c>
      <c r="AH856" s="87">
        <f t="shared" si="138"/>
        <v>10.199999999999999</v>
      </c>
      <c r="AI856" s="87">
        <f t="shared" si="139"/>
        <v>0</v>
      </c>
    </row>
    <row r="857" spans="1:35" ht="12" customHeight="1" x14ac:dyDescent="0.2">
      <c r="A857" s="73" t="s">
        <v>1887</v>
      </c>
      <c r="B857" s="74" t="s">
        <v>231</v>
      </c>
      <c r="C857" s="74" t="s">
        <v>2740</v>
      </c>
      <c r="D857" s="74" t="s">
        <v>635</v>
      </c>
      <c r="E857" s="74" t="s">
        <v>2003</v>
      </c>
      <c r="F857" s="74" t="s">
        <v>2</v>
      </c>
      <c r="G857" s="74" t="s">
        <v>2694</v>
      </c>
      <c r="H857" s="76">
        <v>41879</v>
      </c>
      <c r="I857" s="77">
        <v>0.79746099999999998</v>
      </c>
      <c r="J857" s="75" t="s">
        <v>1</v>
      </c>
      <c r="K857" s="75" t="s">
        <v>1</v>
      </c>
      <c r="L857" s="75" t="s">
        <v>1</v>
      </c>
      <c r="M857" s="78">
        <v>19.696881000000001</v>
      </c>
      <c r="N857" s="76">
        <v>41968</v>
      </c>
      <c r="O857" s="77">
        <v>0.78712099999999996</v>
      </c>
      <c r="P857" s="75" t="s">
        <v>1</v>
      </c>
      <c r="Q857" s="75" t="s">
        <v>1</v>
      </c>
      <c r="R857" s="75" t="s">
        <v>1</v>
      </c>
      <c r="S857" s="78">
        <v>19.438008</v>
      </c>
      <c r="T857" s="79">
        <v>2</v>
      </c>
      <c r="V857" s="86">
        <v>41968</v>
      </c>
      <c r="X857" s="81" t="str">
        <f t="shared" si="130"/>
        <v>2014-Q3</v>
      </c>
      <c r="Y857" s="81" t="str">
        <f t="shared" si="131"/>
        <v/>
      </c>
      <c r="Z857" s="87" t="str">
        <f t="shared" si="132"/>
        <v/>
      </c>
      <c r="AB857" s="81" t="str">
        <f t="shared" si="133"/>
        <v>2014-Q4</v>
      </c>
      <c r="AC857" s="81" t="str">
        <f t="shared" si="134"/>
        <v/>
      </c>
      <c r="AD857" s="87" t="str">
        <f t="shared" si="135"/>
        <v/>
      </c>
      <c r="AF857" s="81" t="str">
        <f t="shared" si="136"/>
        <v/>
      </c>
      <c r="AG857" s="87" t="str">
        <f t="shared" si="137"/>
        <v/>
      </c>
      <c r="AH857" s="87" t="str">
        <f t="shared" si="138"/>
        <v/>
      </c>
      <c r="AI857" s="87" t="str">
        <f t="shared" si="139"/>
        <v/>
      </c>
    </row>
    <row r="858" spans="1:35" ht="12" customHeight="1" x14ac:dyDescent="0.2">
      <c r="A858" s="73" t="s">
        <v>1887</v>
      </c>
      <c r="B858" s="74" t="s">
        <v>14</v>
      </c>
      <c r="C858" s="74" t="s">
        <v>136</v>
      </c>
      <c r="D858" s="74" t="s">
        <v>135</v>
      </c>
      <c r="E858" s="74" t="s">
        <v>1913</v>
      </c>
      <c r="F858" s="74" t="s">
        <v>2</v>
      </c>
      <c r="G858" s="74" t="s">
        <v>2680</v>
      </c>
      <c r="H858" s="76">
        <v>41674</v>
      </c>
      <c r="I858" s="77">
        <v>18.201000000000001</v>
      </c>
      <c r="J858" s="78">
        <v>7.71</v>
      </c>
      <c r="K858" s="78">
        <v>10.1</v>
      </c>
      <c r="L858" s="78">
        <v>49</v>
      </c>
      <c r="M858" s="78">
        <v>1365.444</v>
      </c>
      <c r="N858" s="76">
        <v>41968</v>
      </c>
      <c r="O858" s="77">
        <v>7</v>
      </c>
      <c r="P858" s="75" t="s">
        <v>1</v>
      </c>
      <c r="Q858" s="75" t="s">
        <v>1</v>
      </c>
      <c r="R858" s="75" t="s">
        <v>1</v>
      </c>
      <c r="S858" s="75" t="s">
        <v>1</v>
      </c>
      <c r="T858" s="79">
        <v>9</v>
      </c>
      <c r="V858" s="86">
        <v>41968</v>
      </c>
      <c r="X858" s="81" t="str">
        <f t="shared" si="130"/>
        <v>2014-Q1</v>
      </c>
      <c r="Y858" s="81" t="str">
        <f t="shared" si="131"/>
        <v>2014-Q1</v>
      </c>
      <c r="Z858" s="87">
        <f t="shared" si="132"/>
        <v>10.1</v>
      </c>
      <c r="AB858" s="81" t="str">
        <f t="shared" si="133"/>
        <v>2014-Q4</v>
      </c>
      <c r="AC858" s="81" t="str">
        <f t="shared" si="134"/>
        <v/>
      </c>
      <c r="AD858" s="87" t="str">
        <f t="shared" si="135"/>
        <v/>
      </c>
      <c r="AF858" s="81" t="str">
        <f t="shared" si="136"/>
        <v/>
      </c>
      <c r="AG858" s="87" t="str">
        <f t="shared" si="137"/>
        <v/>
      </c>
      <c r="AH858" s="87" t="str">
        <f t="shared" si="138"/>
        <v/>
      </c>
      <c r="AI858" s="87" t="str">
        <f t="shared" si="139"/>
        <v/>
      </c>
    </row>
    <row r="859" spans="1:35" ht="12" customHeight="1" x14ac:dyDescent="0.2">
      <c r="A859" s="73" t="s">
        <v>1887</v>
      </c>
      <c r="B859" s="74" t="s">
        <v>8</v>
      </c>
      <c r="C859" s="74" t="s">
        <v>125</v>
      </c>
      <c r="D859" s="74" t="s">
        <v>124</v>
      </c>
      <c r="E859" s="74" t="s">
        <v>1964</v>
      </c>
      <c r="F859" s="74" t="s">
        <v>2</v>
      </c>
      <c r="G859" s="74" t="s">
        <v>2680</v>
      </c>
      <c r="H859" s="76">
        <v>41789</v>
      </c>
      <c r="I859" s="77">
        <v>78.5</v>
      </c>
      <c r="J859" s="78">
        <v>8.6</v>
      </c>
      <c r="K859" s="78">
        <v>10.199999999999999</v>
      </c>
      <c r="L859" s="78">
        <v>51.9</v>
      </c>
      <c r="M859" s="78">
        <v>4432.9399999999996</v>
      </c>
      <c r="N859" s="76">
        <v>41957</v>
      </c>
      <c r="O859" s="77">
        <v>15.379</v>
      </c>
      <c r="P859" s="78">
        <v>8.6</v>
      </c>
      <c r="Q859" s="78">
        <v>10.199999999999999</v>
      </c>
      <c r="R859" s="78">
        <v>51.9</v>
      </c>
      <c r="S859" s="78">
        <v>4432.9399999999996</v>
      </c>
      <c r="T859" s="79">
        <v>5</v>
      </c>
      <c r="V859" s="86">
        <v>41957</v>
      </c>
      <c r="X859" s="81" t="str">
        <f t="shared" si="130"/>
        <v>2014-Q2</v>
      </c>
      <c r="Y859" s="81" t="str">
        <f t="shared" si="131"/>
        <v>2014-Q2</v>
      </c>
      <c r="Z859" s="87">
        <f t="shared" si="132"/>
        <v>10.199999999999999</v>
      </c>
      <c r="AB859" s="81" t="str">
        <f t="shared" si="133"/>
        <v>2014-Q4</v>
      </c>
      <c r="AC859" s="81" t="str">
        <f t="shared" si="134"/>
        <v>2014-Q4</v>
      </c>
      <c r="AD859" s="87">
        <f t="shared" si="135"/>
        <v>10.199999999999999</v>
      </c>
      <c r="AF859" s="81" t="str">
        <f t="shared" si="136"/>
        <v>2014-Q4</v>
      </c>
      <c r="AG859" s="87">
        <f t="shared" si="137"/>
        <v>10.199999999999999</v>
      </c>
      <c r="AH859" s="87">
        <f t="shared" si="138"/>
        <v>10.199999999999999</v>
      </c>
      <c r="AI859" s="87">
        <f t="shared" si="139"/>
        <v>0</v>
      </c>
    </row>
    <row r="860" spans="1:35" ht="12" customHeight="1" x14ac:dyDescent="0.2">
      <c r="A860" s="73" t="s">
        <v>1887</v>
      </c>
      <c r="B860" s="74" t="s">
        <v>101</v>
      </c>
      <c r="C860" s="74" t="s">
        <v>100</v>
      </c>
      <c r="D860" s="74" t="s">
        <v>62</v>
      </c>
      <c r="E860" s="74" t="s">
        <v>1957</v>
      </c>
      <c r="F860" s="74" t="s">
        <v>2</v>
      </c>
      <c r="G860" s="74" t="s">
        <v>2694</v>
      </c>
      <c r="H860" s="76">
        <v>41807</v>
      </c>
      <c r="I860" s="77">
        <v>4.6961880000000003</v>
      </c>
      <c r="J860" s="75" t="s">
        <v>1</v>
      </c>
      <c r="K860" s="75" t="s">
        <v>1</v>
      </c>
      <c r="L860" s="75" t="s">
        <v>1</v>
      </c>
      <c r="M860" s="75" t="s">
        <v>1</v>
      </c>
      <c r="N860" s="76">
        <v>41955</v>
      </c>
      <c r="O860" s="77">
        <v>4.6961880000000003</v>
      </c>
      <c r="P860" s="75" t="s">
        <v>1</v>
      </c>
      <c r="Q860" s="75" t="s">
        <v>1</v>
      </c>
      <c r="R860" s="75" t="s">
        <v>1</v>
      </c>
      <c r="S860" s="75" t="s">
        <v>1</v>
      </c>
      <c r="T860" s="79">
        <v>4</v>
      </c>
      <c r="V860" s="86">
        <v>41955</v>
      </c>
      <c r="X860" s="81" t="str">
        <f t="shared" si="130"/>
        <v>2014-Q2</v>
      </c>
      <c r="Y860" s="81" t="str">
        <f t="shared" si="131"/>
        <v/>
      </c>
      <c r="Z860" s="87" t="str">
        <f t="shared" si="132"/>
        <v/>
      </c>
      <c r="AB860" s="81" t="str">
        <f t="shared" si="133"/>
        <v>2014-Q4</v>
      </c>
      <c r="AC860" s="81" t="str">
        <f t="shared" si="134"/>
        <v/>
      </c>
      <c r="AD860" s="87" t="str">
        <f t="shared" si="135"/>
        <v/>
      </c>
      <c r="AF860" s="81" t="str">
        <f t="shared" si="136"/>
        <v/>
      </c>
      <c r="AG860" s="87" t="str">
        <f t="shared" si="137"/>
        <v/>
      </c>
      <c r="AH860" s="87" t="str">
        <f t="shared" si="138"/>
        <v/>
      </c>
      <c r="AI860" s="87" t="str">
        <f t="shared" si="139"/>
        <v/>
      </c>
    </row>
    <row r="861" spans="1:35" ht="12" customHeight="1" x14ac:dyDescent="0.2">
      <c r="A861" s="73" t="s">
        <v>1887</v>
      </c>
      <c r="B861" s="74" t="s">
        <v>81</v>
      </c>
      <c r="C861" s="74" t="s">
        <v>88</v>
      </c>
      <c r="D861" s="74" t="s">
        <v>12</v>
      </c>
      <c r="E861" s="74" t="s">
        <v>1918</v>
      </c>
      <c r="F861" s="74" t="s">
        <v>2</v>
      </c>
      <c r="G861" s="74" t="s">
        <v>2680</v>
      </c>
      <c r="H861" s="76">
        <v>41624</v>
      </c>
      <c r="I861" s="77">
        <v>20.939</v>
      </c>
      <c r="J861" s="78">
        <v>7.72</v>
      </c>
      <c r="K861" s="78">
        <v>10.7</v>
      </c>
      <c r="L861" s="78">
        <v>51.73</v>
      </c>
      <c r="M861" s="78">
        <v>334.83600000000001</v>
      </c>
      <c r="N861" s="76">
        <v>41949</v>
      </c>
      <c r="O861" s="77">
        <v>16.442</v>
      </c>
      <c r="P861" s="78">
        <v>7.14</v>
      </c>
      <c r="Q861" s="78">
        <v>9.56</v>
      </c>
      <c r="R861" s="78">
        <v>51.73</v>
      </c>
      <c r="S861" s="78">
        <v>334.11799999999999</v>
      </c>
      <c r="T861" s="79">
        <v>10</v>
      </c>
      <c r="V861" s="86">
        <v>41949</v>
      </c>
      <c r="X861" s="81" t="str">
        <f t="shared" si="130"/>
        <v>2013-Q4</v>
      </c>
      <c r="Y861" s="81" t="str">
        <f t="shared" si="131"/>
        <v>2013-Q4</v>
      </c>
      <c r="Z861" s="87">
        <f t="shared" si="132"/>
        <v>10.7</v>
      </c>
      <c r="AB861" s="81" t="str">
        <f t="shared" si="133"/>
        <v>2014-Q4</v>
      </c>
      <c r="AC861" s="81" t="str">
        <f t="shared" si="134"/>
        <v>2014-Q4</v>
      </c>
      <c r="AD861" s="87">
        <f t="shared" si="135"/>
        <v>9.56</v>
      </c>
      <c r="AF861" s="81" t="str">
        <f t="shared" si="136"/>
        <v>2014-Q4</v>
      </c>
      <c r="AG861" s="87">
        <f t="shared" si="137"/>
        <v>10.7</v>
      </c>
      <c r="AH861" s="87">
        <f t="shared" si="138"/>
        <v>9.56</v>
      </c>
      <c r="AI861" s="87">
        <f t="shared" si="139"/>
        <v>1.1399999999999988</v>
      </c>
    </row>
    <row r="862" spans="1:35" ht="12" customHeight="1" x14ac:dyDescent="0.2">
      <c r="A862" s="73" t="s">
        <v>1887</v>
      </c>
      <c r="B862" s="74" t="s">
        <v>8</v>
      </c>
      <c r="C862" s="74" t="s">
        <v>3016</v>
      </c>
      <c r="D862" s="74" t="s">
        <v>124</v>
      </c>
      <c r="E862" s="74" t="s">
        <v>1907</v>
      </c>
      <c r="F862" s="74" t="s">
        <v>2</v>
      </c>
      <c r="G862" s="74" t="s">
        <v>2680</v>
      </c>
      <c r="H862" s="76">
        <v>41730</v>
      </c>
      <c r="I862" s="77">
        <v>76.809426999999999</v>
      </c>
      <c r="J862" s="78">
        <v>8.7200000000000006</v>
      </c>
      <c r="K862" s="78">
        <v>10.6</v>
      </c>
      <c r="L862" s="78">
        <v>50.5</v>
      </c>
      <c r="M862" s="78">
        <v>1579.7561040000001</v>
      </c>
      <c r="N862" s="76">
        <v>41949</v>
      </c>
      <c r="O862" s="77">
        <v>24.602</v>
      </c>
      <c r="P862" s="78">
        <v>8.39</v>
      </c>
      <c r="Q862" s="78">
        <v>10.199999999999999</v>
      </c>
      <c r="R862" s="78">
        <v>50.28</v>
      </c>
      <c r="S862" s="78">
        <v>1549.9169999999999</v>
      </c>
      <c r="T862" s="79">
        <v>7</v>
      </c>
      <c r="V862" s="86">
        <v>41949</v>
      </c>
      <c r="X862" s="81" t="str">
        <f t="shared" si="130"/>
        <v>2014-Q2</v>
      </c>
      <c r="Y862" s="81" t="str">
        <f t="shared" si="131"/>
        <v>2014-Q2</v>
      </c>
      <c r="Z862" s="87">
        <f t="shared" si="132"/>
        <v>10.6</v>
      </c>
      <c r="AB862" s="81" t="str">
        <f t="shared" si="133"/>
        <v>2014-Q4</v>
      </c>
      <c r="AC862" s="81" t="str">
        <f t="shared" si="134"/>
        <v>2014-Q4</v>
      </c>
      <c r="AD862" s="87">
        <f t="shared" si="135"/>
        <v>10.199999999999999</v>
      </c>
      <c r="AF862" s="81" t="str">
        <f t="shared" si="136"/>
        <v>2014-Q4</v>
      </c>
      <c r="AG862" s="87">
        <f t="shared" si="137"/>
        <v>10.6</v>
      </c>
      <c r="AH862" s="87">
        <f t="shared" si="138"/>
        <v>10.199999999999999</v>
      </c>
      <c r="AI862" s="87">
        <f t="shared" si="139"/>
        <v>0.40000000000000036</v>
      </c>
    </row>
    <row r="863" spans="1:35" ht="12" customHeight="1" x14ac:dyDescent="0.2">
      <c r="A863" s="73" t="s">
        <v>1887</v>
      </c>
      <c r="B863" s="74" t="s">
        <v>42</v>
      </c>
      <c r="C863" s="74" t="s">
        <v>1148</v>
      </c>
      <c r="D863" s="74" t="s">
        <v>12</v>
      </c>
      <c r="E863" s="74" t="s">
        <v>1898</v>
      </c>
      <c r="F863" s="74" t="s">
        <v>2</v>
      </c>
      <c r="G863" s="74" t="s">
        <v>2680</v>
      </c>
      <c r="H863" s="76">
        <v>41761</v>
      </c>
      <c r="I863" s="77">
        <v>37.776000000000003</v>
      </c>
      <c r="J863" s="78">
        <v>8.25</v>
      </c>
      <c r="K863" s="78">
        <v>10.119999999999999</v>
      </c>
      <c r="L863" s="78">
        <v>48.17</v>
      </c>
      <c r="M863" s="78">
        <v>5249.6750000000002</v>
      </c>
      <c r="N863" s="76">
        <v>41921</v>
      </c>
      <c r="O863" s="77">
        <v>0</v>
      </c>
      <c r="P863" s="78">
        <v>8.09</v>
      </c>
      <c r="Q863" s="78">
        <v>9.8000000000000007</v>
      </c>
      <c r="R863" s="78">
        <v>48.17</v>
      </c>
      <c r="S863" s="75" t="s">
        <v>1</v>
      </c>
      <c r="T863" s="79">
        <v>5</v>
      </c>
      <c r="V863" s="86">
        <v>41921</v>
      </c>
      <c r="X863" s="81" t="str">
        <f t="shared" si="130"/>
        <v>2014-Q2</v>
      </c>
      <c r="Y863" s="81" t="str">
        <f t="shared" si="131"/>
        <v>2014-Q2</v>
      </c>
      <c r="Z863" s="87">
        <f t="shared" si="132"/>
        <v>10.119999999999999</v>
      </c>
      <c r="AB863" s="81" t="str">
        <f t="shared" si="133"/>
        <v>2014-Q4</v>
      </c>
      <c r="AC863" s="81" t="str">
        <f t="shared" si="134"/>
        <v>2014-Q4</v>
      </c>
      <c r="AD863" s="87">
        <f t="shared" si="135"/>
        <v>9.8000000000000007</v>
      </c>
      <c r="AF863" s="81" t="str">
        <f t="shared" si="136"/>
        <v>2014-Q4</v>
      </c>
      <c r="AG863" s="87">
        <f t="shared" si="137"/>
        <v>10.119999999999999</v>
      </c>
      <c r="AH863" s="87">
        <f t="shared" si="138"/>
        <v>9.8000000000000007</v>
      </c>
      <c r="AI863" s="87">
        <f t="shared" si="139"/>
        <v>0.31999999999999851</v>
      </c>
    </row>
    <row r="864" spans="1:35" ht="12" customHeight="1" x14ac:dyDescent="0.2">
      <c r="A864" s="73" t="s">
        <v>1887</v>
      </c>
      <c r="B864" s="74" t="s">
        <v>199</v>
      </c>
      <c r="C864" s="74" t="s">
        <v>2715</v>
      </c>
      <c r="D864" s="74" t="s">
        <v>198</v>
      </c>
      <c r="E864" s="74" t="s">
        <v>1945</v>
      </c>
      <c r="F864" s="74" t="s">
        <v>2</v>
      </c>
      <c r="G864" s="74" t="s">
        <v>2694</v>
      </c>
      <c r="H864" s="76">
        <v>41628</v>
      </c>
      <c r="I864" s="77">
        <v>120.96369</v>
      </c>
      <c r="J864" s="78">
        <v>7.14</v>
      </c>
      <c r="K864" s="78">
        <v>10</v>
      </c>
      <c r="L864" s="78">
        <v>48</v>
      </c>
      <c r="M864" s="78">
        <v>838.80476199999998</v>
      </c>
      <c r="N864" s="76">
        <v>41907</v>
      </c>
      <c r="O864" s="77">
        <v>116.86535499999999</v>
      </c>
      <c r="P864" s="78">
        <v>6.91</v>
      </c>
      <c r="Q864" s="78">
        <v>9.8000000000000007</v>
      </c>
      <c r="R864" s="78">
        <v>48</v>
      </c>
      <c r="S864" s="78">
        <v>839.42159300000003</v>
      </c>
      <c r="T864" s="79">
        <v>9</v>
      </c>
      <c r="V864" s="86">
        <v>41907</v>
      </c>
      <c r="X864" s="81" t="str">
        <f t="shared" si="130"/>
        <v>2013-Q4</v>
      </c>
      <c r="Y864" s="81" t="str">
        <f t="shared" si="131"/>
        <v>2013-Q4</v>
      </c>
      <c r="Z864" s="87">
        <f t="shared" si="132"/>
        <v>10</v>
      </c>
      <c r="AB864" s="81" t="str">
        <f t="shared" si="133"/>
        <v>2014-Q3</v>
      </c>
      <c r="AC864" s="81" t="str">
        <f t="shared" si="134"/>
        <v>2014-Q3</v>
      </c>
      <c r="AD864" s="87">
        <f t="shared" si="135"/>
        <v>9.8000000000000007</v>
      </c>
      <c r="AF864" s="81" t="str">
        <f t="shared" si="136"/>
        <v>2014-Q3</v>
      </c>
      <c r="AG864" s="87">
        <f t="shared" si="137"/>
        <v>10</v>
      </c>
      <c r="AH864" s="87">
        <f t="shared" si="138"/>
        <v>9.8000000000000007</v>
      </c>
      <c r="AI864" s="87">
        <f t="shared" si="139"/>
        <v>0.19999999999999929</v>
      </c>
    </row>
    <row r="865" spans="1:35" ht="12" customHeight="1" x14ac:dyDescent="0.2">
      <c r="A865" s="73" t="s">
        <v>1887</v>
      </c>
      <c r="B865" s="74" t="s">
        <v>163</v>
      </c>
      <c r="C865" s="74" t="s">
        <v>2330</v>
      </c>
      <c r="D865" s="74" t="s">
        <v>15</v>
      </c>
      <c r="E865" s="74" t="s">
        <v>1946</v>
      </c>
      <c r="F865" s="74" t="s">
        <v>2</v>
      </c>
      <c r="G865" s="74" t="s">
        <v>2694</v>
      </c>
      <c r="H865" s="76">
        <v>41789</v>
      </c>
      <c r="I865" s="77">
        <v>70.037999999999997</v>
      </c>
      <c r="J865" s="78">
        <v>8.51</v>
      </c>
      <c r="K865" s="75" t="s">
        <v>1</v>
      </c>
      <c r="L865" s="78">
        <v>53.29</v>
      </c>
      <c r="M865" s="78">
        <v>2701.2220000000002</v>
      </c>
      <c r="N865" s="76">
        <v>41906</v>
      </c>
      <c r="O865" s="77">
        <v>66.237454</v>
      </c>
      <c r="P865" s="78">
        <v>8.5299999999999994</v>
      </c>
      <c r="Q865" s="75" t="s">
        <v>1</v>
      </c>
      <c r="R865" s="78">
        <v>53.52</v>
      </c>
      <c r="S865" s="78">
        <v>2667.4740000000002</v>
      </c>
      <c r="T865" s="79">
        <v>3</v>
      </c>
      <c r="V865" s="86">
        <v>41906</v>
      </c>
      <c r="X865" s="81" t="str">
        <f t="shared" si="130"/>
        <v>2014-Q2</v>
      </c>
      <c r="Y865" s="81" t="str">
        <f t="shared" si="131"/>
        <v/>
      </c>
      <c r="Z865" s="87" t="str">
        <f t="shared" si="132"/>
        <v/>
      </c>
      <c r="AB865" s="81" t="str">
        <f t="shared" si="133"/>
        <v>2014-Q3</v>
      </c>
      <c r="AC865" s="81" t="str">
        <f t="shared" si="134"/>
        <v/>
      </c>
      <c r="AD865" s="87" t="str">
        <f t="shared" si="135"/>
        <v/>
      </c>
      <c r="AF865" s="81" t="str">
        <f t="shared" si="136"/>
        <v/>
      </c>
      <c r="AG865" s="87" t="str">
        <f t="shared" si="137"/>
        <v/>
      </c>
      <c r="AH865" s="87" t="str">
        <f t="shared" si="138"/>
        <v/>
      </c>
      <c r="AI865" s="87" t="str">
        <f t="shared" si="139"/>
        <v/>
      </c>
    </row>
    <row r="866" spans="1:35" ht="12" customHeight="1" x14ac:dyDescent="0.2">
      <c r="A866" s="73" t="s">
        <v>1887</v>
      </c>
      <c r="B866" s="74" t="s">
        <v>86</v>
      </c>
      <c r="C866" s="74" t="s">
        <v>136</v>
      </c>
      <c r="D866" s="74" t="s">
        <v>135</v>
      </c>
      <c r="E866" s="74" t="s">
        <v>1947</v>
      </c>
      <c r="F866" s="74" t="s">
        <v>2</v>
      </c>
      <c r="G866" s="74" t="s">
        <v>2680</v>
      </c>
      <c r="H866" s="76">
        <v>41789</v>
      </c>
      <c r="I866" s="75" t="s">
        <v>1</v>
      </c>
      <c r="J866" s="75" t="s">
        <v>1</v>
      </c>
      <c r="K866" s="75" t="s">
        <v>1</v>
      </c>
      <c r="L866" s="75" t="s">
        <v>1</v>
      </c>
      <c r="M866" s="75" t="s">
        <v>1</v>
      </c>
      <c r="N866" s="76">
        <v>41900</v>
      </c>
      <c r="O866" s="77">
        <v>0</v>
      </c>
      <c r="P866" s="75" t="s">
        <v>1</v>
      </c>
      <c r="Q866" s="75" t="s">
        <v>1</v>
      </c>
      <c r="R866" s="75" t="s">
        <v>1</v>
      </c>
      <c r="S866" s="75" t="s">
        <v>1</v>
      </c>
      <c r="T866" s="79">
        <v>3</v>
      </c>
      <c r="V866" s="86">
        <v>41900</v>
      </c>
      <c r="X866" s="81" t="str">
        <f t="shared" si="130"/>
        <v>2014-Q2</v>
      </c>
      <c r="Y866" s="81" t="str">
        <f t="shared" si="131"/>
        <v/>
      </c>
      <c r="Z866" s="87" t="str">
        <f t="shared" si="132"/>
        <v/>
      </c>
      <c r="AB866" s="81" t="str">
        <f t="shared" si="133"/>
        <v>2014-Q3</v>
      </c>
      <c r="AC866" s="81" t="str">
        <f t="shared" si="134"/>
        <v/>
      </c>
      <c r="AD866" s="87" t="str">
        <f t="shared" si="135"/>
        <v/>
      </c>
      <c r="AF866" s="81" t="str">
        <f t="shared" si="136"/>
        <v/>
      </c>
      <c r="AG866" s="87" t="str">
        <f t="shared" si="137"/>
        <v/>
      </c>
      <c r="AH866" s="87" t="str">
        <f t="shared" si="138"/>
        <v/>
      </c>
      <c r="AI866" s="87" t="str">
        <f t="shared" si="139"/>
        <v/>
      </c>
    </row>
    <row r="867" spans="1:35" ht="12" customHeight="1" x14ac:dyDescent="0.2">
      <c r="A867" s="73" t="s">
        <v>1887</v>
      </c>
      <c r="B867" s="74" t="s">
        <v>95</v>
      </c>
      <c r="C867" s="74" t="s">
        <v>435</v>
      </c>
      <c r="D867" s="74" t="s">
        <v>436</v>
      </c>
      <c r="E867" s="74" t="s">
        <v>1902</v>
      </c>
      <c r="F867" s="74" t="s">
        <v>2</v>
      </c>
      <c r="G867" s="74" t="s">
        <v>2680</v>
      </c>
      <c r="H867" s="76">
        <v>41757</v>
      </c>
      <c r="I867" s="77">
        <v>5.8521710000000002</v>
      </c>
      <c r="J867" s="78">
        <v>7.18</v>
      </c>
      <c r="K867" s="78">
        <v>11.25</v>
      </c>
      <c r="L867" s="78">
        <v>46.47</v>
      </c>
      <c r="M867" s="78">
        <v>60.596169000000003</v>
      </c>
      <c r="N867" s="76">
        <v>41897</v>
      </c>
      <c r="O867" s="77">
        <v>3.75</v>
      </c>
      <c r="P867" s="75" t="s">
        <v>1</v>
      </c>
      <c r="Q867" s="78">
        <v>10.25</v>
      </c>
      <c r="R867" s="75" t="s">
        <v>1</v>
      </c>
      <c r="S867" s="75" t="s">
        <v>1</v>
      </c>
      <c r="T867" s="79">
        <v>4</v>
      </c>
      <c r="V867" s="86">
        <v>41897</v>
      </c>
      <c r="X867" s="81" t="str">
        <f t="shared" si="130"/>
        <v>2014-Q2</v>
      </c>
      <c r="Y867" s="81" t="str">
        <f t="shared" si="131"/>
        <v>2014-Q2</v>
      </c>
      <c r="Z867" s="87">
        <f t="shared" si="132"/>
        <v>11.25</v>
      </c>
      <c r="AB867" s="81" t="str">
        <f t="shared" si="133"/>
        <v>2014-Q3</v>
      </c>
      <c r="AC867" s="81" t="str">
        <f t="shared" si="134"/>
        <v>2014-Q3</v>
      </c>
      <c r="AD867" s="87">
        <f t="shared" si="135"/>
        <v>10.25</v>
      </c>
      <c r="AF867" s="81" t="str">
        <f t="shared" si="136"/>
        <v>2014-Q3</v>
      </c>
      <c r="AG867" s="87">
        <f t="shared" si="137"/>
        <v>11.25</v>
      </c>
      <c r="AH867" s="87">
        <f t="shared" si="138"/>
        <v>10.25</v>
      </c>
      <c r="AI867" s="87">
        <f t="shared" si="139"/>
        <v>1</v>
      </c>
    </row>
    <row r="868" spans="1:35" ht="12" customHeight="1" x14ac:dyDescent="0.2">
      <c r="A868" s="73" t="s">
        <v>1887</v>
      </c>
      <c r="B868" s="74" t="s">
        <v>28</v>
      </c>
      <c r="C868" s="74" t="s">
        <v>152</v>
      </c>
      <c r="D868" s="74" t="s">
        <v>151</v>
      </c>
      <c r="E868" s="74" t="s">
        <v>2005</v>
      </c>
      <c r="F868" s="74" t="s">
        <v>2</v>
      </c>
      <c r="G868" s="74" t="s">
        <v>2767</v>
      </c>
      <c r="H868" s="76">
        <v>41774</v>
      </c>
      <c r="I868" s="77">
        <v>91.293869999999998</v>
      </c>
      <c r="J868" s="78">
        <v>6.66</v>
      </c>
      <c r="K868" s="78">
        <v>10.25</v>
      </c>
      <c r="L868" s="78">
        <v>45</v>
      </c>
      <c r="M868" s="78">
        <v>693.86227199999996</v>
      </c>
      <c r="N868" s="76">
        <v>41893</v>
      </c>
      <c r="O868" s="77">
        <v>87.765658999999999</v>
      </c>
      <c r="P868" s="78">
        <v>6.37</v>
      </c>
      <c r="Q868" s="78">
        <v>9.6</v>
      </c>
      <c r="R868" s="78">
        <v>45</v>
      </c>
      <c r="S868" s="78">
        <v>693.86227199999996</v>
      </c>
      <c r="T868" s="79">
        <v>3</v>
      </c>
      <c r="V868" s="86">
        <v>41893</v>
      </c>
      <c r="X868" s="81" t="str">
        <f t="shared" si="130"/>
        <v>2014-Q2</v>
      </c>
      <c r="Y868" s="81" t="str">
        <f t="shared" si="131"/>
        <v>2014-Q2</v>
      </c>
      <c r="Z868" s="87">
        <f t="shared" si="132"/>
        <v>10.25</v>
      </c>
      <c r="AB868" s="81" t="str">
        <f t="shared" si="133"/>
        <v>2014-Q3</v>
      </c>
      <c r="AC868" s="81" t="str">
        <f t="shared" si="134"/>
        <v>2014-Q3</v>
      </c>
      <c r="AD868" s="87">
        <f t="shared" si="135"/>
        <v>9.6</v>
      </c>
      <c r="AF868" s="81" t="str">
        <f t="shared" si="136"/>
        <v>2014-Q3</v>
      </c>
      <c r="AG868" s="87">
        <f t="shared" si="137"/>
        <v>10.25</v>
      </c>
      <c r="AH868" s="87">
        <f t="shared" si="138"/>
        <v>9.6</v>
      </c>
      <c r="AI868" s="87">
        <f t="shared" si="139"/>
        <v>0.65000000000000036</v>
      </c>
    </row>
    <row r="869" spans="1:35" ht="12" customHeight="1" x14ac:dyDescent="0.2">
      <c r="A869" s="73" t="s">
        <v>1887</v>
      </c>
      <c r="B869" s="74" t="s">
        <v>144</v>
      </c>
      <c r="C869" s="74" t="s">
        <v>13</v>
      </c>
      <c r="D869" s="74" t="s">
        <v>12</v>
      </c>
      <c r="E869" s="74" t="s">
        <v>1916</v>
      </c>
      <c r="F869" s="74" t="s">
        <v>2</v>
      </c>
      <c r="G869" s="74" t="s">
        <v>2680</v>
      </c>
      <c r="H869" s="76">
        <v>41642</v>
      </c>
      <c r="I869" s="77">
        <v>76.252100999999996</v>
      </c>
      <c r="J869" s="78">
        <v>7.72</v>
      </c>
      <c r="K869" s="78">
        <v>10</v>
      </c>
      <c r="L869" s="78">
        <v>51.6</v>
      </c>
      <c r="M869" s="78">
        <v>6029.32845</v>
      </c>
      <c r="N869" s="76">
        <v>41880</v>
      </c>
      <c r="O869" s="77">
        <v>54.2</v>
      </c>
      <c r="P869" s="78">
        <v>7.57</v>
      </c>
      <c r="Q869" s="78">
        <v>9.8000000000000007</v>
      </c>
      <c r="R869" s="78">
        <v>51.43</v>
      </c>
      <c r="S869" s="75" t="s">
        <v>1</v>
      </c>
      <c r="T869" s="79">
        <v>7</v>
      </c>
      <c r="V869" s="86">
        <v>41880</v>
      </c>
      <c r="X869" s="81" t="str">
        <f t="shared" si="130"/>
        <v>2014-Q1</v>
      </c>
      <c r="Y869" s="81" t="str">
        <f t="shared" si="131"/>
        <v>2014-Q1</v>
      </c>
      <c r="Z869" s="87">
        <f t="shared" si="132"/>
        <v>10</v>
      </c>
      <c r="AB869" s="81" t="str">
        <f t="shared" si="133"/>
        <v>2014-Q3</v>
      </c>
      <c r="AC869" s="81" t="str">
        <f t="shared" si="134"/>
        <v>2014-Q3</v>
      </c>
      <c r="AD869" s="87">
        <f t="shared" si="135"/>
        <v>9.8000000000000007</v>
      </c>
      <c r="AF869" s="81" t="str">
        <f t="shared" si="136"/>
        <v>2014-Q3</v>
      </c>
      <c r="AG869" s="87">
        <f t="shared" si="137"/>
        <v>10</v>
      </c>
      <c r="AH869" s="87">
        <f t="shared" si="138"/>
        <v>9.8000000000000007</v>
      </c>
      <c r="AI869" s="87">
        <f t="shared" si="139"/>
        <v>0.19999999999999929</v>
      </c>
    </row>
    <row r="870" spans="1:35" ht="12" customHeight="1" x14ac:dyDescent="0.2">
      <c r="A870" s="73" t="s">
        <v>1887</v>
      </c>
      <c r="B870" s="74" t="s">
        <v>1653</v>
      </c>
      <c r="C870" s="74" t="s">
        <v>2127</v>
      </c>
      <c r="D870" s="74" t="s">
        <v>2095</v>
      </c>
      <c r="E870" s="74" t="s">
        <v>1949</v>
      </c>
      <c r="F870" s="74" t="s">
        <v>2</v>
      </c>
      <c r="G870" s="74" t="s">
        <v>2680</v>
      </c>
      <c r="H870" s="76">
        <v>41628</v>
      </c>
      <c r="I870" s="77">
        <v>-0.2</v>
      </c>
      <c r="J870" s="78">
        <v>7.61</v>
      </c>
      <c r="K870" s="78">
        <v>10</v>
      </c>
      <c r="L870" s="78">
        <v>48.97</v>
      </c>
      <c r="M870" s="78">
        <v>1187</v>
      </c>
      <c r="N870" s="76">
        <v>41876</v>
      </c>
      <c r="O870" s="77">
        <v>-8.827</v>
      </c>
      <c r="P870" s="78">
        <v>7.46</v>
      </c>
      <c r="Q870" s="78">
        <v>9.6</v>
      </c>
      <c r="R870" s="78">
        <v>50</v>
      </c>
      <c r="S870" s="78">
        <v>1164.7429999999999</v>
      </c>
      <c r="T870" s="79">
        <v>8</v>
      </c>
      <c r="V870" s="86">
        <v>41876</v>
      </c>
      <c r="X870" s="81" t="str">
        <f t="shared" si="130"/>
        <v>2013-Q4</v>
      </c>
      <c r="Y870" s="81" t="str">
        <f t="shared" si="131"/>
        <v>2013-Q4</v>
      </c>
      <c r="Z870" s="87">
        <f t="shared" si="132"/>
        <v>10</v>
      </c>
      <c r="AB870" s="81" t="str">
        <f t="shared" si="133"/>
        <v>2014-Q3</v>
      </c>
      <c r="AC870" s="81" t="str">
        <f t="shared" si="134"/>
        <v>2014-Q3</v>
      </c>
      <c r="AD870" s="87">
        <f t="shared" si="135"/>
        <v>9.6</v>
      </c>
      <c r="AF870" s="81" t="str">
        <f t="shared" si="136"/>
        <v>2014-Q3</v>
      </c>
      <c r="AG870" s="87">
        <f t="shared" si="137"/>
        <v>10</v>
      </c>
      <c r="AH870" s="87">
        <f t="shared" si="138"/>
        <v>9.6</v>
      </c>
      <c r="AI870" s="87">
        <f t="shared" si="139"/>
        <v>0.40000000000000036</v>
      </c>
    </row>
    <row r="871" spans="1:35" ht="12" customHeight="1" x14ac:dyDescent="0.2">
      <c r="A871" s="73" t="s">
        <v>1887</v>
      </c>
      <c r="B871" s="74" t="s">
        <v>46</v>
      </c>
      <c r="C871" s="74" t="s">
        <v>189</v>
      </c>
      <c r="D871" s="74" t="s">
        <v>62</v>
      </c>
      <c r="E871" s="74" t="s">
        <v>1910</v>
      </c>
      <c r="F871" s="74" t="s">
        <v>2</v>
      </c>
      <c r="G871" s="74" t="s">
        <v>2678</v>
      </c>
      <c r="H871" s="76">
        <v>41712</v>
      </c>
      <c r="I871" s="77">
        <v>61.650095</v>
      </c>
      <c r="J871" s="78">
        <v>8.01</v>
      </c>
      <c r="K871" s="78">
        <v>10.25</v>
      </c>
      <c r="L871" s="78">
        <v>50.04</v>
      </c>
      <c r="M871" s="78">
        <v>1353.0243700000001</v>
      </c>
      <c r="N871" s="76">
        <v>41871</v>
      </c>
      <c r="O871" s="77">
        <v>19</v>
      </c>
      <c r="P871" s="78">
        <v>7.75</v>
      </c>
      <c r="Q871" s="78">
        <v>9.75</v>
      </c>
      <c r="R871" s="78">
        <v>49.83</v>
      </c>
      <c r="S871" s="78">
        <v>1162</v>
      </c>
      <c r="T871" s="79">
        <v>5</v>
      </c>
      <c r="V871" s="86">
        <v>41871</v>
      </c>
      <c r="X871" s="81" t="str">
        <f t="shared" si="130"/>
        <v>2014-Q1</v>
      </c>
      <c r="Y871" s="81" t="str">
        <f t="shared" si="131"/>
        <v>2014-Q1</v>
      </c>
      <c r="Z871" s="87">
        <f t="shared" si="132"/>
        <v>10.25</v>
      </c>
      <c r="AB871" s="81" t="str">
        <f t="shared" si="133"/>
        <v>2014-Q3</v>
      </c>
      <c r="AC871" s="81" t="str">
        <f t="shared" si="134"/>
        <v>2014-Q3</v>
      </c>
      <c r="AD871" s="87">
        <f t="shared" si="135"/>
        <v>9.75</v>
      </c>
      <c r="AF871" s="81" t="str">
        <f t="shared" si="136"/>
        <v>2014-Q3</v>
      </c>
      <c r="AG871" s="87">
        <f t="shared" si="137"/>
        <v>10.25</v>
      </c>
      <c r="AH871" s="87">
        <f t="shared" si="138"/>
        <v>9.75</v>
      </c>
      <c r="AI871" s="87">
        <f t="shared" si="139"/>
        <v>0.5</v>
      </c>
    </row>
    <row r="872" spans="1:35" ht="12" customHeight="1" x14ac:dyDescent="0.2">
      <c r="A872" s="73" t="s">
        <v>1887</v>
      </c>
      <c r="B872" s="74" t="s">
        <v>104</v>
      </c>
      <c r="C872" s="74" t="s">
        <v>2997</v>
      </c>
      <c r="D872" s="74" t="s">
        <v>106</v>
      </c>
      <c r="E872" s="74" t="s">
        <v>105</v>
      </c>
      <c r="F872" s="74" t="s">
        <v>2</v>
      </c>
      <c r="G872" s="74" t="s">
        <v>2680</v>
      </c>
      <c r="H872" s="76">
        <v>41228</v>
      </c>
      <c r="I872" s="77">
        <v>713</v>
      </c>
      <c r="J872" s="75" t="s">
        <v>1</v>
      </c>
      <c r="K872" s="75" t="s">
        <v>1</v>
      </c>
      <c r="L872" s="75" t="s">
        <v>1</v>
      </c>
      <c r="M872" s="78">
        <v>17299.244999999999</v>
      </c>
      <c r="N872" s="76">
        <v>41865</v>
      </c>
      <c r="O872" s="77">
        <v>196</v>
      </c>
      <c r="P872" s="75" t="s">
        <v>1</v>
      </c>
      <c r="Q872" s="75" t="s">
        <v>1</v>
      </c>
      <c r="R872" s="75" t="s">
        <v>1</v>
      </c>
      <c r="S872" s="78">
        <v>16822.527999999998</v>
      </c>
      <c r="T872" s="79">
        <v>21</v>
      </c>
      <c r="V872" s="86">
        <v>41865</v>
      </c>
      <c r="X872" s="81" t="str">
        <f t="shared" si="130"/>
        <v>2012-Q4</v>
      </c>
      <c r="Y872" s="81" t="str">
        <f t="shared" si="131"/>
        <v/>
      </c>
      <c r="Z872" s="87" t="str">
        <f t="shared" si="132"/>
        <v/>
      </c>
      <c r="AB872" s="81" t="str">
        <f t="shared" si="133"/>
        <v>2014-Q3</v>
      </c>
      <c r="AC872" s="81" t="str">
        <f t="shared" si="134"/>
        <v/>
      </c>
      <c r="AD872" s="87" t="str">
        <f t="shared" si="135"/>
        <v/>
      </c>
      <c r="AF872" s="81" t="str">
        <f t="shared" si="136"/>
        <v/>
      </c>
      <c r="AG872" s="87" t="str">
        <f t="shared" si="137"/>
        <v/>
      </c>
      <c r="AH872" s="87" t="str">
        <f t="shared" si="138"/>
        <v/>
      </c>
      <c r="AI872" s="87" t="str">
        <f t="shared" si="139"/>
        <v/>
      </c>
    </row>
    <row r="873" spans="1:35" ht="12" customHeight="1" x14ac:dyDescent="0.2">
      <c r="A873" s="73" t="s">
        <v>1887</v>
      </c>
      <c r="B873" s="74" t="s">
        <v>116</v>
      </c>
      <c r="C873" s="74" t="s">
        <v>119</v>
      </c>
      <c r="D873" s="74" t="s">
        <v>118</v>
      </c>
      <c r="E873" s="74" t="s">
        <v>1922</v>
      </c>
      <c r="F873" s="74" t="s">
        <v>2</v>
      </c>
      <c r="G873" s="74" t="s">
        <v>2680</v>
      </c>
      <c r="H873" s="76">
        <v>41610</v>
      </c>
      <c r="I873" s="77">
        <v>12.778383</v>
      </c>
      <c r="J873" s="78">
        <v>8.32</v>
      </c>
      <c r="K873" s="78">
        <v>10.25</v>
      </c>
      <c r="L873" s="78">
        <v>54</v>
      </c>
      <c r="M873" s="78">
        <v>375.99661400000002</v>
      </c>
      <c r="N873" s="76">
        <v>41851</v>
      </c>
      <c r="O873" s="77">
        <v>8.3591890000000006</v>
      </c>
      <c r="P873" s="78">
        <v>7.98</v>
      </c>
      <c r="Q873" s="78">
        <v>9.9</v>
      </c>
      <c r="R873" s="78">
        <v>54</v>
      </c>
      <c r="S873" s="78">
        <v>376.81789700000002</v>
      </c>
      <c r="T873" s="79">
        <v>8</v>
      </c>
      <c r="V873" s="86">
        <v>41851</v>
      </c>
      <c r="X873" s="81" t="str">
        <f t="shared" si="130"/>
        <v>2013-Q4</v>
      </c>
      <c r="Y873" s="81" t="str">
        <f t="shared" si="131"/>
        <v>2013-Q4</v>
      </c>
      <c r="Z873" s="87">
        <f t="shared" si="132"/>
        <v>10.25</v>
      </c>
      <c r="AB873" s="81" t="str">
        <f t="shared" si="133"/>
        <v>2014-Q3</v>
      </c>
      <c r="AC873" s="81" t="str">
        <f t="shared" si="134"/>
        <v>2014-Q3</v>
      </c>
      <c r="AD873" s="87">
        <f t="shared" si="135"/>
        <v>9.9</v>
      </c>
      <c r="AF873" s="81" t="str">
        <f t="shared" si="136"/>
        <v>2014-Q3</v>
      </c>
      <c r="AG873" s="87">
        <f t="shared" si="137"/>
        <v>10.25</v>
      </c>
      <c r="AH873" s="87">
        <f t="shared" si="138"/>
        <v>9.9</v>
      </c>
      <c r="AI873" s="87">
        <f t="shared" si="139"/>
        <v>0.34999999999999964</v>
      </c>
    </row>
    <row r="874" spans="1:35" ht="12" customHeight="1" x14ac:dyDescent="0.2">
      <c r="A874" s="73" t="s">
        <v>1887</v>
      </c>
      <c r="B874" s="74" t="s">
        <v>60</v>
      </c>
      <c r="C874" s="74" t="s">
        <v>59</v>
      </c>
      <c r="D874" s="74" t="s">
        <v>2228</v>
      </c>
      <c r="E874" s="74" t="s">
        <v>58</v>
      </c>
      <c r="F874" s="74" t="s">
        <v>2</v>
      </c>
      <c r="G874" s="74" t="s">
        <v>2678</v>
      </c>
      <c r="H874" s="76">
        <v>41395</v>
      </c>
      <c r="I874" s="77">
        <v>41.4</v>
      </c>
      <c r="J874" s="78">
        <v>7.59</v>
      </c>
      <c r="K874" s="78">
        <v>10.15</v>
      </c>
      <c r="L874" s="78">
        <v>50</v>
      </c>
      <c r="M874" s="78">
        <v>800</v>
      </c>
      <c r="N874" s="76">
        <v>41849</v>
      </c>
      <c r="O874" s="77">
        <v>24.3</v>
      </c>
      <c r="P874" s="78">
        <v>7.06</v>
      </c>
      <c r="Q874" s="78">
        <v>9.4499999999999993</v>
      </c>
      <c r="R874" s="78">
        <v>50</v>
      </c>
      <c r="S874" s="78">
        <v>782</v>
      </c>
      <c r="T874" s="79">
        <v>15</v>
      </c>
      <c r="V874" s="86">
        <v>41849</v>
      </c>
      <c r="X874" s="81" t="str">
        <f t="shared" si="130"/>
        <v>2013-Q2</v>
      </c>
      <c r="Y874" s="81" t="str">
        <f t="shared" si="131"/>
        <v>2013-Q2</v>
      </c>
      <c r="Z874" s="87">
        <f t="shared" si="132"/>
        <v>10.15</v>
      </c>
      <c r="AB874" s="81" t="str">
        <f t="shared" si="133"/>
        <v>2014-Q3</v>
      </c>
      <c r="AC874" s="81" t="str">
        <f t="shared" si="134"/>
        <v>2014-Q3</v>
      </c>
      <c r="AD874" s="87">
        <f t="shared" si="135"/>
        <v>9.4499999999999993</v>
      </c>
      <c r="AF874" s="81" t="str">
        <f t="shared" si="136"/>
        <v>2014-Q3</v>
      </c>
      <c r="AG874" s="87">
        <f t="shared" si="137"/>
        <v>10.15</v>
      </c>
      <c r="AH874" s="87">
        <f t="shared" si="138"/>
        <v>9.4499999999999993</v>
      </c>
      <c r="AI874" s="87">
        <f t="shared" si="139"/>
        <v>0.70000000000000107</v>
      </c>
    </row>
    <row r="875" spans="1:35" ht="12" customHeight="1" x14ac:dyDescent="0.2">
      <c r="A875" s="73" t="s">
        <v>1887</v>
      </c>
      <c r="B875" s="74" t="s">
        <v>46</v>
      </c>
      <c r="C875" s="74" t="s">
        <v>1109</v>
      </c>
      <c r="D875" s="74" t="s">
        <v>38</v>
      </c>
      <c r="E875" s="74" t="s">
        <v>1923</v>
      </c>
      <c r="F875" s="74" t="s">
        <v>2</v>
      </c>
      <c r="G875" s="74" t="s">
        <v>2678</v>
      </c>
      <c r="H875" s="76">
        <v>41605</v>
      </c>
      <c r="I875" s="77">
        <v>23.295999999999999</v>
      </c>
      <c r="J875" s="78">
        <v>8.23</v>
      </c>
      <c r="K875" s="78">
        <v>10.25</v>
      </c>
      <c r="L875" s="78">
        <v>52.2</v>
      </c>
      <c r="M875" s="78">
        <v>194.69499999999999</v>
      </c>
      <c r="N875" s="76">
        <v>41843</v>
      </c>
      <c r="O875" s="77">
        <v>13</v>
      </c>
      <c r="P875" s="78">
        <v>7.83</v>
      </c>
      <c r="Q875" s="78">
        <v>9.75</v>
      </c>
      <c r="R875" s="78">
        <v>50.35</v>
      </c>
      <c r="S875" s="78">
        <v>172.18600000000001</v>
      </c>
      <c r="T875" s="79">
        <v>7</v>
      </c>
      <c r="V875" s="86">
        <v>41843</v>
      </c>
      <c r="X875" s="81" t="str">
        <f t="shared" si="130"/>
        <v>2013-Q4</v>
      </c>
      <c r="Y875" s="81" t="str">
        <f t="shared" si="131"/>
        <v>2013-Q4</v>
      </c>
      <c r="Z875" s="87">
        <f t="shared" si="132"/>
        <v>10.25</v>
      </c>
      <c r="AB875" s="81" t="str">
        <f t="shared" si="133"/>
        <v>2014-Q3</v>
      </c>
      <c r="AC875" s="81" t="str">
        <f t="shared" si="134"/>
        <v>2014-Q3</v>
      </c>
      <c r="AD875" s="87">
        <f t="shared" si="135"/>
        <v>9.75</v>
      </c>
      <c r="AF875" s="81" t="str">
        <f t="shared" si="136"/>
        <v>2014-Q3</v>
      </c>
      <c r="AG875" s="87">
        <f t="shared" si="137"/>
        <v>10.25</v>
      </c>
      <c r="AH875" s="87">
        <f t="shared" si="138"/>
        <v>9.75</v>
      </c>
      <c r="AI875" s="87">
        <f t="shared" si="139"/>
        <v>0.5</v>
      </c>
    </row>
    <row r="876" spans="1:35" ht="12" customHeight="1" x14ac:dyDescent="0.2">
      <c r="A876" s="73" t="s">
        <v>1887</v>
      </c>
      <c r="B876" s="74" t="s">
        <v>78</v>
      </c>
      <c r="C876" s="74" t="s">
        <v>2324</v>
      </c>
      <c r="D876" s="74" t="s">
        <v>2170</v>
      </c>
      <c r="E876" s="74" t="s">
        <v>1919</v>
      </c>
      <c r="F876" s="74" t="s">
        <v>2</v>
      </c>
      <c r="G876" s="74" t="s">
        <v>2680</v>
      </c>
      <c r="H876" s="76">
        <v>41617</v>
      </c>
      <c r="I876" s="77">
        <v>11.535857</v>
      </c>
      <c r="J876" s="75" t="s">
        <v>1</v>
      </c>
      <c r="K876" s="75" t="s">
        <v>1</v>
      </c>
      <c r="L876" s="75" t="s">
        <v>1</v>
      </c>
      <c r="M876" s="78">
        <v>1916.1398589999999</v>
      </c>
      <c r="N876" s="76">
        <v>41837</v>
      </c>
      <c r="O876" s="77">
        <v>11.535857</v>
      </c>
      <c r="P876" s="75" t="s">
        <v>1</v>
      </c>
      <c r="Q876" s="75" t="s">
        <v>1</v>
      </c>
      <c r="R876" s="75" t="s">
        <v>1</v>
      </c>
      <c r="S876" s="78">
        <v>1916.1398589999999</v>
      </c>
      <c r="T876" s="79">
        <v>7</v>
      </c>
      <c r="V876" s="86">
        <v>41837</v>
      </c>
      <c r="X876" s="81" t="str">
        <f t="shared" si="130"/>
        <v>2013-Q4</v>
      </c>
      <c r="Y876" s="81" t="str">
        <f t="shared" si="131"/>
        <v/>
      </c>
      <c r="Z876" s="87" t="str">
        <f t="shared" si="132"/>
        <v/>
      </c>
      <c r="AB876" s="81" t="str">
        <f t="shared" si="133"/>
        <v>2014-Q3</v>
      </c>
      <c r="AC876" s="81" t="str">
        <f t="shared" si="134"/>
        <v/>
      </c>
      <c r="AD876" s="87" t="str">
        <f t="shared" si="135"/>
        <v/>
      </c>
      <c r="AF876" s="81" t="str">
        <f t="shared" si="136"/>
        <v/>
      </c>
      <c r="AG876" s="87" t="str">
        <f t="shared" si="137"/>
        <v/>
      </c>
      <c r="AH876" s="87" t="str">
        <f t="shared" si="138"/>
        <v/>
      </c>
      <c r="AI876" s="87" t="str">
        <f t="shared" si="139"/>
        <v/>
      </c>
    </row>
    <row r="877" spans="1:35" ht="12" customHeight="1" x14ac:dyDescent="0.2">
      <c r="A877" s="73" t="s">
        <v>1887</v>
      </c>
      <c r="B877" s="74" t="s">
        <v>70</v>
      </c>
      <c r="C877" s="74" t="s">
        <v>69</v>
      </c>
      <c r="D877" s="74" t="s">
        <v>26</v>
      </c>
      <c r="E877" s="74" t="s">
        <v>68</v>
      </c>
      <c r="F877" s="74" t="s">
        <v>2</v>
      </c>
      <c r="G877" s="74" t="s">
        <v>2680</v>
      </c>
      <c r="H877" s="76">
        <v>41361</v>
      </c>
      <c r="I877" s="77">
        <v>11.388892999999999</v>
      </c>
      <c r="J877" s="78">
        <v>8.19</v>
      </c>
      <c r="K877" s="78">
        <v>10.4</v>
      </c>
      <c r="L877" s="78">
        <v>52.8</v>
      </c>
      <c r="M877" s="78">
        <v>106.730931</v>
      </c>
      <c r="N877" s="76">
        <v>41830</v>
      </c>
      <c r="O877" s="77">
        <v>9.3429000000000002</v>
      </c>
      <c r="P877" s="75" t="s">
        <v>1</v>
      </c>
      <c r="Q877" s="78">
        <v>9.9499999999999993</v>
      </c>
      <c r="R877" s="75" t="s">
        <v>1</v>
      </c>
      <c r="S877" s="75" t="s">
        <v>1</v>
      </c>
      <c r="T877" s="79">
        <v>15</v>
      </c>
      <c r="V877" s="86">
        <v>41830</v>
      </c>
      <c r="X877" s="81" t="str">
        <f t="shared" si="130"/>
        <v>2013-Q1</v>
      </c>
      <c r="Y877" s="81" t="str">
        <f t="shared" si="131"/>
        <v>2013-Q1</v>
      </c>
      <c r="Z877" s="87">
        <f t="shared" si="132"/>
        <v>10.4</v>
      </c>
      <c r="AB877" s="81" t="str">
        <f t="shared" si="133"/>
        <v>2014-Q3</v>
      </c>
      <c r="AC877" s="81" t="str">
        <f t="shared" si="134"/>
        <v>2014-Q3</v>
      </c>
      <c r="AD877" s="87">
        <f t="shared" si="135"/>
        <v>9.9499999999999993</v>
      </c>
      <c r="AF877" s="81" t="str">
        <f t="shared" si="136"/>
        <v>2014-Q3</v>
      </c>
      <c r="AG877" s="87">
        <f t="shared" si="137"/>
        <v>10.4</v>
      </c>
      <c r="AH877" s="87">
        <f t="shared" si="138"/>
        <v>9.9499999999999993</v>
      </c>
      <c r="AI877" s="87">
        <f t="shared" si="139"/>
        <v>0.45000000000000107</v>
      </c>
    </row>
    <row r="878" spans="1:35" ht="12" customHeight="1" x14ac:dyDescent="0.2">
      <c r="A878" s="73" t="s">
        <v>1887</v>
      </c>
      <c r="B878" s="74" t="s">
        <v>17</v>
      </c>
      <c r="C878" s="74" t="s">
        <v>16</v>
      </c>
      <c r="D878" s="74" t="s">
        <v>15</v>
      </c>
      <c r="E878" s="74" t="s">
        <v>1926</v>
      </c>
      <c r="F878" s="74" t="s">
        <v>2</v>
      </c>
      <c r="G878" s="74" t="s">
        <v>2694</v>
      </c>
      <c r="H878" s="76">
        <v>41579</v>
      </c>
      <c r="I878" s="77">
        <v>57.2</v>
      </c>
      <c r="J878" s="78">
        <v>9.07</v>
      </c>
      <c r="K878" s="78">
        <v>12.5</v>
      </c>
      <c r="L878" s="78">
        <v>55.02</v>
      </c>
      <c r="M878" s="78">
        <v>733.62099999999998</v>
      </c>
      <c r="N878" s="76">
        <v>41828</v>
      </c>
      <c r="O878" s="77">
        <v>41.125</v>
      </c>
      <c r="P878" s="78">
        <v>7.95</v>
      </c>
      <c r="Q878" s="78">
        <v>11</v>
      </c>
      <c r="R878" s="78">
        <v>50</v>
      </c>
      <c r="S878" s="78">
        <v>721.91300000000001</v>
      </c>
      <c r="T878" s="79">
        <v>8</v>
      </c>
      <c r="V878" s="86">
        <v>41828</v>
      </c>
      <c r="X878" s="81" t="str">
        <f t="shared" si="130"/>
        <v>2013-Q4</v>
      </c>
      <c r="Y878" s="81" t="str">
        <f t="shared" si="131"/>
        <v>2013-Q4</v>
      </c>
      <c r="Z878" s="87">
        <f t="shared" si="132"/>
        <v>12.5</v>
      </c>
      <c r="AB878" s="81" t="str">
        <f t="shared" si="133"/>
        <v>2014-Q3</v>
      </c>
      <c r="AC878" s="81" t="str">
        <f t="shared" si="134"/>
        <v>2014-Q3</v>
      </c>
      <c r="AD878" s="87">
        <f t="shared" si="135"/>
        <v>11</v>
      </c>
      <c r="AF878" s="81" t="str">
        <f t="shared" si="136"/>
        <v>2014-Q3</v>
      </c>
      <c r="AG878" s="87">
        <f t="shared" si="137"/>
        <v>12.5</v>
      </c>
      <c r="AH878" s="87">
        <f t="shared" si="138"/>
        <v>11</v>
      </c>
      <c r="AI878" s="87">
        <f t="shared" si="139"/>
        <v>1.5</v>
      </c>
    </row>
    <row r="879" spans="1:35" ht="12" customHeight="1" x14ac:dyDescent="0.2">
      <c r="A879" s="73" t="s">
        <v>1887</v>
      </c>
      <c r="B879" s="74" t="s">
        <v>63</v>
      </c>
      <c r="C879" s="74" t="s">
        <v>100</v>
      </c>
      <c r="D879" s="74" t="s">
        <v>62</v>
      </c>
      <c r="E879" s="74" t="s">
        <v>1921</v>
      </c>
      <c r="F879" s="74" t="s">
        <v>2</v>
      </c>
      <c r="G879" s="74" t="s">
        <v>2678</v>
      </c>
      <c r="H879" s="76">
        <v>41612</v>
      </c>
      <c r="I879" s="77">
        <v>37.409999999999997</v>
      </c>
      <c r="J879" s="78">
        <v>7.92</v>
      </c>
      <c r="K879" s="78">
        <v>10.25</v>
      </c>
      <c r="L879" s="78">
        <v>49.18</v>
      </c>
      <c r="M879" s="78">
        <v>1414.152</v>
      </c>
      <c r="N879" s="76">
        <v>41822</v>
      </c>
      <c r="O879" s="77">
        <v>8.7539999999999996</v>
      </c>
      <c r="P879" s="78">
        <v>7.61</v>
      </c>
      <c r="Q879" s="78">
        <v>9.6199999999999992</v>
      </c>
      <c r="R879" s="78">
        <v>49.18</v>
      </c>
      <c r="S879" s="78">
        <v>1293.348</v>
      </c>
      <c r="T879" s="79">
        <v>7</v>
      </c>
      <c r="V879" s="86">
        <v>41822</v>
      </c>
      <c r="X879" s="81" t="str">
        <f t="shared" si="130"/>
        <v>2013-Q4</v>
      </c>
      <c r="Y879" s="81" t="str">
        <f t="shared" si="131"/>
        <v>2013-Q4</v>
      </c>
      <c r="Z879" s="87">
        <f t="shared" si="132"/>
        <v>10.25</v>
      </c>
      <c r="AB879" s="81" t="str">
        <f t="shared" si="133"/>
        <v>2014-Q3</v>
      </c>
      <c r="AC879" s="81" t="str">
        <f t="shared" si="134"/>
        <v>2014-Q3</v>
      </c>
      <c r="AD879" s="87">
        <f t="shared" si="135"/>
        <v>9.6199999999999992</v>
      </c>
      <c r="AF879" s="81" t="str">
        <f t="shared" si="136"/>
        <v>2014-Q3</v>
      </c>
      <c r="AG879" s="87">
        <f t="shared" si="137"/>
        <v>10.25</v>
      </c>
      <c r="AH879" s="87">
        <f t="shared" si="138"/>
        <v>9.6199999999999992</v>
      </c>
      <c r="AI879" s="87">
        <f t="shared" si="139"/>
        <v>0.63000000000000078</v>
      </c>
    </row>
    <row r="880" spans="1:35" ht="12" customHeight="1" x14ac:dyDescent="0.2">
      <c r="A880" s="73" t="s">
        <v>1887</v>
      </c>
      <c r="B880" s="74" t="s">
        <v>60</v>
      </c>
      <c r="C880" s="74" t="s">
        <v>2360</v>
      </c>
      <c r="D880" s="74" t="s">
        <v>2095</v>
      </c>
      <c r="E880" s="74" t="s">
        <v>1920</v>
      </c>
      <c r="F880" s="74" t="s">
        <v>2</v>
      </c>
      <c r="G880" s="74" t="s">
        <v>2678</v>
      </c>
      <c r="H880" s="76">
        <v>41614</v>
      </c>
      <c r="I880" s="77">
        <v>8.1</v>
      </c>
      <c r="J880" s="78">
        <v>7.74</v>
      </c>
      <c r="K880" s="78">
        <v>10.199999999999999</v>
      </c>
      <c r="L880" s="78">
        <v>50</v>
      </c>
      <c r="M880" s="78">
        <v>234.84822399999999</v>
      </c>
      <c r="N880" s="76">
        <v>41820</v>
      </c>
      <c r="O880" s="77">
        <v>5.3</v>
      </c>
      <c r="P880" s="75" t="s">
        <v>1</v>
      </c>
      <c r="Q880" s="78">
        <v>9.5500000000000007</v>
      </c>
      <c r="R880" s="78">
        <v>49</v>
      </c>
      <c r="S880" s="75" t="s">
        <v>1</v>
      </c>
      <c r="T880" s="79">
        <v>6</v>
      </c>
      <c r="V880" s="86">
        <v>41820</v>
      </c>
      <c r="X880" s="81" t="str">
        <f t="shared" si="130"/>
        <v>2013-Q4</v>
      </c>
      <c r="Y880" s="81" t="str">
        <f t="shared" si="131"/>
        <v>2013-Q4</v>
      </c>
      <c r="Z880" s="87">
        <f t="shared" si="132"/>
        <v>10.199999999999999</v>
      </c>
      <c r="AB880" s="81" t="str">
        <f t="shared" si="133"/>
        <v>2014-Q2</v>
      </c>
      <c r="AC880" s="81" t="str">
        <f t="shared" si="134"/>
        <v>2014-Q2</v>
      </c>
      <c r="AD880" s="87">
        <f t="shared" si="135"/>
        <v>9.5500000000000007</v>
      </c>
      <c r="AF880" s="81" t="str">
        <f t="shared" si="136"/>
        <v>2014-Q2</v>
      </c>
      <c r="AG880" s="87">
        <f t="shared" si="137"/>
        <v>10.199999999999999</v>
      </c>
      <c r="AH880" s="87">
        <f t="shared" si="138"/>
        <v>9.5500000000000007</v>
      </c>
      <c r="AI880" s="87">
        <f t="shared" si="139"/>
        <v>0.64999999999999858</v>
      </c>
    </row>
    <row r="881" spans="1:35" ht="12" customHeight="1" x14ac:dyDescent="0.2">
      <c r="A881" s="73" t="s">
        <v>1887</v>
      </c>
      <c r="B881" s="74" t="s">
        <v>8</v>
      </c>
      <c r="C881" s="74" t="s">
        <v>3006</v>
      </c>
      <c r="D881" s="74" t="s">
        <v>122</v>
      </c>
      <c r="E881" s="74" t="s">
        <v>1906</v>
      </c>
      <c r="F881" s="74" t="s">
        <v>2</v>
      </c>
      <c r="G881" s="74" t="s">
        <v>2680</v>
      </c>
      <c r="H881" s="76">
        <v>41738</v>
      </c>
      <c r="I881" s="77">
        <v>0</v>
      </c>
      <c r="J881" s="75" t="s">
        <v>1</v>
      </c>
      <c r="K881" s="78">
        <v>10.4</v>
      </c>
      <c r="L881" s="78">
        <v>50.46</v>
      </c>
      <c r="M881" s="78">
        <v>2329.1060000000002</v>
      </c>
      <c r="N881" s="76">
        <v>41796</v>
      </c>
      <c r="O881" s="77">
        <v>0</v>
      </c>
      <c r="P881" s="75" t="s">
        <v>1</v>
      </c>
      <c r="Q881" s="78">
        <v>10.4</v>
      </c>
      <c r="R881" s="78">
        <v>50.46</v>
      </c>
      <c r="S881" s="78">
        <v>2329.1060000000002</v>
      </c>
      <c r="T881" s="79">
        <v>1</v>
      </c>
      <c r="V881" s="86">
        <v>41796</v>
      </c>
      <c r="X881" s="81" t="str">
        <f t="shared" si="130"/>
        <v>2014-Q2</v>
      </c>
      <c r="Y881" s="81" t="str">
        <f t="shared" si="131"/>
        <v>2014-Q2</v>
      </c>
      <c r="Z881" s="87">
        <f t="shared" si="132"/>
        <v>10.4</v>
      </c>
      <c r="AB881" s="81" t="str">
        <f t="shared" si="133"/>
        <v>2014-Q2</v>
      </c>
      <c r="AC881" s="81" t="str">
        <f t="shared" si="134"/>
        <v>2014-Q2</v>
      </c>
      <c r="AD881" s="87">
        <f t="shared" si="135"/>
        <v>10.4</v>
      </c>
      <c r="AF881" s="81" t="str">
        <f t="shared" si="136"/>
        <v>2014-Q2</v>
      </c>
      <c r="AG881" s="87">
        <f t="shared" si="137"/>
        <v>10.4</v>
      </c>
      <c r="AH881" s="87">
        <f t="shared" si="138"/>
        <v>10.4</v>
      </c>
      <c r="AI881" s="87">
        <f t="shared" si="139"/>
        <v>0</v>
      </c>
    </row>
    <row r="882" spans="1:35" ht="12" customHeight="1" x14ac:dyDescent="0.2">
      <c r="A882" s="73" t="s">
        <v>1887</v>
      </c>
      <c r="B882" s="74" t="s">
        <v>67</v>
      </c>
      <c r="C882" s="74" t="s">
        <v>66</v>
      </c>
      <c r="D882" s="74" t="s">
        <v>65</v>
      </c>
      <c r="E882" s="74" t="s">
        <v>64</v>
      </c>
      <c r="F882" s="74" t="s">
        <v>2</v>
      </c>
      <c r="G882" s="74" t="s">
        <v>2678</v>
      </c>
      <c r="H882" s="76">
        <v>41470</v>
      </c>
      <c r="I882" s="77">
        <v>6.8805509999999996</v>
      </c>
      <c r="J882" s="78">
        <v>8.5500000000000007</v>
      </c>
      <c r="K882" s="78">
        <v>10.25</v>
      </c>
      <c r="L882" s="78">
        <v>47.78</v>
      </c>
      <c r="M882" s="78">
        <v>52.000078999999999</v>
      </c>
      <c r="N882" s="76">
        <v>41789</v>
      </c>
      <c r="O882" s="77">
        <v>5.59239</v>
      </c>
      <c r="P882" s="78">
        <v>8.2799999999999994</v>
      </c>
      <c r="Q882" s="78">
        <v>9.6999999999999993</v>
      </c>
      <c r="R882" s="78">
        <v>47.78</v>
      </c>
      <c r="S882" s="78">
        <v>51.903737999999997</v>
      </c>
      <c r="T882" s="79">
        <v>10</v>
      </c>
      <c r="V882" s="86">
        <v>41789</v>
      </c>
      <c r="X882" s="81" t="str">
        <f t="shared" si="130"/>
        <v>2013-Q3</v>
      </c>
      <c r="Y882" s="81" t="str">
        <f t="shared" si="131"/>
        <v>2013-Q3</v>
      </c>
      <c r="Z882" s="87">
        <f t="shared" si="132"/>
        <v>10.25</v>
      </c>
      <c r="AB882" s="81" t="str">
        <f t="shared" si="133"/>
        <v>2014-Q2</v>
      </c>
      <c r="AC882" s="81" t="str">
        <f t="shared" si="134"/>
        <v>2014-Q2</v>
      </c>
      <c r="AD882" s="87">
        <f t="shared" si="135"/>
        <v>9.6999999999999993</v>
      </c>
      <c r="AF882" s="81" t="str">
        <f t="shared" si="136"/>
        <v>2014-Q2</v>
      </c>
      <c r="AG882" s="87">
        <f t="shared" si="137"/>
        <v>10.25</v>
      </c>
      <c r="AH882" s="87">
        <f t="shared" si="138"/>
        <v>9.6999999999999993</v>
      </c>
      <c r="AI882" s="87">
        <f t="shared" si="139"/>
        <v>0.55000000000000071</v>
      </c>
    </row>
    <row r="883" spans="1:35" ht="12" customHeight="1" x14ac:dyDescent="0.2">
      <c r="A883" s="73" t="s">
        <v>1887</v>
      </c>
      <c r="B883" s="74" t="s">
        <v>28</v>
      </c>
      <c r="C883" s="74" t="s">
        <v>27</v>
      </c>
      <c r="D883" s="74" t="s">
        <v>26</v>
      </c>
      <c r="E883" s="74" t="s">
        <v>25</v>
      </c>
      <c r="F883" s="74" t="s">
        <v>2</v>
      </c>
      <c r="G883" s="74" t="s">
        <v>2680</v>
      </c>
      <c r="H883" s="76">
        <v>41542</v>
      </c>
      <c r="I883" s="77">
        <v>38.602873000000002</v>
      </c>
      <c r="J883" s="78">
        <v>8.51</v>
      </c>
      <c r="K883" s="78">
        <v>10.4</v>
      </c>
      <c r="L883" s="78">
        <v>48.59</v>
      </c>
      <c r="M883" s="78">
        <v>1633.8238229999999</v>
      </c>
      <c r="N883" s="76">
        <v>41775</v>
      </c>
      <c r="O883" s="77">
        <v>18.5</v>
      </c>
      <c r="P883" s="75" t="s">
        <v>1</v>
      </c>
      <c r="Q883" s="78">
        <v>9.8000000000000007</v>
      </c>
      <c r="R883" s="75" t="s">
        <v>1</v>
      </c>
      <c r="S883" s="75" t="s">
        <v>1</v>
      </c>
      <c r="T883" s="79">
        <v>7</v>
      </c>
      <c r="V883" s="86">
        <v>41775</v>
      </c>
      <c r="X883" s="81" t="str">
        <f t="shared" si="130"/>
        <v>2013-Q3</v>
      </c>
      <c r="Y883" s="81" t="str">
        <f t="shared" si="131"/>
        <v>2013-Q3</v>
      </c>
      <c r="Z883" s="87">
        <f t="shared" si="132"/>
        <v>10.4</v>
      </c>
      <c r="AB883" s="81" t="str">
        <f t="shared" si="133"/>
        <v>2014-Q2</v>
      </c>
      <c r="AC883" s="81" t="str">
        <f t="shared" si="134"/>
        <v>2014-Q2</v>
      </c>
      <c r="AD883" s="87">
        <f t="shared" si="135"/>
        <v>9.8000000000000007</v>
      </c>
      <c r="AF883" s="81" t="str">
        <f t="shared" si="136"/>
        <v>2014-Q2</v>
      </c>
      <c r="AG883" s="87">
        <f t="shared" si="137"/>
        <v>10.4</v>
      </c>
      <c r="AH883" s="87">
        <f t="shared" si="138"/>
        <v>9.8000000000000007</v>
      </c>
      <c r="AI883" s="87">
        <f t="shared" si="139"/>
        <v>0.59999999999999964</v>
      </c>
    </row>
    <row r="884" spans="1:35" ht="12" customHeight="1" x14ac:dyDescent="0.2">
      <c r="A884" s="73" t="s">
        <v>1887</v>
      </c>
      <c r="B884" s="74" t="s">
        <v>31</v>
      </c>
      <c r="C884" s="74" t="s">
        <v>30</v>
      </c>
      <c r="D884" s="74" t="s">
        <v>2095</v>
      </c>
      <c r="E884" s="74" t="s">
        <v>29</v>
      </c>
      <c r="F884" s="74" t="s">
        <v>2</v>
      </c>
      <c r="G884" s="74" t="s">
        <v>2678</v>
      </c>
      <c r="H884" s="76">
        <v>41488</v>
      </c>
      <c r="I884" s="77">
        <v>76.277000000000001</v>
      </c>
      <c r="J884" s="78">
        <v>8.36</v>
      </c>
      <c r="K884" s="78">
        <v>11.25</v>
      </c>
      <c r="L884" s="78">
        <v>51.94</v>
      </c>
      <c r="M884" s="78">
        <v>1543.2539999999999</v>
      </c>
      <c r="N884" s="76">
        <v>41752</v>
      </c>
      <c r="O884" s="77">
        <v>48</v>
      </c>
      <c r="P884" s="75" t="s">
        <v>1</v>
      </c>
      <c r="Q884" s="75" t="s">
        <v>1</v>
      </c>
      <c r="R884" s="75" t="s">
        <v>1</v>
      </c>
      <c r="S884" s="75" t="s">
        <v>1</v>
      </c>
      <c r="T884" s="79">
        <v>8</v>
      </c>
      <c r="V884" s="86">
        <v>41752</v>
      </c>
      <c r="X884" s="81" t="str">
        <f t="shared" si="130"/>
        <v>2013-Q3</v>
      </c>
      <c r="Y884" s="81" t="str">
        <f t="shared" si="131"/>
        <v>2013-Q3</v>
      </c>
      <c r="Z884" s="87">
        <f t="shared" si="132"/>
        <v>11.25</v>
      </c>
      <c r="AB884" s="81" t="str">
        <f t="shared" si="133"/>
        <v>2014-Q2</v>
      </c>
      <c r="AC884" s="81" t="str">
        <f t="shared" si="134"/>
        <v/>
      </c>
      <c r="AD884" s="87" t="str">
        <f t="shared" si="135"/>
        <v/>
      </c>
      <c r="AF884" s="81" t="str">
        <f t="shared" si="136"/>
        <v/>
      </c>
      <c r="AG884" s="87" t="str">
        <f t="shared" si="137"/>
        <v/>
      </c>
      <c r="AH884" s="87" t="str">
        <f t="shared" si="138"/>
        <v/>
      </c>
      <c r="AI884" s="87" t="str">
        <f t="shared" si="139"/>
        <v/>
      </c>
    </row>
    <row r="885" spans="1:35" ht="12" customHeight="1" x14ac:dyDescent="0.2">
      <c r="A885" s="73" t="s">
        <v>1887</v>
      </c>
      <c r="B885" s="74" t="s">
        <v>98</v>
      </c>
      <c r="C885" s="74" t="s">
        <v>97</v>
      </c>
      <c r="D885" s="74" t="s">
        <v>62</v>
      </c>
      <c r="E885" s="74" t="s">
        <v>96</v>
      </c>
      <c r="F885" s="74" t="s">
        <v>2</v>
      </c>
      <c r="G885" s="74" t="s">
        <v>2678</v>
      </c>
      <c r="H885" s="76">
        <v>41355</v>
      </c>
      <c r="I885" s="77">
        <v>38.976365999999999</v>
      </c>
      <c r="J885" s="78">
        <v>7.53</v>
      </c>
      <c r="K885" s="78">
        <v>10.25</v>
      </c>
      <c r="L885" s="78">
        <v>49.22</v>
      </c>
      <c r="M885" s="78">
        <v>745.60417500000005</v>
      </c>
      <c r="N885" s="76">
        <v>41731</v>
      </c>
      <c r="O885" s="77">
        <v>15.096574</v>
      </c>
      <c r="P885" s="78">
        <v>7.26</v>
      </c>
      <c r="Q885" s="78">
        <v>9.6999999999999993</v>
      </c>
      <c r="R885" s="78">
        <v>49.22</v>
      </c>
      <c r="S885" s="78">
        <v>619.56649500000003</v>
      </c>
      <c r="T885" s="79">
        <v>12</v>
      </c>
      <c r="V885" s="86">
        <v>41731</v>
      </c>
      <c r="X885" s="81" t="str">
        <f t="shared" si="130"/>
        <v>2013-Q1</v>
      </c>
      <c r="Y885" s="81" t="str">
        <f t="shared" si="131"/>
        <v>2013-Q1</v>
      </c>
      <c r="Z885" s="87">
        <f t="shared" si="132"/>
        <v>10.25</v>
      </c>
      <c r="AB885" s="81" t="str">
        <f t="shared" si="133"/>
        <v>2014-Q2</v>
      </c>
      <c r="AC885" s="81" t="str">
        <f t="shared" si="134"/>
        <v>2014-Q2</v>
      </c>
      <c r="AD885" s="87">
        <f t="shared" si="135"/>
        <v>9.6999999999999993</v>
      </c>
      <c r="AF885" s="81" t="str">
        <f t="shared" si="136"/>
        <v>2014-Q2</v>
      </c>
      <c r="AG885" s="87">
        <f t="shared" si="137"/>
        <v>10.25</v>
      </c>
      <c r="AH885" s="87">
        <f t="shared" si="138"/>
        <v>9.6999999999999993</v>
      </c>
      <c r="AI885" s="87">
        <f t="shared" si="139"/>
        <v>0.55000000000000071</v>
      </c>
    </row>
    <row r="886" spans="1:35" ht="12" customHeight="1" x14ac:dyDescent="0.2">
      <c r="A886" s="73" t="s">
        <v>1887</v>
      </c>
      <c r="B886" s="74" t="s">
        <v>101</v>
      </c>
      <c r="C886" s="74" t="s">
        <v>100</v>
      </c>
      <c r="D886" s="74" t="s">
        <v>62</v>
      </c>
      <c r="E886" s="74" t="s">
        <v>99</v>
      </c>
      <c r="F886" s="74" t="s">
        <v>2</v>
      </c>
      <c r="G886" s="74" t="s">
        <v>2678</v>
      </c>
      <c r="H886" s="76">
        <v>41341</v>
      </c>
      <c r="I886" s="77">
        <v>44.816000000000003</v>
      </c>
      <c r="J886" s="78">
        <v>8.07</v>
      </c>
      <c r="K886" s="78">
        <v>10.25</v>
      </c>
      <c r="L886" s="78">
        <v>49.19</v>
      </c>
      <c r="M886" s="78">
        <v>1365.6</v>
      </c>
      <c r="N886" s="76">
        <v>41724</v>
      </c>
      <c r="O886" s="77">
        <v>23.448</v>
      </c>
      <c r="P886" s="78">
        <v>7.65</v>
      </c>
      <c r="Q886" s="78">
        <v>9.4</v>
      </c>
      <c r="R886" s="78">
        <v>49.19</v>
      </c>
      <c r="S886" s="78">
        <v>1333.479</v>
      </c>
      <c r="T886" s="79">
        <v>12</v>
      </c>
      <c r="V886" s="86">
        <v>41724</v>
      </c>
      <c r="X886" s="81" t="str">
        <f t="shared" si="130"/>
        <v>2013-Q1</v>
      </c>
      <c r="Y886" s="81" t="str">
        <f t="shared" si="131"/>
        <v>2013-Q1</v>
      </c>
      <c r="Z886" s="87">
        <f t="shared" si="132"/>
        <v>10.25</v>
      </c>
      <c r="AB886" s="81" t="str">
        <f t="shared" si="133"/>
        <v>2014-Q1</v>
      </c>
      <c r="AC886" s="81" t="str">
        <f t="shared" si="134"/>
        <v>2014-Q1</v>
      </c>
      <c r="AD886" s="87">
        <f t="shared" si="135"/>
        <v>9.4</v>
      </c>
      <c r="AF886" s="81" t="str">
        <f t="shared" si="136"/>
        <v>2014-Q1</v>
      </c>
      <c r="AG886" s="87">
        <f t="shared" si="137"/>
        <v>10.25</v>
      </c>
      <c r="AH886" s="87">
        <f t="shared" si="138"/>
        <v>9.4</v>
      </c>
      <c r="AI886" s="87">
        <f t="shared" si="139"/>
        <v>0.84999999999999964</v>
      </c>
    </row>
    <row r="887" spans="1:35" ht="12" customHeight="1" x14ac:dyDescent="0.2">
      <c r="A887" s="73" t="s">
        <v>1887</v>
      </c>
      <c r="B887" s="74" t="s">
        <v>44</v>
      </c>
      <c r="C887" s="74" t="s">
        <v>2716</v>
      </c>
      <c r="D887" s="74" t="s">
        <v>10</v>
      </c>
      <c r="E887" s="74" t="s">
        <v>43</v>
      </c>
      <c r="F887" s="74" t="s">
        <v>2</v>
      </c>
      <c r="G887" s="74" t="s">
        <v>2680</v>
      </c>
      <c r="H887" s="76">
        <v>41255</v>
      </c>
      <c r="I887" s="77">
        <v>20.973659999999999</v>
      </c>
      <c r="J887" s="78">
        <v>8.41</v>
      </c>
      <c r="K887" s="78">
        <v>10.25</v>
      </c>
      <c r="L887" s="78">
        <v>53.89</v>
      </c>
      <c r="M887" s="78">
        <v>469.41078599999997</v>
      </c>
      <c r="N887" s="76">
        <v>41724</v>
      </c>
      <c r="O887" s="77">
        <v>12.7</v>
      </c>
      <c r="P887" s="78">
        <v>8.26</v>
      </c>
      <c r="Q887" s="78">
        <v>9.9600000000000009</v>
      </c>
      <c r="R887" s="78">
        <v>53.89</v>
      </c>
      <c r="S887" s="75" t="s">
        <v>1</v>
      </c>
      <c r="T887" s="79">
        <v>15</v>
      </c>
      <c r="V887" s="86">
        <v>41724</v>
      </c>
      <c r="X887" s="81" t="str">
        <f t="shared" si="130"/>
        <v>2012-Q4</v>
      </c>
      <c r="Y887" s="81" t="str">
        <f t="shared" si="131"/>
        <v>2012-Q4</v>
      </c>
      <c r="Z887" s="87">
        <f t="shared" si="132"/>
        <v>10.25</v>
      </c>
      <c r="AB887" s="81" t="str">
        <f t="shared" si="133"/>
        <v>2014-Q1</v>
      </c>
      <c r="AC887" s="81" t="str">
        <f t="shared" si="134"/>
        <v>2014-Q1</v>
      </c>
      <c r="AD887" s="87">
        <f t="shared" si="135"/>
        <v>9.9600000000000009</v>
      </c>
      <c r="AF887" s="81" t="str">
        <f t="shared" si="136"/>
        <v>2014-Q1</v>
      </c>
      <c r="AG887" s="87">
        <f t="shared" si="137"/>
        <v>10.25</v>
      </c>
      <c r="AH887" s="87">
        <f t="shared" si="138"/>
        <v>9.9600000000000009</v>
      </c>
      <c r="AI887" s="87">
        <f t="shared" si="139"/>
        <v>0.28999999999999915</v>
      </c>
    </row>
    <row r="888" spans="1:35" ht="12" customHeight="1" x14ac:dyDescent="0.2">
      <c r="A888" s="73" t="s">
        <v>1887</v>
      </c>
      <c r="B888" s="74" t="s">
        <v>49</v>
      </c>
      <c r="C888" s="74" t="s">
        <v>1891</v>
      </c>
      <c r="D888" s="74" t="s">
        <v>48</v>
      </c>
      <c r="E888" s="74" t="s">
        <v>47</v>
      </c>
      <c r="F888" s="74" t="s">
        <v>2</v>
      </c>
      <c r="G888" s="74" t="s">
        <v>2678</v>
      </c>
      <c r="H888" s="76">
        <v>41362</v>
      </c>
      <c r="I888" s="77">
        <v>12.978141000000001</v>
      </c>
      <c r="J888" s="78">
        <v>8.4600000000000009</v>
      </c>
      <c r="K888" s="78">
        <v>10.5</v>
      </c>
      <c r="L888" s="78">
        <v>55</v>
      </c>
      <c r="M888" s="78">
        <v>68.290604000000002</v>
      </c>
      <c r="N888" s="76">
        <v>41715</v>
      </c>
      <c r="O888" s="77">
        <v>9.7603360000000006</v>
      </c>
      <c r="P888" s="78">
        <v>7.92</v>
      </c>
      <c r="Q888" s="78">
        <v>9.5500000000000007</v>
      </c>
      <c r="R888" s="78">
        <v>55</v>
      </c>
      <c r="S888" s="78">
        <v>68.061577999999997</v>
      </c>
      <c r="T888" s="79">
        <v>11</v>
      </c>
      <c r="V888" s="86">
        <v>41715</v>
      </c>
      <c r="X888" s="81" t="str">
        <f t="shared" si="130"/>
        <v>2013-Q1</v>
      </c>
      <c r="Y888" s="81" t="str">
        <f t="shared" si="131"/>
        <v>2013-Q1</v>
      </c>
      <c r="Z888" s="87">
        <f t="shared" si="132"/>
        <v>10.5</v>
      </c>
      <c r="AB888" s="81" t="str">
        <f t="shared" si="133"/>
        <v>2014-Q1</v>
      </c>
      <c r="AC888" s="81" t="str">
        <f t="shared" si="134"/>
        <v>2014-Q1</v>
      </c>
      <c r="AD888" s="87">
        <f t="shared" si="135"/>
        <v>9.5500000000000007</v>
      </c>
      <c r="AF888" s="81" t="str">
        <f t="shared" si="136"/>
        <v>2014-Q1</v>
      </c>
      <c r="AG888" s="87">
        <f t="shared" si="137"/>
        <v>10.5</v>
      </c>
      <c r="AH888" s="87">
        <f t="shared" si="138"/>
        <v>9.5500000000000007</v>
      </c>
      <c r="AI888" s="87">
        <f t="shared" si="139"/>
        <v>0.94999999999999929</v>
      </c>
    </row>
    <row r="889" spans="1:35" ht="12" customHeight="1" x14ac:dyDescent="0.2">
      <c r="A889" s="73" t="s">
        <v>1887</v>
      </c>
      <c r="B889" s="74" t="s">
        <v>17</v>
      </c>
      <c r="C889" s="74" t="s">
        <v>16</v>
      </c>
      <c r="D889" s="74" t="s">
        <v>15</v>
      </c>
      <c r="E889" s="74" t="s">
        <v>1893</v>
      </c>
      <c r="F889" s="74" t="s">
        <v>2</v>
      </c>
      <c r="G889" s="74" t="s">
        <v>2694</v>
      </c>
      <c r="H889" s="76">
        <v>41439</v>
      </c>
      <c r="I889" s="77">
        <v>39.200000000000003</v>
      </c>
      <c r="J889" s="78">
        <v>9.16</v>
      </c>
      <c r="K889" s="78">
        <v>12.5</v>
      </c>
      <c r="L889" s="78">
        <v>55.62</v>
      </c>
      <c r="M889" s="78">
        <v>1266.2940000000001</v>
      </c>
      <c r="N889" s="76">
        <v>41712</v>
      </c>
      <c r="O889" s="77">
        <v>-9</v>
      </c>
      <c r="P889" s="75" t="s">
        <v>1</v>
      </c>
      <c r="Q889" s="78">
        <v>11</v>
      </c>
      <c r="R889" s="78">
        <v>50</v>
      </c>
      <c r="S889" s="75" t="s">
        <v>1</v>
      </c>
      <c r="T889" s="79">
        <v>9</v>
      </c>
      <c r="V889" s="86">
        <v>41712</v>
      </c>
      <c r="X889" s="81" t="str">
        <f t="shared" si="130"/>
        <v>2013-Q2</v>
      </c>
      <c r="Y889" s="81" t="str">
        <f t="shared" si="131"/>
        <v>2013-Q2</v>
      </c>
      <c r="Z889" s="87">
        <f t="shared" si="132"/>
        <v>12.5</v>
      </c>
      <c r="AB889" s="81" t="str">
        <f t="shared" si="133"/>
        <v>2014-Q1</v>
      </c>
      <c r="AC889" s="81" t="str">
        <f t="shared" si="134"/>
        <v>2014-Q1</v>
      </c>
      <c r="AD889" s="87">
        <f t="shared" si="135"/>
        <v>11</v>
      </c>
      <c r="AF889" s="81" t="str">
        <f t="shared" si="136"/>
        <v>2014-Q1</v>
      </c>
      <c r="AG889" s="87">
        <f t="shared" si="137"/>
        <v>12.5</v>
      </c>
      <c r="AH889" s="87">
        <f t="shared" si="138"/>
        <v>11</v>
      </c>
      <c r="AI889" s="87">
        <f t="shared" si="139"/>
        <v>1.5</v>
      </c>
    </row>
    <row r="890" spans="1:35" ht="12" customHeight="1" x14ac:dyDescent="0.2">
      <c r="A890" s="73" t="s">
        <v>1887</v>
      </c>
      <c r="B890" s="74" t="s">
        <v>17</v>
      </c>
      <c r="C890" s="74" t="s">
        <v>16</v>
      </c>
      <c r="D890" s="74" t="s">
        <v>15</v>
      </c>
      <c r="E890" s="74" t="s">
        <v>1892</v>
      </c>
      <c r="F890" s="74" t="s">
        <v>2</v>
      </c>
      <c r="G890" s="74" t="s">
        <v>2694</v>
      </c>
      <c r="H890" s="76">
        <v>41439</v>
      </c>
      <c r="I890" s="77">
        <v>10.117000000000001</v>
      </c>
      <c r="J890" s="78">
        <v>9.7200000000000006</v>
      </c>
      <c r="K890" s="78">
        <v>13.5</v>
      </c>
      <c r="L890" s="78">
        <v>55.62</v>
      </c>
      <c r="M890" s="78">
        <v>100.37</v>
      </c>
      <c r="N890" s="76">
        <v>41712</v>
      </c>
      <c r="O890" s="77">
        <v>3.28</v>
      </c>
      <c r="P890" s="75" t="s">
        <v>1</v>
      </c>
      <c r="Q890" s="78">
        <v>12</v>
      </c>
      <c r="R890" s="78">
        <v>50</v>
      </c>
      <c r="S890" s="78">
        <v>100.37</v>
      </c>
      <c r="T890" s="79">
        <v>9</v>
      </c>
      <c r="V890" s="86">
        <v>41712</v>
      </c>
      <c r="X890" s="81" t="str">
        <f t="shared" si="130"/>
        <v>2013-Q2</v>
      </c>
      <c r="Y890" s="81" t="str">
        <f t="shared" si="131"/>
        <v>2013-Q2</v>
      </c>
      <c r="Z890" s="87">
        <f t="shared" si="132"/>
        <v>13.5</v>
      </c>
      <c r="AB890" s="81" t="str">
        <f t="shared" si="133"/>
        <v>2014-Q1</v>
      </c>
      <c r="AC890" s="81" t="str">
        <f t="shared" si="134"/>
        <v>2014-Q1</v>
      </c>
      <c r="AD890" s="87">
        <f t="shared" si="135"/>
        <v>12</v>
      </c>
      <c r="AF890" s="81" t="str">
        <f t="shared" si="136"/>
        <v>2014-Q1</v>
      </c>
      <c r="AG890" s="87">
        <f t="shared" si="137"/>
        <v>13.5</v>
      </c>
      <c r="AH890" s="87">
        <f t="shared" si="138"/>
        <v>12</v>
      </c>
      <c r="AI890" s="87">
        <f t="shared" si="139"/>
        <v>1.5</v>
      </c>
    </row>
    <row r="891" spans="1:35" ht="12" customHeight="1" x14ac:dyDescent="0.2">
      <c r="A891" s="73" t="s">
        <v>1887</v>
      </c>
      <c r="B891" s="74" t="s">
        <v>89</v>
      </c>
      <c r="C891" s="74" t="s">
        <v>88</v>
      </c>
      <c r="D891" s="74" t="s">
        <v>12</v>
      </c>
      <c r="E891" s="74" t="s">
        <v>87</v>
      </c>
      <c r="F891" s="74" t="s">
        <v>2</v>
      </c>
      <c r="G891" s="74" t="s">
        <v>2680</v>
      </c>
      <c r="H891" s="76">
        <v>41411</v>
      </c>
      <c r="I891" s="77">
        <v>266.17899999999997</v>
      </c>
      <c r="J891" s="78">
        <v>7.8</v>
      </c>
      <c r="K891" s="78">
        <v>11.01</v>
      </c>
      <c r="L891" s="78">
        <v>51.54</v>
      </c>
      <c r="M891" s="78">
        <v>5893.4129999999996</v>
      </c>
      <c r="N891" s="76">
        <v>41698</v>
      </c>
      <c r="O891" s="77">
        <v>263.553</v>
      </c>
      <c r="P891" s="75" t="s">
        <v>1</v>
      </c>
      <c r="Q891" s="75" t="s">
        <v>1</v>
      </c>
      <c r="R891" s="75" t="s">
        <v>1</v>
      </c>
      <c r="S891" s="75" t="s">
        <v>1</v>
      </c>
      <c r="T891" s="79">
        <v>9</v>
      </c>
      <c r="V891" s="86">
        <v>41698</v>
      </c>
      <c r="X891" s="81" t="str">
        <f t="shared" si="130"/>
        <v>2013-Q2</v>
      </c>
      <c r="Y891" s="81" t="str">
        <f t="shared" si="131"/>
        <v>2013-Q2</v>
      </c>
      <c r="Z891" s="87">
        <f t="shared" si="132"/>
        <v>11.01</v>
      </c>
      <c r="AB891" s="81" t="str">
        <f t="shared" si="133"/>
        <v>2014-Q1</v>
      </c>
      <c r="AC891" s="81" t="str">
        <f t="shared" si="134"/>
        <v/>
      </c>
      <c r="AD891" s="87" t="str">
        <f t="shared" si="135"/>
        <v/>
      </c>
      <c r="AF891" s="81" t="str">
        <f t="shared" si="136"/>
        <v/>
      </c>
      <c r="AG891" s="87" t="str">
        <f t="shared" si="137"/>
        <v/>
      </c>
      <c r="AH891" s="87" t="str">
        <f t="shared" si="138"/>
        <v/>
      </c>
      <c r="AI891" s="87" t="str">
        <f t="shared" si="139"/>
        <v/>
      </c>
    </row>
    <row r="892" spans="1:35" ht="12" customHeight="1" x14ac:dyDescent="0.2">
      <c r="A892" s="73" t="s">
        <v>1887</v>
      </c>
      <c r="B892" s="74" t="s">
        <v>17</v>
      </c>
      <c r="C892" s="74" t="s">
        <v>16</v>
      </c>
      <c r="D892" s="74" t="s">
        <v>15</v>
      </c>
      <c r="E892" s="74" t="s">
        <v>1894</v>
      </c>
      <c r="F892" s="74" t="s">
        <v>2</v>
      </c>
      <c r="G892" s="74" t="s">
        <v>2694</v>
      </c>
      <c r="H892" s="76">
        <v>41425</v>
      </c>
      <c r="I892" s="77">
        <v>39.6</v>
      </c>
      <c r="J892" s="78">
        <v>9.16</v>
      </c>
      <c r="K892" s="78">
        <v>12.5</v>
      </c>
      <c r="L892" s="78">
        <v>55.62</v>
      </c>
      <c r="M892" s="78">
        <v>791.65300000000002</v>
      </c>
      <c r="N892" s="76">
        <v>41698</v>
      </c>
      <c r="O892" s="77">
        <v>14.82</v>
      </c>
      <c r="P892" s="78">
        <v>7.95</v>
      </c>
      <c r="Q892" s="78">
        <v>11</v>
      </c>
      <c r="R892" s="78">
        <v>50</v>
      </c>
      <c r="S892" s="75" t="s">
        <v>1</v>
      </c>
      <c r="T892" s="79">
        <v>9</v>
      </c>
      <c r="V892" s="86">
        <v>41698</v>
      </c>
      <c r="X892" s="81" t="str">
        <f t="shared" si="130"/>
        <v>2013-Q2</v>
      </c>
      <c r="Y892" s="81" t="str">
        <f t="shared" si="131"/>
        <v>2013-Q2</v>
      </c>
      <c r="Z892" s="87">
        <f t="shared" si="132"/>
        <v>12.5</v>
      </c>
      <c r="AB892" s="81" t="str">
        <f t="shared" si="133"/>
        <v>2014-Q1</v>
      </c>
      <c r="AC892" s="81" t="str">
        <f t="shared" si="134"/>
        <v>2014-Q1</v>
      </c>
      <c r="AD892" s="87">
        <f t="shared" si="135"/>
        <v>11</v>
      </c>
      <c r="AF892" s="81" t="str">
        <f t="shared" si="136"/>
        <v>2014-Q1</v>
      </c>
      <c r="AG892" s="87">
        <f t="shared" si="137"/>
        <v>12.5</v>
      </c>
      <c r="AH892" s="87">
        <f t="shared" si="138"/>
        <v>11</v>
      </c>
      <c r="AI892" s="87">
        <f t="shared" si="139"/>
        <v>1.5</v>
      </c>
    </row>
    <row r="893" spans="1:35" ht="12" customHeight="1" x14ac:dyDescent="0.2">
      <c r="A893" s="73" t="s">
        <v>1887</v>
      </c>
      <c r="B893" s="74" t="s">
        <v>51</v>
      </c>
      <c r="C893" s="74" t="s">
        <v>2445</v>
      </c>
      <c r="D893" s="74" t="s">
        <v>10</v>
      </c>
      <c r="E893" s="74" t="s">
        <v>50</v>
      </c>
      <c r="F893" s="74" t="s">
        <v>2</v>
      </c>
      <c r="G893" s="74" t="s">
        <v>2680</v>
      </c>
      <c r="H893" s="76">
        <v>41261</v>
      </c>
      <c r="I893" s="77">
        <v>14.884</v>
      </c>
      <c r="J893" s="78">
        <v>7.72</v>
      </c>
      <c r="K893" s="78">
        <v>10.25</v>
      </c>
      <c r="L893" s="78">
        <v>52.56</v>
      </c>
      <c r="M893" s="78">
        <v>375.81</v>
      </c>
      <c r="N893" s="76">
        <v>41696</v>
      </c>
      <c r="O893" s="77">
        <v>8.9529999999999994</v>
      </c>
      <c r="P893" s="78">
        <v>7.45</v>
      </c>
      <c r="Q893" s="78">
        <v>9.75</v>
      </c>
      <c r="R893" s="78">
        <v>52.56</v>
      </c>
      <c r="S893" s="75" t="s">
        <v>1</v>
      </c>
      <c r="T893" s="79">
        <v>14</v>
      </c>
      <c r="V893" s="86">
        <v>41696</v>
      </c>
      <c r="X893" s="81" t="str">
        <f t="shared" si="130"/>
        <v>2012-Q4</v>
      </c>
      <c r="Y893" s="81" t="str">
        <f t="shared" si="131"/>
        <v>2012-Q4</v>
      </c>
      <c r="Z893" s="87">
        <f t="shared" si="132"/>
        <v>10.25</v>
      </c>
      <c r="AB893" s="81" t="str">
        <f t="shared" si="133"/>
        <v>2014-Q1</v>
      </c>
      <c r="AC893" s="81" t="str">
        <f t="shared" si="134"/>
        <v>2014-Q1</v>
      </c>
      <c r="AD893" s="87">
        <f t="shared" si="135"/>
        <v>9.75</v>
      </c>
      <c r="AF893" s="81" t="str">
        <f t="shared" si="136"/>
        <v>2014-Q1</v>
      </c>
      <c r="AG893" s="87">
        <f t="shared" si="137"/>
        <v>10.25</v>
      </c>
      <c r="AH893" s="87">
        <f t="shared" si="138"/>
        <v>9.75</v>
      </c>
      <c r="AI893" s="87">
        <f t="shared" si="139"/>
        <v>0.5</v>
      </c>
    </row>
    <row r="894" spans="1:35" ht="12" customHeight="1" x14ac:dyDescent="0.2">
      <c r="A894" s="73" t="s">
        <v>1887</v>
      </c>
      <c r="B894" s="74" t="s">
        <v>39</v>
      </c>
      <c r="C894" s="74" t="s">
        <v>3013</v>
      </c>
      <c r="D894" s="74" t="s">
        <v>38</v>
      </c>
      <c r="E894" s="74" t="s">
        <v>37</v>
      </c>
      <c r="F894" s="74" t="s">
        <v>2</v>
      </c>
      <c r="G894" s="74" t="s">
        <v>2678</v>
      </c>
      <c r="H894" s="76">
        <v>41299</v>
      </c>
      <c r="I894" s="77">
        <v>424.99200000000002</v>
      </c>
      <c r="J894" s="78">
        <v>7.57</v>
      </c>
      <c r="K894" s="78">
        <v>10.1</v>
      </c>
      <c r="L894" s="78">
        <v>50.06</v>
      </c>
      <c r="M894" s="78">
        <v>17580.347000000002</v>
      </c>
      <c r="N894" s="76">
        <v>41690</v>
      </c>
      <c r="O894" s="77">
        <v>-76.191999999999993</v>
      </c>
      <c r="P894" s="78">
        <v>7.05</v>
      </c>
      <c r="Q894" s="78">
        <v>9.1999999999999993</v>
      </c>
      <c r="R894" s="78">
        <v>48</v>
      </c>
      <c r="S894" s="78">
        <v>17322.777999999998</v>
      </c>
      <c r="T894" s="79">
        <v>13</v>
      </c>
      <c r="V894" s="86">
        <v>41690</v>
      </c>
      <c r="X894" s="81" t="str">
        <f t="shared" si="130"/>
        <v>2013-Q1</v>
      </c>
      <c r="Y894" s="81" t="str">
        <f t="shared" si="131"/>
        <v>2013-Q1</v>
      </c>
      <c r="Z894" s="87">
        <f t="shared" si="132"/>
        <v>10.1</v>
      </c>
      <c r="AB894" s="81" t="str">
        <f t="shared" si="133"/>
        <v>2014-Q1</v>
      </c>
      <c r="AC894" s="81" t="str">
        <f t="shared" si="134"/>
        <v>2014-Q1</v>
      </c>
      <c r="AD894" s="87">
        <f t="shared" si="135"/>
        <v>9.1999999999999993</v>
      </c>
      <c r="AF894" s="81" t="str">
        <f t="shared" si="136"/>
        <v>2014-Q1</v>
      </c>
      <c r="AG894" s="87">
        <f t="shared" si="137"/>
        <v>10.1</v>
      </c>
      <c r="AH894" s="87">
        <f t="shared" si="138"/>
        <v>9.1999999999999993</v>
      </c>
      <c r="AI894" s="87">
        <f t="shared" si="139"/>
        <v>0.90000000000000036</v>
      </c>
    </row>
    <row r="895" spans="1:35" ht="12" customHeight="1" x14ac:dyDescent="0.2">
      <c r="A895" s="73" t="s">
        <v>1887</v>
      </c>
      <c r="B895" s="74" t="s">
        <v>111</v>
      </c>
      <c r="C895" s="74" t="s">
        <v>2263</v>
      </c>
      <c r="D895" s="74" t="s">
        <v>26</v>
      </c>
      <c r="E895" s="74" t="s">
        <v>110</v>
      </c>
      <c r="F895" s="74" t="s">
        <v>2</v>
      </c>
      <c r="G895" s="74" t="s">
        <v>2680</v>
      </c>
      <c r="H895" s="76">
        <v>41334</v>
      </c>
      <c r="I895" s="77">
        <v>145.338325</v>
      </c>
      <c r="J895" s="78">
        <v>4.7300000000000004</v>
      </c>
      <c r="K895" s="78">
        <v>10.4</v>
      </c>
      <c r="L895" s="78">
        <v>28.84</v>
      </c>
      <c r="M895" s="78">
        <v>4840.1586209999996</v>
      </c>
      <c r="N895" s="76">
        <v>41638</v>
      </c>
      <c r="O895" s="77">
        <v>86.014904000000001</v>
      </c>
      <c r="P895" s="78">
        <v>4.3499999999999996</v>
      </c>
      <c r="Q895" s="78">
        <v>9.5</v>
      </c>
      <c r="R895" s="78">
        <v>28.64</v>
      </c>
      <c r="S895" s="78">
        <v>4801.7948880000004</v>
      </c>
      <c r="T895" s="79">
        <v>10</v>
      </c>
      <c r="V895" s="86">
        <v>41638</v>
      </c>
      <c r="X895" s="81" t="str">
        <f t="shared" si="130"/>
        <v>2013-Q1</v>
      </c>
      <c r="Y895" s="81" t="str">
        <f t="shared" si="131"/>
        <v>2013-Q1</v>
      </c>
      <c r="Z895" s="87">
        <f t="shared" si="132"/>
        <v>10.4</v>
      </c>
      <c r="AB895" s="81" t="str">
        <f t="shared" si="133"/>
        <v>2013-Q4</v>
      </c>
      <c r="AC895" s="81" t="str">
        <f t="shared" si="134"/>
        <v>2013-Q4</v>
      </c>
      <c r="AD895" s="87">
        <f t="shared" si="135"/>
        <v>9.5</v>
      </c>
      <c r="AF895" s="81" t="str">
        <f t="shared" si="136"/>
        <v>2013-Q4</v>
      </c>
      <c r="AG895" s="87">
        <f t="shared" si="137"/>
        <v>10.4</v>
      </c>
      <c r="AH895" s="87">
        <f t="shared" si="138"/>
        <v>9.5</v>
      </c>
      <c r="AI895" s="87">
        <f t="shared" si="139"/>
        <v>0.90000000000000036</v>
      </c>
    </row>
    <row r="896" spans="1:35" ht="12" customHeight="1" x14ac:dyDescent="0.2">
      <c r="A896" s="73" t="s">
        <v>1887</v>
      </c>
      <c r="B896" s="74" t="s">
        <v>92</v>
      </c>
      <c r="C896" s="74" t="s">
        <v>91</v>
      </c>
      <c r="D896" s="74" t="s">
        <v>52</v>
      </c>
      <c r="E896" s="74" t="s">
        <v>1895</v>
      </c>
      <c r="F896" s="74" t="s">
        <v>2</v>
      </c>
      <c r="G896" s="74" t="s">
        <v>2694</v>
      </c>
      <c r="H896" s="76">
        <v>41579</v>
      </c>
      <c r="I896" s="77">
        <v>64.900000000000006</v>
      </c>
      <c r="J896" s="75" t="s">
        <v>1</v>
      </c>
      <c r="K896" s="75" t="s">
        <v>1</v>
      </c>
      <c r="L896" s="75" t="s">
        <v>1</v>
      </c>
      <c r="M896" s="75" t="s">
        <v>1</v>
      </c>
      <c r="N896" s="76">
        <v>41631</v>
      </c>
      <c r="O896" s="77">
        <v>59.887301000000001</v>
      </c>
      <c r="P896" s="75" t="s">
        <v>1</v>
      </c>
      <c r="Q896" s="75" t="s">
        <v>1</v>
      </c>
      <c r="R896" s="75" t="s">
        <v>1</v>
      </c>
      <c r="S896" s="75" t="s">
        <v>1</v>
      </c>
      <c r="T896" s="79">
        <v>1</v>
      </c>
      <c r="V896" s="86">
        <v>41631</v>
      </c>
      <c r="X896" s="81" t="str">
        <f t="shared" si="130"/>
        <v>2013-Q4</v>
      </c>
      <c r="Y896" s="81" t="str">
        <f t="shared" si="131"/>
        <v/>
      </c>
      <c r="Z896" s="87" t="str">
        <f t="shared" si="132"/>
        <v/>
      </c>
      <c r="AB896" s="81" t="str">
        <f t="shared" si="133"/>
        <v>2013-Q4</v>
      </c>
      <c r="AC896" s="81" t="str">
        <f t="shared" si="134"/>
        <v/>
      </c>
      <c r="AD896" s="87" t="str">
        <f t="shared" si="135"/>
        <v/>
      </c>
      <c r="AF896" s="81" t="str">
        <f t="shared" si="136"/>
        <v/>
      </c>
      <c r="AG896" s="87" t="str">
        <f t="shared" si="137"/>
        <v/>
      </c>
      <c r="AH896" s="87" t="str">
        <f t="shared" si="138"/>
        <v/>
      </c>
      <c r="AI896" s="87" t="str">
        <f t="shared" si="139"/>
        <v/>
      </c>
    </row>
    <row r="897" spans="1:35" ht="12" customHeight="1" x14ac:dyDescent="0.2">
      <c r="A897" s="73" t="s">
        <v>1887</v>
      </c>
      <c r="B897" s="74" t="s">
        <v>57</v>
      </c>
      <c r="C897" s="74" t="s">
        <v>56</v>
      </c>
      <c r="D897" s="74" t="s">
        <v>2095</v>
      </c>
      <c r="E897" s="74" t="s">
        <v>55</v>
      </c>
      <c r="F897" s="74" t="s">
        <v>2</v>
      </c>
      <c r="G897" s="74" t="s">
        <v>2680</v>
      </c>
      <c r="H897" s="76">
        <v>41453</v>
      </c>
      <c r="I897" s="77">
        <v>7.8834099999999996</v>
      </c>
      <c r="J897" s="78">
        <v>5.86</v>
      </c>
      <c r="K897" s="78">
        <v>10.75</v>
      </c>
      <c r="L897" s="78">
        <v>40.299999999999997</v>
      </c>
      <c r="M897" s="78">
        <v>217.514264</v>
      </c>
      <c r="N897" s="76">
        <v>41627</v>
      </c>
      <c r="O897" s="77">
        <v>5.8195829999999997</v>
      </c>
      <c r="P897" s="78">
        <v>5.8</v>
      </c>
      <c r="Q897" s="78">
        <v>10.15</v>
      </c>
      <c r="R897" s="75" t="s">
        <v>1</v>
      </c>
      <c r="S897" s="75" t="s">
        <v>1</v>
      </c>
      <c r="T897" s="79">
        <v>5</v>
      </c>
      <c r="V897" s="86">
        <v>41627</v>
      </c>
      <c r="X897" s="81" t="str">
        <f t="shared" si="130"/>
        <v>2013-Q2</v>
      </c>
      <c r="Y897" s="81" t="str">
        <f t="shared" si="131"/>
        <v>2013-Q2</v>
      </c>
      <c r="Z897" s="87">
        <f t="shared" si="132"/>
        <v>10.75</v>
      </c>
      <c r="AB897" s="81" t="str">
        <f t="shared" si="133"/>
        <v>2013-Q4</v>
      </c>
      <c r="AC897" s="81" t="str">
        <f t="shared" si="134"/>
        <v>2013-Q4</v>
      </c>
      <c r="AD897" s="87">
        <f t="shared" si="135"/>
        <v>10.15</v>
      </c>
      <c r="AF897" s="81" t="str">
        <f t="shared" si="136"/>
        <v>2013-Q4</v>
      </c>
      <c r="AG897" s="87">
        <f t="shared" si="137"/>
        <v>10.75</v>
      </c>
      <c r="AH897" s="87">
        <f t="shared" si="138"/>
        <v>10.15</v>
      </c>
      <c r="AI897" s="87">
        <f t="shared" si="139"/>
        <v>0.59999999999999964</v>
      </c>
    </row>
    <row r="898" spans="1:35" ht="12" customHeight="1" x14ac:dyDescent="0.2">
      <c r="A898" s="73" t="s">
        <v>1887</v>
      </c>
      <c r="B898" s="74" t="s">
        <v>81</v>
      </c>
      <c r="C898" s="74" t="s">
        <v>80</v>
      </c>
      <c r="D898" s="74" t="s">
        <v>62</v>
      </c>
      <c r="E898" s="74" t="s">
        <v>79</v>
      </c>
      <c r="F898" s="74" t="s">
        <v>2</v>
      </c>
      <c r="G898" s="74" t="s">
        <v>2678</v>
      </c>
      <c r="H898" s="76">
        <v>41393</v>
      </c>
      <c r="I898" s="77">
        <v>336.65199999999999</v>
      </c>
      <c r="J898" s="78">
        <v>6.94</v>
      </c>
      <c r="K898" s="78">
        <v>8.7200000000000006</v>
      </c>
      <c r="L898" s="78">
        <v>45.28</v>
      </c>
      <c r="M898" s="78">
        <v>6702.4189999999999</v>
      </c>
      <c r="N898" s="76">
        <v>41626</v>
      </c>
      <c r="O898" s="77">
        <v>324.57900000000001</v>
      </c>
      <c r="P898" s="78">
        <v>6.94</v>
      </c>
      <c r="Q898" s="78">
        <v>8.7200000000000006</v>
      </c>
      <c r="R898" s="78">
        <v>45.28</v>
      </c>
      <c r="S898" s="78">
        <v>6701.6220000000003</v>
      </c>
      <c r="T898" s="79">
        <v>7</v>
      </c>
      <c r="V898" s="86">
        <v>41626</v>
      </c>
      <c r="X898" s="81" t="str">
        <f t="shared" si="130"/>
        <v>2013-Q2</v>
      </c>
      <c r="Y898" s="81" t="str">
        <f t="shared" si="131"/>
        <v>2013-Q2</v>
      </c>
      <c r="Z898" s="87">
        <f t="shared" si="132"/>
        <v>8.7200000000000006</v>
      </c>
      <c r="AB898" s="81" t="str">
        <f t="shared" si="133"/>
        <v>2013-Q4</v>
      </c>
      <c r="AC898" s="81" t="str">
        <f t="shared" si="134"/>
        <v>2013-Q4</v>
      </c>
      <c r="AD898" s="87">
        <f t="shared" si="135"/>
        <v>8.7200000000000006</v>
      </c>
      <c r="AF898" s="81" t="str">
        <f t="shared" si="136"/>
        <v>2013-Q4</v>
      </c>
      <c r="AG898" s="87">
        <f t="shared" si="137"/>
        <v>8.7200000000000006</v>
      </c>
      <c r="AH898" s="87">
        <f t="shared" si="138"/>
        <v>8.7200000000000006</v>
      </c>
      <c r="AI898" s="87">
        <f t="shared" si="139"/>
        <v>0</v>
      </c>
    </row>
    <row r="899" spans="1:35" ht="12" customHeight="1" x14ac:dyDescent="0.2">
      <c r="A899" s="73" t="s">
        <v>1887</v>
      </c>
      <c r="B899" s="74" t="s">
        <v>35</v>
      </c>
      <c r="C899" s="74" t="s">
        <v>13</v>
      </c>
      <c r="D899" s="74" t="s">
        <v>12</v>
      </c>
      <c r="E899" s="74" t="s">
        <v>36</v>
      </c>
      <c r="F899" s="74" t="s">
        <v>2</v>
      </c>
      <c r="G899" s="74" t="s">
        <v>2680</v>
      </c>
      <c r="H899" s="76">
        <v>41334</v>
      </c>
      <c r="I899" s="77">
        <v>55.986989000000001</v>
      </c>
      <c r="J899" s="78">
        <v>7.66</v>
      </c>
      <c r="K899" s="78">
        <v>9.8000000000000007</v>
      </c>
      <c r="L899" s="78">
        <v>52.1</v>
      </c>
      <c r="M899" s="78">
        <v>3384.540086</v>
      </c>
      <c r="N899" s="76">
        <v>41626</v>
      </c>
      <c r="O899" s="77">
        <v>23.7</v>
      </c>
      <c r="P899" s="78">
        <v>7.62</v>
      </c>
      <c r="Q899" s="78">
        <v>9.8000000000000007</v>
      </c>
      <c r="R899" s="78">
        <v>52.1</v>
      </c>
      <c r="S899" s="78">
        <v>3324.94</v>
      </c>
      <c r="T899" s="79">
        <v>9</v>
      </c>
      <c r="V899" s="86">
        <v>41626</v>
      </c>
      <c r="X899" s="81" t="str">
        <f t="shared" ref="X899:X962" si="140">YEAR(H899)&amp;"-Q"&amp;IF(MONTH(H899)&lt;4,1,IF(MONTH(H899)&lt;7,2,IF(MONTH(H899)&lt;10,3,4)))</f>
        <v>2013-Q1</v>
      </c>
      <c r="Y899" s="81" t="str">
        <f t="shared" ref="Y899:Y962" si="141">IF(ISNUMBER(K899),X899,"")</f>
        <v>2013-Q1</v>
      </c>
      <c r="Z899" s="87">
        <f t="shared" ref="Z899:Z962" si="142">IF(ISNUMBER(K899),K899,"")</f>
        <v>9.8000000000000007</v>
      </c>
      <c r="AB899" s="81" t="str">
        <f t="shared" ref="AB899:AB962" si="143">IF(A899="Settled",YEAR(N899)&amp;"-Q"&amp;IF(MONTH(N899)&lt;4,1,IF(MONTH(N899)&lt;7,2,IF(MONTH(N899)&lt;10,3,4))),"")</f>
        <v>2013-Q4</v>
      </c>
      <c r="AC899" s="81" t="str">
        <f t="shared" ref="AC899:AC962" si="144">IF(ISNUMBER(Q899),AB899,"")</f>
        <v>2013-Q4</v>
      </c>
      <c r="AD899" s="87">
        <f t="shared" ref="AD899:AD962" si="145">IF(ISNUMBER(Q899),Q899,"")</f>
        <v>9.8000000000000007</v>
      </c>
      <c r="AF899" s="81" t="str">
        <f t="shared" ref="AF899:AF962" si="146">IF(AND(LEN(Z899)&gt;0,LEN(AD899)&gt;0),AB899,"")</f>
        <v>2013-Q4</v>
      </c>
      <c r="AG899" s="87">
        <f t="shared" ref="AG899:AG962" si="147">IF(LEN(AF899)&gt;0,Z899,"")</f>
        <v>9.8000000000000007</v>
      </c>
      <c r="AH899" s="87">
        <f t="shared" ref="AH899:AH962" si="148">IF(LEN(AF899)&gt;0,AD899,"")</f>
        <v>9.8000000000000007</v>
      </c>
      <c r="AI899" s="87">
        <f t="shared" ref="AI899:AI962" si="149">IF(LEN(AF899)&gt;0,AG899-AH899,"")</f>
        <v>0</v>
      </c>
    </row>
    <row r="900" spans="1:35" ht="12" customHeight="1" x14ac:dyDescent="0.2">
      <c r="A900" s="73" t="s">
        <v>1887</v>
      </c>
      <c r="B900" s="74" t="s">
        <v>109</v>
      </c>
      <c r="C900" s="74" t="s">
        <v>108</v>
      </c>
      <c r="D900" s="74" t="s">
        <v>1176</v>
      </c>
      <c r="E900" s="74" t="s">
        <v>107</v>
      </c>
      <c r="F900" s="74" t="s">
        <v>2</v>
      </c>
      <c r="G900" s="74" t="s">
        <v>2680</v>
      </c>
      <c r="H900" s="76">
        <v>41274</v>
      </c>
      <c r="I900" s="77">
        <v>7.5</v>
      </c>
      <c r="J900" s="78">
        <v>8.35</v>
      </c>
      <c r="K900" s="78">
        <v>10.5</v>
      </c>
      <c r="L900" s="78">
        <v>52.6</v>
      </c>
      <c r="M900" s="78">
        <v>216.6</v>
      </c>
      <c r="N900" s="76">
        <v>41625</v>
      </c>
      <c r="O900" s="77">
        <v>3.1859999999999999</v>
      </c>
      <c r="P900" s="78">
        <v>7.83</v>
      </c>
      <c r="Q900" s="78">
        <v>9.5</v>
      </c>
      <c r="R900" s="78">
        <v>52.6</v>
      </c>
      <c r="S900" s="78">
        <v>212.94828100000001</v>
      </c>
      <c r="T900" s="79">
        <v>11</v>
      </c>
      <c r="V900" s="86">
        <v>41625</v>
      </c>
      <c r="X900" s="81" t="str">
        <f t="shared" si="140"/>
        <v>2012-Q4</v>
      </c>
      <c r="Y900" s="81" t="str">
        <f t="shared" si="141"/>
        <v>2012-Q4</v>
      </c>
      <c r="Z900" s="87">
        <f t="shared" si="142"/>
        <v>10.5</v>
      </c>
      <c r="AB900" s="81" t="str">
        <f t="shared" si="143"/>
        <v>2013-Q4</v>
      </c>
      <c r="AC900" s="81" t="str">
        <f t="shared" si="144"/>
        <v>2013-Q4</v>
      </c>
      <c r="AD900" s="87">
        <f t="shared" si="145"/>
        <v>9.5</v>
      </c>
      <c r="AF900" s="81" t="str">
        <f t="shared" si="146"/>
        <v>2013-Q4</v>
      </c>
      <c r="AG900" s="87">
        <f t="shared" si="147"/>
        <v>10.5</v>
      </c>
      <c r="AH900" s="87">
        <f t="shared" si="148"/>
        <v>9.5</v>
      </c>
      <c r="AI900" s="87">
        <f t="shared" si="149"/>
        <v>1</v>
      </c>
    </row>
    <row r="901" spans="1:35" ht="12" customHeight="1" x14ac:dyDescent="0.2">
      <c r="A901" s="73" t="s">
        <v>1887</v>
      </c>
      <c r="B901" s="74" t="s">
        <v>92</v>
      </c>
      <c r="C901" s="74" t="s">
        <v>91</v>
      </c>
      <c r="D901" s="74" t="s">
        <v>52</v>
      </c>
      <c r="E901" s="74" t="s">
        <v>90</v>
      </c>
      <c r="F901" s="74" t="s">
        <v>2</v>
      </c>
      <c r="G901" s="74" t="s">
        <v>2680</v>
      </c>
      <c r="H901" s="76">
        <v>41453</v>
      </c>
      <c r="I901" s="77">
        <v>482</v>
      </c>
      <c r="J901" s="78">
        <v>7.93</v>
      </c>
      <c r="K901" s="78">
        <v>11.5</v>
      </c>
      <c r="L901" s="78">
        <v>50.6</v>
      </c>
      <c r="M901" s="78">
        <v>15697</v>
      </c>
      <c r="N901" s="76">
        <v>41625</v>
      </c>
      <c r="O901" s="77">
        <v>466.6</v>
      </c>
      <c r="P901" s="78">
        <v>7.71</v>
      </c>
      <c r="Q901" s="78">
        <v>10.95</v>
      </c>
      <c r="R901" s="78">
        <v>50.84</v>
      </c>
      <c r="S901" s="75" t="s">
        <v>1</v>
      </c>
      <c r="T901" s="79">
        <v>5</v>
      </c>
      <c r="V901" s="86">
        <v>41625</v>
      </c>
      <c r="X901" s="81" t="str">
        <f t="shared" si="140"/>
        <v>2013-Q2</v>
      </c>
      <c r="Y901" s="81" t="str">
        <f t="shared" si="141"/>
        <v>2013-Q2</v>
      </c>
      <c r="Z901" s="87">
        <f t="shared" si="142"/>
        <v>11.5</v>
      </c>
      <c r="AB901" s="81" t="str">
        <f t="shared" si="143"/>
        <v>2013-Q4</v>
      </c>
      <c r="AC901" s="81" t="str">
        <f t="shared" si="144"/>
        <v>2013-Q4</v>
      </c>
      <c r="AD901" s="87">
        <f t="shared" si="145"/>
        <v>10.95</v>
      </c>
      <c r="AF901" s="81" t="str">
        <f t="shared" si="146"/>
        <v>2013-Q4</v>
      </c>
      <c r="AG901" s="87">
        <f t="shared" si="147"/>
        <v>11.5</v>
      </c>
      <c r="AH901" s="87">
        <f t="shared" si="148"/>
        <v>10.95</v>
      </c>
      <c r="AI901" s="87">
        <f t="shared" si="149"/>
        <v>0.55000000000000071</v>
      </c>
    </row>
    <row r="902" spans="1:35" ht="12" customHeight="1" x14ac:dyDescent="0.2">
      <c r="A902" s="73" t="s">
        <v>1887</v>
      </c>
      <c r="B902" s="74" t="s">
        <v>17</v>
      </c>
      <c r="C902" s="74" t="s">
        <v>23</v>
      </c>
      <c r="D902" s="74" t="s">
        <v>22</v>
      </c>
      <c r="E902" s="74" t="s">
        <v>24</v>
      </c>
      <c r="F902" s="74" t="s">
        <v>2</v>
      </c>
      <c r="G902" s="74" t="s">
        <v>2694</v>
      </c>
      <c r="H902" s="76">
        <v>41362</v>
      </c>
      <c r="I902" s="77">
        <v>11.865629</v>
      </c>
      <c r="J902" s="78">
        <v>7.88</v>
      </c>
      <c r="K902" s="78">
        <v>11.4</v>
      </c>
      <c r="L902" s="78">
        <v>44.28</v>
      </c>
      <c r="M902" s="78">
        <v>159.07564099999999</v>
      </c>
      <c r="N902" s="76">
        <v>41625</v>
      </c>
      <c r="O902" s="77">
        <v>13.317632</v>
      </c>
      <c r="P902" s="78">
        <v>7.88</v>
      </c>
      <c r="Q902" s="78">
        <v>11.4</v>
      </c>
      <c r="R902" s="78">
        <v>44.28</v>
      </c>
      <c r="S902" s="78">
        <v>159.07564099999999</v>
      </c>
      <c r="T902" s="79">
        <v>8</v>
      </c>
      <c r="V902" s="86">
        <v>41625</v>
      </c>
      <c r="X902" s="81" t="str">
        <f t="shared" si="140"/>
        <v>2013-Q1</v>
      </c>
      <c r="Y902" s="81" t="str">
        <f t="shared" si="141"/>
        <v>2013-Q1</v>
      </c>
      <c r="Z902" s="87">
        <f t="shared" si="142"/>
        <v>11.4</v>
      </c>
      <c r="AB902" s="81" t="str">
        <f t="shared" si="143"/>
        <v>2013-Q4</v>
      </c>
      <c r="AC902" s="81" t="str">
        <f t="shared" si="144"/>
        <v>2013-Q4</v>
      </c>
      <c r="AD902" s="87">
        <f t="shared" si="145"/>
        <v>11.4</v>
      </c>
      <c r="AF902" s="81" t="str">
        <f t="shared" si="146"/>
        <v>2013-Q4</v>
      </c>
      <c r="AG902" s="87">
        <f t="shared" si="147"/>
        <v>11.4</v>
      </c>
      <c r="AH902" s="87">
        <f t="shared" si="148"/>
        <v>11.4</v>
      </c>
      <c r="AI902" s="87">
        <f t="shared" si="149"/>
        <v>0</v>
      </c>
    </row>
    <row r="903" spans="1:35" ht="12" customHeight="1" x14ac:dyDescent="0.2">
      <c r="A903" s="73" t="s">
        <v>1887</v>
      </c>
      <c r="B903" s="74" t="s">
        <v>70</v>
      </c>
      <c r="C903" s="74" t="s">
        <v>73</v>
      </c>
      <c r="D903" s="74" t="s">
        <v>26</v>
      </c>
      <c r="E903" s="74" t="s">
        <v>72</v>
      </c>
      <c r="F903" s="74" t="s">
        <v>2</v>
      </c>
      <c r="G903" s="74" t="s">
        <v>2680</v>
      </c>
      <c r="H903" s="76">
        <v>41320</v>
      </c>
      <c r="I903" s="77">
        <v>24.456938999999998</v>
      </c>
      <c r="J903" s="78">
        <v>8.18</v>
      </c>
      <c r="K903" s="78">
        <v>10.4</v>
      </c>
      <c r="L903" s="78">
        <v>51.72</v>
      </c>
      <c r="M903" s="78">
        <v>2666.181975</v>
      </c>
      <c r="N903" s="76">
        <v>41624</v>
      </c>
      <c r="O903" s="77">
        <v>0</v>
      </c>
      <c r="P903" s="75" t="s">
        <v>1</v>
      </c>
      <c r="Q903" s="78">
        <v>9.9499999999999993</v>
      </c>
      <c r="R903" s="75" t="s">
        <v>1</v>
      </c>
      <c r="S903" s="75" t="s">
        <v>1</v>
      </c>
      <c r="T903" s="79">
        <v>10</v>
      </c>
      <c r="V903" s="86">
        <v>41624</v>
      </c>
      <c r="X903" s="81" t="str">
        <f t="shared" si="140"/>
        <v>2013-Q1</v>
      </c>
      <c r="Y903" s="81" t="str">
        <f t="shared" si="141"/>
        <v>2013-Q1</v>
      </c>
      <c r="Z903" s="87">
        <f t="shared" si="142"/>
        <v>10.4</v>
      </c>
      <c r="AB903" s="81" t="str">
        <f t="shared" si="143"/>
        <v>2013-Q4</v>
      </c>
      <c r="AC903" s="81" t="str">
        <f t="shared" si="144"/>
        <v>2013-Q4</v>
      </c>
      <c r="AD903" s="87">
        <f t="shared" si="145"/>
        <v>9.9499999999999993</v>
      </c>
      <c r="AF903" s="81" t="str">
        <f t="shared" si="146"/>
        <v>2013-Q4</v>
      </c>
      <c r="AG903" s="87">
        <f t="shared" si="147"/>
        <v>10.4</v>
      </c>
      <c r="AH903" s="87">
        <f t="shared" si="148"/>
        <v>9.9499999999999993</v>
      </c>
      <c r="AI903" s="87">
        <f t="shared" si="149"/>
        <v>0.45000000000000107</v>
      </c>
    </row>
    <row r="904" spans="1:35" ht="12" customHeight="1" x14ac:dyDescent="0.2">
      <c r="A904" s="73" t="s">
        <v>1887</v>
      </c>
      <c r="B904" s="74" t="s">
        <v>70</v>
      </c>
      <c r="C904" s="74" t="s">
        <v>69</v>
      </c>
      <c r="D904" s="74" t="s">
        <v>26</v>
      </c>
      <c r="E904" s="74" t="s">
        <v>71</v>
      </c>
      <c r="F904" s="74" t="s">
        <v>2</v>
      </c>
      <c r="G904" s="74" t="s">
        <v>2680</v>
      </c>
      <c r="H904" s="76">
        <v>41320</v>
      </c>
      <c r="I904" s="77">
        <v>144.01383100000001</v>
      </c>
      <c r="J904" s="78">
        <v>8.19</v>
      </c>
      <c r="K904" s="78">
        <v>10.4</v>
      </c>
      <c r="L904" s="78">
        <v>52.8</v>
      </c>
      <c r="M904" s="78">
        <v>4475.0711430000001</v>
      </c>
      <c r="N904" s="76">
        <v>41624</v>
      </c>
      <c r="O904" s="77">
        <v>0</v>
      </c>
      <c r="P904" s="75" t="s">
        <v>1</v>
      </c>
      <c r="Q904" s="78">
        <v>9.9499999999999993</v>
      </c>
      <c r="R904" s="75" t="s">
        <v>1</v>
      </c>
      <c r="S904" s="75" t="s">
        <v>1</v>
      </c>
      <c r="T904" s="79">
        <v>10</v>
      </c>
      <c r="V904" s="86">
        <v>41624</v>
      </c>
      <c r="X904" s="81" t="str">
        <f t="shared" si="140"/>
        <v>2013-Q1</v>
      </c>
      <c r="Y904" s="81" t="str">
        <f t="shared" si="141"/>
        <v>2013-Q1</v>
      </c>
      <c r="Z904" s="87">
        <f t="shared" si="142"/>
        <v>10.4</v>
      </c>
      <c r="AB904" s="81" t="str">
        <f t="shared" si="143"/>
        <v>2013-Q4</v>
      </c>
      <c r="AC904" s="81" t="str">
        <f t="shared" si="144"/>
        <v>2013-Q4</v>
      </c>
      <c r="AD904" s="87">
        <f t="shared" si="145"/>
        <v>9.9499999999999993</v>
      </c>
      <c r="AF904" s="81" t="str">
        <f t="shared" si="146"/>
        <v>2013-Q4</v>
      </c>
      <c r="AG904" s="87">
        <f t="shared" si="147"/>
        <v>10.4</v>
      </c>
      <c r="AH904" s="87">
        <f t="shared" si="148"/>
        <v>9.9499999999999993</v>
      </c>
      <c r="AI904" s="87">
        <f t="shared" si="149"/>
        <v>0.45000000000000107</v>
      </c>
    </row>
    <row r="905" spans="1:35" ht="12" customHeight="1" x14ac:dyDescent="0.2">
      <c r="A905" s="73" t="s">
        <v>1887</v>
      </c>
      <c r="B905" s="74" t="s">
        <v>42</v>
      </c>
      <c r="C905" s="74" t="s">
        <v>41</v>
      </c>
      <c r="D905" s="74" t="s">
        <v>12</v>
      </c>
      <c r="E905" s="74" t="s">
        <v>40</v>
      </c>
      <c r="F905" s="74" t="s">
        <v>2</v>
      </c>
      <c r="G905" s="74" t="s">
        <v>2680</v>
      </c>
      <c r="H905" s="76">
        <v>41428</v>
      </c>
      <c r="I905" s="77">
        <v>-4.7249999999999996</v>
      </c>
      <c r="J905" s="78">
        <v>8.19</v>
      </c>
      <c r="K905" s="78">
        <v>10.7</v>
      </c>
      <c r="L905" s="78">
        <v>46.94</v>
      </c>
      <c r="M905" s="78">
        <v>1536.2280000000001</v>
      </c>
      <c r="N905" s="76">
        <v>41624</v>
      </c>
      <c r="O905" s="77">
        <v>-39.055999999999997</v>
      </c>
      <c r="P905" s="78">
        <v>7.78</v>
      </c>
      <c r="Q905" s="78">
        <v>10.119999999999999</v>
      </c>
      <c r="R905" s="78">
        <v>46.94</v>
      </c>
      <c r="S905" s="78">
        <v>1487.3579999999999</v>
      </c>
      <c r="T905" s="79">
        <v>6</v>
      </c>
      <c r="V905" s="86">
        <v>41624</v>
      </c>
      <c r="X905" s="81" t="str">
        <f t="shared" si="140"/>
        <v>2013-Q2</v>
      </c>
      <c r="Y905" s="81" t="str">
        <f t="shared" si="141"/>
        <v>2013-Q2</v>
      </c>
      <c r="Z905" s="87">
        <f t="shared" si="142"/>
        <v>10.7</v>
      </c>
      <c r="AB905" s="81" t="str">
        <f t="shared" si="143"/>
        <v>2013-Q4</v>
      </c>
      <c r="AC905" s="81" t="str">
        <f t="shared" si="144"/>
        <v>2013-Q4</v>
      </c>
      <c r="AD905" s="87">
        <f t="shared" si="145"/>
        <v>10.119999999999999</v>
      </c>
      <c r="AF905" s="81" t="str">
        <f t="shared" si="146"/>
        <v>2013-Q4</v>
      </c>
      <c r="AG905" s="87">
        <f t="shared" si="147"/>
        <v>10.7</v>
      </c>
      <c r="AH905" s="87">
        <f t="shared" si="148"/>
        <v>10.119999999999999</v>
      </c>
      <c r="AI905" s="87">
        <f t="shared" si="149"/>
        <v>0.58000000000000007</v>
      </c>
    </row>
    <row r="906" spans="1:35" ht="12" customHeight="1" x14ac:dyDescent="0.2">
      <c r="A906" s="73" t="s">
        <v>1887</v>
      </c>
      <c r="B906" s="74" t="s">
        <v>63</v>
      </c>
      <c r="C906" s="74" t="s">
        <v>3019</v>
      </c>
      <c r="D906" s="74" t="s">
        <v>62</v>
      </c>
      <c r="E906" s="74" t="s">
        <v>61</v>
      </c>
      <c r="F906" s="74" t="s">
        <v>2</v>
      </c>
      <c r="G906" s="74" t="s">
        <v>2678</v>
      </c>
      <c r="H906" s="76">
        <v>41411</v>
      </c>
      <c r="I906" s="77">
        <v>82.801000000000002</v>
      </c>
      <c r="J906" s="78">
        <v>7.87</v>
      </c>
      <c r="K906" s="78">
        <v>10.5</v>
      </c>
      <c r="L906" s="78">
        <v>51.05</v>
      </c>
      <c r="M906" s="78">
        <v>2818.77</v>
      </c>
      <c r="N906" s="76">
        <v>41621</v>
      </c>
      <c r="O906" s="77">
        <v>33.646999999999998</v>
      </c>
      <c r="P906" s="78">
        <v>7.49</v>
      </c>
      <c r="Q906" s="78">
        <v>9.75</v>
      </c>
      <c r="R906" s="78">
        <v>51.05</v>
      </c>
      <c r="S906" s="78">
        <v>2752.779</v>
      </c>
      <c r="T906" s="79">
        <v>7</v>
      </c>
      <c r="V906" s="86">
        <v>41621</v>
      </c>
      <c r="X906" s="81" t="str">
        <f t="shared" si="140"/>
        <v>2013-Q2</v>
      </c>
      <c r="Y906" s="81" t="str">
        <f t="shared" si="141"/>
        <v>2013-Q2</v>
      </c>
      <c r="Z906" s="87">
        <f t="shared" si="142"/>
        <v>10.5</v>
      </c>
      <c r="AB906" s="81" t="str">
        <f t="shared" si="143"/>
        <v>2013-Q4</v>
      </c>
      <c r="AC906" s="81" t="str">
        <f t="shared" si="144"/>
        <v>2013-Q4</v>
      </c>
      <c r="AD906" s="87">
        <f t="shared" si="145"/>
        <v>9.75</v>
      </c>
      <c r="AF906" s="81" t="str">
        <f t="shared" si="146"/>
        <v>2013-Q4</v>
      </c>
      <c r="AG906" s="87">
        <f t="shared" si="147"/>
        <v>10.5</v>
      </c>
      <c r="AH906" s="87">
        <f t="shared" si="148"/>
        <v>9.75</v>
      </c>
      <c r="AI906" s="87">
        <f t="shared" si="149"/>
        <v>0.75</v>
      </c>
    </row>
    <row r="907" spans="1:35" ht="12" customHeight="1" x14ac:dyDescent="0.2">
      <c r="A907" s="73" t="s">
        <v>1887</v>
      </c>
      <c r="B907" s="74" t="s">
        <v>81</v>
      </c>
      <c r="C907" s="74" t="s">
        <v>84</v>
      </c>
      <c r="D907" s="74" t="s">
        <v>83</v>
      </c>
      <c r="E907" s="74" t="s">
        <v>82</v>
      </c>
      <c r="F907" s="74" t="s">
        <v>2</v>
      </c>
      <c r="G907" s="74" t="s">
        <v>2678</v>
      </c>
      <c r="H907" s="76">
        <v>41383</v>
      </c>
      <c r="I907" s="77">
        <v>-38.884999999999998</v>
      </c>
      <c r="J907" s="78">
        <v>8.11</v>
      </c>
      <c r="K907" s="78">
        <v>8.7200000000000006</v>
      </c>
      <c r="L907" s="78">
        <v>54.33</v>
      </c>
      <c r="M907" s="78">
        <v>2043.09</v>
      </c>
      <c r="N907" s="76">
        <v>41617</v>
      </c>
      <c r="O907" s="77">
        <v>-44.658000000000001</v>
      </c>
      <c r="P907" s="78">
        <v>7.96</v>
      </c>
      <c r="Q907" s="78">
        <v>8.7200000000000006</v>
      </c>
      <c r="R907" s="78">
        <v>51</v>
      </c>
      <c r="S907" s="78">
        <v>2025.8789999999999</v>
      </c>
      <c r="T907" s="79">
        <v>7</v>
      </c>
      <c r="V907" s="86">
        <v>41617</v>
      </c>
      <c r="X907" s="81" t="str">
        <f t="shared" si="140"/>
        <v>2013-Q2</v>
      </c>
      <c r="Y907" s="81" t="str">
        <f t="shared" si="141"/>
        <v>2013-Q2</v>
      </c>
      <c r="Z907" s="87">
        <f t="shared" si="142"/>
        <v>8.7200000000000006</v>
      </c>
      <c r="AB907" s="81" t="str">
        <f t="shared" si="143"/>
        <v>2013-Q4</v>
      </c>
      <c r="AC907" s="81" t="str">
        <f t="shared" si="144"/>
        <v>2013-Q4</v>
      </c>
      <c r="AD907" s="87">
        <f t="shared" si="145"/>
        <v>8.7200000000000006</v>
      </c>
      <c r="AF907" s="81" t="str">
        <f t="shared" si="146"/>
        <v>2013-Q4</v>
      </c>
      <c r="AG907" s="87">
        <f t="shared" si="147"/>
        <v>8.7200000000000006</v>
      </c>
      <c r="AH907" s="87">
        <f t="shared" si="148"/>
        <v>8.7200000000000006</v>
      </c>
      <c r="AI907" s="87">
        <f t="shared" si="149"/>
        <v>0</v>
      </c>
    </row>
    <row r="908" spans="1:35" ht="12" customHeight="1" x14ac:dyDescent="0.2">
      <c r="A908" s="73" t="s">
        <v>1887</v>
      </c>
      <c r="B908" s="74" t="s">
        <v>35</v>
      </c>
      <c r="C908" s="74" t="s">
        <v>34</v>
      </c>
      <c r="D908" s="74" t="s">
        <v>33</v>
      </c>
      <c r="E908" s="74" t="s">
        <v>32</v>
      </c>
      <c r="F908" s="74" t="s">
        <v>2</v>
      </c>
      <c r="G908" s="74" t="s">
        <v>2680</v>
      </c>
      <c r="H908" s="76">
        <v>41320</v>
      </c>
      <c r="I908" s="77">
        <v>104.79</v>
      </c>
      <c r="J908" s="78">
        <v>7.86</v>
      </c>
      <c r="K908" s="78">
        <v>10</v>
      </c>
      <c r="L908" s="78">
        <v>50</v>
      </c>
      <c r="M908" s="78">
        <v>3126.1529999999998</v>
      </c>
      <c r="N908" s="76">
        <v>41617</v>
      </c>
      <c r="O908" s="77">
        <v>63.362000000000002</v>
      </c>
      <c r="P908" s="78">
        <v>7.65</v>
      </c>
      <c r="Q908" s="78">
        <v>9.75</v>
      </c>
      <c r="R908" s="78">
        <v>50</v>
      </c>
      <c r="S908" s="78">
        <v>3054.2170000000001</v>
      </c>
      <c r="T908" s="79">
        <v>9</v>
      </c>
      <c r="V908" s="86">
        <v>41617</v>
      </c>
      <c r="X908" s="81" t="str">
        <f t="shared" si="140"/>
        <v>2013-Q1</v>
      </c>
      <c r="Y908" s="81" t="str">
        <f t="shared" si="141"/>
        <v>2013-Q1</v>
      </c>
      <c r="Z908" s="87">
        <f t="shared" si="142"/>
        <v>10</v>
      </c>
      <c r="AB908" s="81" t="str">
        <f t="shared" si="143"/>
        <v>2013-Q4</v>
      </c>
      <c r="AC908" s="81" t="str">
        <f t="shared" si="144"/>
        <v>2013-Q4</v>
      </c>
      <c r="AD908" s="87">
        <f t="shared" si="145"/>
        <v>9.75</v>
      </c>
      <c r="AF908" s="81" t="str">
        <f t="shared" si="146"/>
        <v>2013-Q4</v>
      </c>
      <c r="AG908" s="87">
        <f t="shared" si="147"/>
        <v>10</v>
      </c>
      <c r="AH908" s="87">
        <f t="shared" si="148"/>
        <v>9.75</v>
      </c>
      <c r="AI908" s="87">
        <f t="shared" si="149"/>
        <v>0.25</v>
      </c>
    </row>
    <row r="909" spans="1:35" ht="12" customHeight="1" x14ac:dyDescent="0.2">
      <c r="A909" s="73" t="s">
        <v>1887</v>
      </c>
      <c r="B909" s="74" t="s">
        <v>8</v>
      </c>
      <c r="C909" s="74" t="s">
        <v>2445</v>
      </c>
      <c r="D909" s="74" t="s">
        <v>10</v>
      </c>
      <c r="E909" s="74" t="s">
        <v>9</v>
      </c>
      <c r="F909" s="74" t="s">
        <v>2</v>
      </c>
      <c r="G909" s="74" t="s">
        <v>2680</v>
      </c>
      <c r="H909" s="76">
        <v>41425</v>
      </c>
      <c r="I909" s="77">
        <v>34.299999999999997</v>
      </c>
      <c r="J909" s="78">
        <v>8.39</v>
      </c>
      <c r="K909" s="78">
        <v>10.4</v>
      </c>
      <c r="L909" s="78">
        <v>52.54</v>
      </c>
      <c r="M909" s="78">
        <v>895.29674599999998</v>
      </c>
      <c r="N909" s="76">
        <v>41613</v>
      </c>
      <c r="O909" s="77">
        <v>19.537994999999999</v>
      </c>
      <c r="P909" s="78">
        <v>8.34</v>
      </c>
      <c r="Q909" s="78">
        <v>10.199999999999999</v>
      </c>
      <c r="R909" s="78">
        <v>52.54</v>
      </c>
      <c r="S909" s="78">
        <v>896.15099999999995</v>
      </c>
      <c r="T909" s="79">
        <v>6</v>
      </c>
      <c r="V909" s="86">
        <v>41613</v>
      </c>
      <c r="X909" s="81" t="str">
        <f t="shared" si="140"/>
        <v>2013-Q2</v>
      </c>
      <c r="Y909" s="81" t="str">
        <f t="shared" si="141"/>
        <v>2013-Q2</v>
      </c>
      <c r="Z909" s="87">
        <f t="shared" si="142"/>
        <v>10.4</v>
      </c>
      <c r="AB909" s="81" t="str">
        <f t="shared" si="143"/>
        <v>2013-Q4</v>
      </c>
      <c r="AC909" s="81" t="str">
        <f t="shared" si="144"/>
        <v>2013-Q4</v>
      </c>
      <c r="AD909" s="87">
        <f t="shared" si="145"/>
        <v>10.199999999999999</v>
      </c>
      <c r="AF909" s="81" t="str">
        <f t="shared" si="146"/>
        <v>2013-Q4</v>
      </c>
      <c r="AG909" s="87">
        <f t="shared" si="147"/>
        <v>10.4</v>
      </c>
      <c r="AH909" s="87">
        <f t="shared" si="148"/>
        <v>10.199999999999999</v>
      </c>
      <c r="AI909" s="87">
        <f t="shared" si="149"/>
        <v>0.20000000000000107</v>
      </c>
    </row>
    <row r="910" spans="1:35" ht="12" customHeight="1" x14ac:dyDescent="0.2">
      <c r="A910" s="73" t="s">
        <v>1887</v>
      </c>
      <c r="B910" s="74" t="s">
        <v>14</v>
      </c>
      <c r="C910" s="74" t="s">
        <v>13</v>
      </c>
      <c r="D910" s="74" t="s">
        <v>12</v>
      </c>
      <c r="E910" s="74" t="s">
        <v>11</v>
      </c>
      <c r="F910" s="74" t="s">
        <v>2</v>
      </c>
      <c r="G910" s="74" t="s">
        <v>2680</v>
      </c>
      <c r="H910" s="76">
        <v>41285</v>
      </c>
      <c r="I910" s="77">
        <v>36.933863000000002</v>
      </c>
      <c r="J910" s="78">
        <v>7.75</v>
      </c>
      <c r="K910" s="78">
        <v>10</v>
      </c>
      <c r="L910" s="78">
        <v>52.22</v>
      </c>
      <c r="M910" s="78">
        <v>824.38073199999997</v>
      </c>
      <c r="N910" s="76">
        <v>41612</v>
      </c>
      <c r="O910" s="77">
        <v>16.996742999999999</v>
      </c>
      <c r="P910" s="78">
        <v>7.36</v>
      </c>
      <c r="Q910" s="78">
        <v>9.5</v>
      </c>
      <c r="R910" s="78">
        <v>49.1</v>
      </c>
      <c r="S910" s="78">
        <v>811.157646</v>
      </c>
      <c r="T910" s="79">
        <v>10</v>
      </c>
      <c r="V910" s="86">
        <v>41612</v>
      </c>
      <c r="X910" s="81" t="str">
        <f t="shared" si="140"/>
        <v>2013-Q1</v>
      </c>
      <c r="Y910" s="81" t="str">
        <f t="shared" si="141"/>
        <v>2013-Q1</v>
      </c>
      <c r="Z910" s="87">
        <f t="shared" si="142"/>
        <v>10</v>
      </c>
      <c r="AB910" s="81" t="str">
        <f t="shared" si="143"/>
        <v>2013-Q4</v>
      </c>
      <c r="AC910" s="81" t="str">
        <f t="shared" si="144"/>
        <v>2013-Q4</v>
      </c>
      <c r="AD910" s="87">
        <f t="shared" si="145"/>
        <v>9.5</v>
      </c>
      <c r="AF910" s="81" t="str">
        <f t="shared" si="146"/>
        <v>2013-Q4</v>
      </c>
      <c r="AG910" s="87">
        <f t="shared" si="147"/>
        <v>10</v>
      </c>
      <c r="AH910" s="87">
        <f t="shared" si="148"/>
        <v>9.5</v>
      </c>
      <c r="AI910" s="87">
        <f t="shared" si="149"/>
        <v>0.5</v>
      </c>
    </row>
    <row r="911" spans="1:35" ht="12" customHeight="1" x14ac:dyDescent="0.2">
      <c r="A911" s="73" t="s">
        <v>1887</v>
      </c>
      <c r="B911" s="74" t="s">
        <v>95</v>
      </c>
      <c r="C911" s="74" t="s">
        <v>94</v>
      </c>
      <c r="D911" s="74" t="s">
        <v>151</v>
      </c>
      <c r="E911" s="74" t="s">
        <v>93</v>
      </c>
      <c r="F911" s="74" t="s">
        <v>2</v>
      </c>
      <c r="G911" s="74" t="s">
        <v>2680</v>
      </c>
      <c r="H911" s="76">
        <v>41467</v>
      </c>
      <c r="I911" s="77">
        <v>74.393000000000001</v>
      </c>
      <c r="J911" s="78">
        <v>6.47</v>
      </c>
      <c r="K911" s="78">
        <v>11.5</v>
      </c>
      <c r="L911" s="78">
        <v>37.96</v>
      </c>
      <c r="M911" s="78">
        <v>1884</v>
      </c>
      <c r="N911" s="76">
        <v>41611</v>
      </c>
      <c r="O911" s="77">
        <v>55</v>
      </c>
      <c r="P911" s="75" t="s">
        <v>1</v>
      </c>
      <c r="Q911" s="78">
        <v>10.25</v>
      </c>
      <c r="R911" s="75" t="s">
        <v>1</v>
      </c>
      <c r="S911" s="75" t="s">
        <v>1</v>
      </c>
      <c r="T911" s="79">
        <v>4</v>
      </c>
      <c r="V911" s="86">
        <v>41611</v>
      </c>
      <c r="X911" s="81" t="str">
        <f t="shared" si="140"/>
        <v>2013-Q3</v>
      </c>
      <c r="Y911" s="81" t="str">
        <f t="shared" si="141"/>
        <v>2013-Q3</v>
      </c>
      <c r="Z911" s="87">
        <f t="shared" si="142"/>
        <v>11.5</v>
      </c>
      <c r="AB911" s="81" t="str">
        <f t="shared" si="143"/>
        <v>2013-Q4</v>
      </c>
      <c r="AC911" s="81" t="str">
        <f t="shared" si="144"/>
        <v>2013-Q4</v>
      </c>
      <c r="AD911" s="87">
        <f t="shared" si="145"/>
        <v>10.25</v>
      </c>
      <c r="AF911" s="81" t="str">
        <f t="shared" si="146"/>
        <v>2013-Q4</v>
      </c>
      <c r="AG911" s="87">
        <f t="shared" si="147"/>
        <v>11.5</v>
      </c>
      <c r="AH911" s="87">
        <f t="shared" si="148"/>
        <v>10.25</v>
      </c>
      <c r="AI911" s="87">
        <f t="shared" si="149"/>
        <v>1.25</v>
      </c>
    </row>
    <row r="912" spans="1:35" ht="12" customHeight="1" x14ac:dyDescent="0.2">
      <c r="A912" s="73" t="s">
        <v>1887</v>
      </c>
      <c r="B912" s="74" t="s">
        <v>17</v>
      </c>
      <c r="C912" s="74" t="s">
        <v>16</v>
      </c>
      <c r="D912" s="74" t="s">
        <v>15</v>
      </c>
      <c r="E912" s="74" t="s">
        <v>1896</v>
      </c>
      <c r="F912" s="74" t="s">
        <v>2</v>
      </c>
      <c r="G912" s="74" t="s">
        <v>2680</v>
      </c>
      <c r="H912" s="76">
        <v>41361</v>
      </c>
      <c r="I912" s="77">
        <v>0</v>
      </c>
      <c r="J912" s="75" t="s">
        <v>1</v>
      </c>
      <c r="K912" s="78">
        <v>11.5</v>
      </c>
      <c r="L912" s="75" t="s">
        <v>1</v>
      </c>
      <c r="M912" s="75" t="s">
        <v>1</v>
      </c>
      <c r="N912" s="76">
        <v>41604</v>
      </c>
      <c r="O912" s="77">
        <v>-7.9</v>
      </c>
      <c r="P912" s="75" t="s">
        <v>1</v>
      </c>
      <c r="Q912" s="78">
        <v>10</v>
      </c>
      <c r="R912" s="75" t="s">
        <v>1</v>
      </c>
      <c r="S912" s="75" t="s">
        <v>1</v>
      </c>
      <c r="T912" s="79">
        <v>8</v>
      </c>
      <c r="V912" s="86">
        <v>41604</v>
      </c>
      <c r="X912" s="81" t="str">
        <f t="shared" si="140"/>
        <v>2013-Q1</v>
      </c>
      <c r="Y912" s="81" t="str">
        <f t="shared" si="141"/>
        <v>2013-Q1</v>
      </c>
      <c r="Z912" s="87">
        <f t="shared" si="142"/>
        <v>11.5</v>
      </c>
      <c r="AB912" s="81" t="str">
        <f t="shared" si="143"/>
        <v>2013-Q4</v>
      </c>
      <c r="AC912" s="81" t="str">
        <f t="shared" si="144"/>
        <v>2013-Q4</v>
      </c>
      <c r="AD912" s="87">
        <f t="shared" si="145"/>
        <v>10</v>
      </c>
      <c r="AF912" s="81" t="str">
        <f t="shared" si="146"/>
        <v>2013-Q4</v>
      </c>
      <c r="AG912" s="87">
        <f t="shared" si="147"/>
        <v>11.5</v>
      </c>
      <c r="AH912" s="87">
        <f t="shared" si="148"/>
        <v>10</v>
      </c>
      <c r="AI912" s="87">
        <f t="shared" si="149"/>
        <v>1.5</v>
      </c>
    </row>
    <row r="913" spans="1:35" ht="12" customHeight="1" x14ac:dyDescent="0.2">
      <c r="A913" s="73" t="s">
        <v>1887</v>
      </c>
      <c r="B913" s="74" t="s">
        <v>17</v>
      </c>
      <c r="C913" s="74" t="s">
        <v>23</v>
      </c>
      <c r="D913" s="74" t="s">
        <v>22</v>
      </c>
      <c r="E913" s="74" t="s">
        <v>21</v>
      </c>
      <c r="F913" s="74" t="s">
        <v>2</v>
      </c>
      <c r="G913" s="74" t="s">
        <v>2694</v>
      </c>
      <c r="H913" s="76">
        <v>41362</v>
      </c>
      <c r="I913" s="77">
        <v>38.523006000000002</v>
      </c>
      <c r="J913" s="75" t="s">
        <v>1</v>
      </c>
      <c r="K913" s="75" t="s">
        <v>1</v>
      </c>
      <c r="L913" s="75" t="s">
        <v>1</v>
      </c>
      <c r="M913" s="78">
        <v>845.776207</v>
      </c>
      <c r="N913" s="76">
        <v>41603</v>
      </c>
      <c r="O913" s="77">
        <v>37.656771999999997</v>
      </c>
      <c r="P913" s="75" t="s">
        <v>1</v>
      </c>
      <c r="Q913" s="75" t="s">
        <v>1</v>
      </c>
      <c r="R913" s="75" t="s">
        <v>1</v>
      </c>
      <c r="S913" s="78">
        <v>849.03907300000003</v>
      </c>
      <c r="T913" s="79">
        <v>8</v>
      </c>
      <c r="V913" s="86">
        <v>41603</v>
      </c>
      <c r="X913" s="81" t="str">
        <f t="shared" si="140"/>
        <v>2013-Q1</v>
      </c>
      <c r="Y913" s="81" t="str">
        <f t="shared" si="141"/>
        <v/>
      </c>
      <c r="Z913" s="87" t="str">
        <f t="shared" si="142"/>
        <v/>
      </c>
      <c r="AB913" s="81" t="str">
        <f t="shared" si="143"/>
        <v>2013-Q4</v>
      </c>
      <c r="AC913" s="81" t="str">
        <f t="shared" si="144"/>
        <v/>
      </c>
      <c r="AD913" s="87" t="str">
        <f t="shared" si="145"/>
        <v/>
      </c>
      <c r="AF913" s="81" t="str">
        <f t="shared" si="146"/>
        <v/>
      </c>
      <c r="AG913" s="87" t="str">
        <f t="shared" si="147"/>
        <v/>
      </c>
      <c r="AH913" s="87" t="str">
        <f t="shared" si="148"/>
        <v/>
      </c>
      <c r="AI913" s="87" t="str">
        <f t="shared" si="149"/>
        <v/>
      </c>
    </row>
    <row r="914" spans="1:35" ht="12" customHeight="1" x14ac:dyDescent="0.2">
      <c r="A914" s="73" t="s">
        <v>1887</v>
      </c>
      <c r="B914" s="74" t="s">
        <v>17</v>
      </c>
      <c r="C914" s="74" t="s">
        <v>20</v>
      </c>
      <c r="D914" s="74" t="s">
        <v>19</v>
      </c>
      <c r="E914" s="74" t="s">
        <v>18</v>
      </c>
      <c r="F914" s="74" t="s">
        <v>2</v>
      </c>
      <c r="G914" s="74" t="s">
        <v>2680</v>
      </c>
      <c r="H914" s="76">
        <v>41365</v>
      </c>
      <c r="I914" s="77">
        <v>6.5332210000000002</v>
      </c>
      <c r="J914" s="78">
        <v>7.59</v>
      </c>
      <c r="K914" s="78">
        <v>10.8</v>
      </c>
      <c r="L914" s="78">
        <v>54.52</v>
      </c>
      <c r="M914" s="78">
        <v>192.99613099999999</v>
      </c>
      <c r="N914" s="76">
        <v>41603</v>
      </c>
      <c r="O914" s="77">
        <v>4.6555400000000002</v>
      </c>
      <c r="P914" s="75" t="s">
        <v>1</v>
      </c>
      <c r="Q914" s="75" t="s">
        <v>1</v>
      </c>
      <c r="R914" s="75" t="s">
        <v>1</v>
      </c>
      <c r="S914" s="75" t="s">
        <v>1</v>
      </c>
      <c r="T914" s="79">
        <v>7</v>
      </c>
      <c r="V914" s="86">
        <v>41603</v>
      </c>
      <c r="X914" s="81" t="str">
        <f t="shared" si="140"/>
        <v>2013-Q2</v>
      </c>
      <c r="Y914" s="81" t="str">
        <f t="shared" si="141"/>
        <v>2013-Q2</v>
      </c>
      <c r="Z914" s="87">
        <f t="shared" si="142"/>
        <v>10.8</v>
      </c>
      <c r="AB914" s="81" t="str">
        <f t="shared" si="143"/>
        <v>2013-Q4</v>
      </c>
      <c r="AC914" s="81" t="str">
        <f t="shared" si="144"/>
        <v/>
      </c>
      <c r="AD914" s="87" t="str">
        <f t="shared" si="145"/>
        <v/>
      </c>
      <c r="AF914" s="81" t="str">
        <f t="shared" si="146"/>
        <v/>
      </c>
      <c r="AG914" s="87" t="str">
        <f t="shared" si="147"/>
        <v/>
      </c>
      <c r="AH914" s="87" t="str">
        <f t="shared" si="148"/>
        <v/>
      </c>
      <c r="AI914" s="87" t="str">
        <f t="shared" si="149"/>
        <v/>
      </c>
    </row>
    <row r="915" spans="1:35" ht="12" customHeight="1" x14ac:dyDescent="0.2">
      <c r="A915" s="73" t="s">
        <v>1887</v>
      </c>
      <c r="B915" s="74" t="s">
        <v>76</v>
      </c>
      <c r="C915" s="74" t="s">
        <v>75</v>
      </c>
      <c r="D915" s="74" t="s">
        <v>22</v>
      </c>
      <c r="E915" s="74" t="s">
        <v>74</v>
      </c>
      <c r="F915" s="74" t="s">
        <v>2</v>
      </c>
      <c r="G915" s="74" t="s">
        <v>2680</v>
      </c>
      <c r="H915" s="76">
        <v>41453</v>
      </c>
      <c r="I915" s="77">
        <v>113.99882599999999</v>
      </c>
      <c r="J915" s="78">
        <v>8.08</v>
      </c>
      <c r="K915" s="78">
        <v>10.65</v>
      </c>
      <c r="L915" s="78">
        <v>45.8</v>
      </c>
      <c r="M915" s="78">
        <v>1584.1804340000001</v>
      </c>
      <c r="N915" s="76">
        <v>41600</v>
      </c>
      <c r="O915" s="75" t="s">
        <v>1</v>
      </c>
      <c r="P915" s="75" t="s">
        <v>1</v>
      </c>
      <c r="Q915" s="75" t="s">
        <v>1</v>
      </c>
      <c r="R915" s="75" t="s">
        <v>1</v>
      </c>
      <c r="S915" s="75" t="s">
        <v>1</v>
      </c>
      <c r="T915" s="79">
        <v>4</v>
      </c>
      <c r="V915" s="86">
        <v>41600</v>
      </c>
      <c r="X915" s="81" t="str">
        <f t="shared" si="140"/>
        <v>2013-Q2</v>
      </c>
      <c r="Y915" s="81" t="str">
        <f t="shared" si="141"/>
        <v>2013-Q2</v>
      </c>
      <c r="Z915" s="87">
        <f t="shared" si="142"/>
        <v>10.65</v>
      </c>
      <c r="AB915" s="81" t="str">
        <f t="shared" si="143"/>
        <v>2013-Q4</v>
      </c>
      <c r="AC915" s="81" t="str">
        <f t="shared" si="144"/>
        <v/>
      </c>
      <c r="AD915" s="87" t="str">
        <f t="shared" si="145"/>
        <v/>
      </c>
      <c r="AF915" s="81" t="str">
        <f t="shared" si="146"/>
        <v/>
      </c>
      <c r="AG915" s="87" t="str">
        <f t="shared" si="147"/>
        <v/>
      </c>
      <c r="AH915" s="87" t="str">
        <f t="shared" si="148"/>
        <v/>
      </c>
      <c r="AI915" s="87" t="str">
        <f t="shared" si="149"/>
        <v/>
      </c>
    </row>
    <row r="916" spans="1:35" ht="12" customHeight="1" x14ac:dyDescent="0.2">
      <c r="A916" s="73" t="s">
        <v>1887</v>
      </c>
      <c r="B916" s="74" t="s">
        <v>78</v>
      </c>
      <c r="C916" s="74" t="s">
        <v>2328</v>
      </c>
      <c r="D916" s="74" t="s">
        <v>2170</v>
      </c>
      <c r="E916" s="74" t="s">
        <v>77</v>
      </c>
      <c r="F916" s="74" t="s">
        <v>2</v>
      </c>
      <c r="G916" s="74" t="s">
        <v>2680</v>
      </c>
      <c r="H916" s="76">
        <v>41379</v>
      </c>
      <c r="I916" s="77">
        <v>31.748245000000001</v>
      </c>
      <c r="J916" s="78">
        <v>8.4</v>
      </c>
      <c r="K916" s="78">
        <v>10</v>
      </c>
      <c r="L916" s="78">
        <v>52.63</v>
      </c>
      <c r="M916" s="78">
        <v>4091.7886450000001</v>
      </c>
      <c r="N916" s="76">
        <v>41599</v>
      </c>
      <c r="O916" s="77">
        <v>30.687487000000001</v>
      </c>
      <c r="P916" s="78">
        <v>8.4</v>
      </c>
      <c r="Q916" s="78">
        <v>10</v>
      </c>
      <c r="R916" s="78">
        <v>52.63</v>
      </c>
      <c r="S916" s="75" t="s">
        <v>1</v>
      </c>
      <c r="T916" s="79">
        <v>7</v>
      </c>
      <c r="V916" s="86">
        <v>41599</v>
      </c>
      <c r="X916" s="81" t="str">
        <f t="shared" si="140"/>
        <v>2013-Q2</v>
      </c>
      <c r="Y916" s="81" t="str">
        <f t="shared" si="141"/>
        <v>2013-Q2</v>
      </c>
      <c r="Z916" s="87">
        <f t="shared" si="142"/>
        <v>10</v>
      </c>
      <c r="AB916" s="81" t="str">
        <f t="shared" si="143"/>
        <v>2013-Q4</v>
      </c>
      <c r="AC916" s="81" t="str">
        <f t="shared" si="144"/>
        <v>2013-Q4</v>
      </c>
      <c r="AD916" s="87">
        <f t="shared" si="145"/>
        <v>10</v>
      </c>
      <c r="AF916" s="81" t="str">
        <f t="shared" si="146"/>
        <v>2013-Q4</v>
      </c>
      <c r="AG916" s="87">
        <f t="shared" si="147"/>
        <v>10</v>
      </c>
      <c r="AH916" s="87">
        <f t="shared" si="148"/>
        <v>10</v>
      </c>
      <c r="AI916" s="87">
        <f t="shared" si="149"/>
        <v>0</v>
      </c>
    </row>
    <row r="917" spans="1:35" ht="12" customHeight="1" x14ac:dyDescent="0.2">
      <c r="A917" s="73" t="s">
        <v>1887</v>
      </c>
      <c r="B917" s="74" t="s">
        <v>8</v>
      </c>
      <c r="C917" s="74" t="s">
        <v>3016</v>
      </c>
      <c r="D917" s="74" t="s">
        <v>124</v>
      </c>
      <c r="E917" s="74" t="s">
        <v>7</v>
      </c>
      <c r="F917" s="74" t="s">
        <v>2</v>
      </c>
      <c r="G917" s="74" t="s">
        <v>2680</v>
      </c>
      <c r="H917" s="76">
        <v>41362</v>
      </c>
      <c r="I917" s="77">
        <v>60.2</v>
      </c>
      <c r="J917" s="78">
        <v>9.06</v>
      </c>
      <c r="K917" s="78">
        <v>10.6</v>
      </c>
      <c r="L917" s="78">
        <v>51.11</v>
      </c>
      <c r="M917" s="78">
        <v>1463</v>
      </c>
      <c r="N917" s="76">
        <v>41584</v>
      </c>
      <c r="O917" s="77">
        <v>9.8350000000000009</v>
      </c>
      <c r="P917" s="78">
        <v>8.68</v>
      </c>
      <c r="Q917" s="78">
        <v>10.199999999999999</v>
      </c>
      <c r="R917" s="78">
        <v>50.14</v>
      </c>
      <c r="S917" s="78">
        <v>1462.7059999999999</v>
      </c>
      <c r="T917" s="79">
        <v>7</v>
      </c>
      <c r="V917" s="86">
        <v>41584</v>
      </c>
      <c r="X917" s="81" t="str">
        <f t="shared" si="140"/>
        <v>2013-Q1</v>
      </c>
      <c r="Y917" s="81" t="str">
        <f t="shared" si="141"/>
        <v>2013-Q1</v>
      </c>
      <c r="Z917" s="87">
        <f t="shared" si="142"/>
        <v>10.6</v>
      </c>
      <c r="AB917" s="81" t="str">
        <f t="shared" si="143"/>
        <v>2013-Q4</v>
      </c>
      <c r="AC917" s="81" t="str">
        <f t="shared" si="144"/>
        <v>2013-Q4</v>
      </c>
      <c r="AD917" s="87">
        <f t="shared" si="145"/>
        <v>10.199999999999999</v>
      </c>
      <c r="AF917" s="81" t="str">
        <f t="shared" si="146"/>
        <v>2013-Q4</v>
      </c>
      <c r="AG917" s="87">
        <f t="shared" si="147"/>
        <v>10.6</v>
      </c>
      <c r="AH917" s="87">
        <f t="shared" si="148"/>
        <v>10.199999999999999</v>
      </c>
      <c r="AI917" s="87">
        <f t="shared" si="149"/>
        <v>0.40000000000000036</v>
      </c>
    </row>
    <row r="918" spans="1:35" ht="12" customHeight="1" x14ac:dyDescent="0.2">
      <c r="A918" s="73" t="s">
        <v>1887</v>
      </c>
      <c r="B918" s="74" t="s">
        <v>86</v>
      </c>
      <c r="C918" s="74" t="s">
        <v>13</v>
      </c>
      <c r="D918" s="74" t="s">
        <v>12</v>
      </c>
      <c r="E918" s="74" t="s">
        <v>85</v>
      </c>
      <c r="F918" s="74" t="s">
        <v>2</v>
      </c>
      <c r="G918" s="74" t="s">
        <v>2680</v>
      </c>
      <c r="H918" s="76">
        <v>41428</v>
      </c>
      <c r="I918" s="77">
        <v>2</v>
      </c>
      <c r="J918" s="75" t="s">
        <v>1</v>
      </c>
      <c r="K918" s="75" t="s">
        <v>1</v>
      </c>
      <c r="L918" s="75" t="s">
        <v>1</v>
      </c>
      <c r="M918" s="75" t="s">
        <v>1</v>
      </c>
      <c r="N918" s="76">
        <v>41571</v>
      </c>
      <c r="O918" s="77">
        <v>2</v>
      </c>
      <c r="P918" s="75" t="s">
        <v>1</v>
      </c>
      <c r="Q918" s="75" t="s">
        <v>1</v>
      </c>
      <c r="R918" s="75" t="s">
        <v>1</v>
      </c>
      <c r="S918" s="75" t="s">
        <v>1</v>
      </c>
      <c r="T918" s="79">
        <v>4</v>
      </c>
      <c r="V918" s="86">
        <v>41571</v>
      </c>
      <c r="X918" s="81" t="str">
        <f t="shared" si="140"/>
        <v>2013-Q2</v>
      </c>
      <c r="Y918" s="81" t="str">
        <f t="shared" si="141"/>
        <v/>
      </c>
      <c r="Z918" s="87" t="str">
        <f t="shared" si="142"/>
        <v/>
      </c>
      <c r="AB918" s="81" t="str">
        <f t="shared" si="143"/>
        <v>2013-Q4</v>
      </c>
      <c r="AC918" s="81" t="str">
        <f t="shared" si="144"/>
        <v/>
      </c>
      <c r="AD918" s="87" t="str">
        <f t="shared" si="145"/>
        <v/>
      </c>
      <c r="AF918" s="81" t="str">
        <f t="shared" si="146"/>
        <v/>
      </c>
      <c r="AG918" s="87" t="str">
        <f t="shared" si="147"/>
        <v/>
      </c>
      <c r="AH918" s="87" t="str">
        <f t="shared" si="148"/>
        <v/>
      </c>
      <c r="AI918" s="87" t="str">
        <f t="shared" si="149"/>
        <v/>
      </c>
    </row>
    <row r="919" spans="1:35" ht="12" customHeight="1" x14ac:dyDescent="0.2">
      <c r="A919" s="73" t="s">
        <v>1887</v>
      </c>
      <c r="B919" s="74" t="s">
        <v>6</v>
      </c>
      <c r="C919" s="74" t="s">
        <v>5</v>
      </c>
      <c r="D919" s="74" t="s">
        <v>4</v>
      </c>
      <c r="E919" s="74" t="s">
        <v>3</v>
      </c>
      <c r="F919" s="74" t="s">
        <v>2</v>
      </c>
      <c r="G919" s="74" t="s">
        <v>2694</v>
      </c>
      <c r="H919" s="76">
        <v>41229</v>
      </c>
      <c r="I919" s="77">
        <v>192.907948</v>
      </c>
      <c r="J919" s="78">
        <v>7.51</v>
      </c>
      <c r="K919" s="78">
        <v>10.5</v>
      </c>
      <c r="L919" s="78">
        <v>45</v>
      </c>
      <c r="M919" s="78">
        <v>1115.794085</v>
      </c>
      <c r="N919" s="76">
        <v>41554</v>
      </c>
      <c r="O919" s="77">
        <v>113.44421</v>
      </c>
      <c r="P919" s="78">
        <v>7.28</v>
      </c>
      <c r="Q919" s="78">
        <v>10</v>
      </c>
      <c r="R919" s="78">
        <v>45</v>
      </c>
      <c r="S919" s="78">
        <v>795.85133299999995</v>
      </c>
      <c r="T919" s="79">
        <v>10</v>
      </c>
      <c r="V919" s="86">
        <v>41554</v>
      </c>
      <c r="X919" s="81" t="str">
        <f t="shared" si="140"/>
        <v>2012-Q4</v>
      </c>
      <c r="Y919" s="81" t="str">
        <f t="shared" si="141"/>
        <v>2012-Q4</v>
      </c>
      <c r="Z919" s="87">
        <f t="shared" si="142"/>
        <v>10.5</v>
      </c>
      <c r="AB919" s="81" t="str">
        <f t="shared" si="143"/>
        <v>2013-Q4</v>
      </c>
      <c r="AC919" s="81" t="str">
        <f t="shared" si="144"/>
        <v>2013-Q4</v>
      </c>
      <c r="AD919" s="87">
        <f t="shared" si="145"/>
        <v>10</v>
      </c>
      <c r="AF919" s="81" t="str">
        <f t="shared" si="146"/>
        <v>2013-Q4</v>
      </c>
      <c r="AG919" s="87">
        <f t="shared" si="147"/>
        <v>10.5</v>
      </c>
      <c r="AH919" s="87">
        <f t="shared" si="148"/>
        <v>10</v>
      </c>
      <c r="AI919" s="87">
        <f t="shared" si="149"/>
        <v>0.5</v>
      </c>
    </row>
    <row r="920" spans="1:35" ht="12" customHeight="1" x14ac:dyDescent="0.2">
      <c r="A920" s="73" t="s">
        <v>1887</v>
      </c>
      <c r="B920" s="74" t="s">
        <v>28</v>
      </c>
      <c r="C920" s="74" t="s">
        <v>149</v>
      </c>
      <c r="D920" s="74" t="s">
        <v>22</v>
      </c>
      <c r="E920" s="74" t="s">
        <v>148</v>
      </c>
      <c r="F920" s="74" t="s">
        <v>2</v>
      </c>
      <c r="G920" s="74" t="s">
        <v>2680</v>
      </c>
      <c r="H920" s="76">
        <v>41117</v>
      </c>
      <c r="I920" s="77">
        <v>83.087294999999997</v>
      </c>
      <c r="J920" s="78">
        <v>8.5500000000000007</v>
      </c>
      <c r="K920" s="78">
        <v>11.25</v>
      </c>
      <c r="L920" s="78">
        <v>49.1</v>
      </c>
      <c r="M920" s="78">
        <v>1199.3330100000001</v>
      </c>
      <c r="N920" s="76">
        <v>41550</v>
      </c>
      <c r="O920" s="77">
        <v>52.427120000000002</v>
      </c>
      <c r="P920" s="78">
        <v>7.77</v>
      </c>
      <c r="Q920" s="78">
        <v>9.65</v>
      </c>
      <c r="R920" s="78">
        <v>49.1</v>
      </c>
      <c r="S920" s="78">
        <v>1173.9296489999999</v>
      </c>
      <c r="T920" s="79">
        <v>14</v>
      </c>
      <c r="V920" s="86">
        <v>41550</v>
      </c>
      <c r="X920" s="81" t="str">
        <f t="shared" si="140"/>
        <v>2012-Q3</v>
      </c>
      <c r="Y920" s="81" t="str">
        <f t="shared" si="141"/>
        <v>2012-Q3</v>
      </c>
      <c r="Z920" s="87">
        <f t="shared" si="142"/>
        <v>11.25</v>
      </c>
      <c r="AB920" s="81" t="str">
        <f t="shared" si="143"/>
        <v>2013-Q4</v>
      </c>
      <c r="AC920" s="81" t="str">
        <f t="shared" si="144"/>
        <v>2013-Q4</v>
      </c>
      <c r="AD920" s="87">
        <f t="shared" si="145"/>
        <v>9.65</v>
      </c>
      <c r="AF920" s="81" t="str">
        <f t="shared" si="146"/>
        <v>2013-Q4</v>
      </c>
      <c r="AG920" s="87">
        <f t="shared" si="147"/>
        <v>11.25</v>
      </c>
      <c r="AH920" s="87">
        <f t="shared" si="148"/>
        <v>9.65</v>
      </c>
      <c r="AI920" s="87">
        <f t="shared" si="149"/>
        <v>1.5999999999999996</v>
      </c>
    </row>
    <row r="921" spans="1:35" ht="12" customHeight="1" x14ac:dyDescent="0.2">
      <c r="A921" s="73" t="s">
        <v>1887</v>
      </c>
      <c r="B921" s="74" t="s">
        <v>193</v>
      </c>
      <c r="C921" s="74" t="s">
        <v>168</v>
      </c>
      <c r="D921" s="74" t="s">
        <v>167</v>
      </c>
      <c r="E921" s="74" t="s">
        <v>196</v>
      </c>
      <c r="F921" s="74" t="s">
        <v>2</v>
      </c>
      <c r="G921" s="74" t="s">
        <v>2680</v>
      </c>
      <c r="H921" s="76">
        <v>41309</v>
      </c>
      <c r="I921" s="77">
        <v>446.101</v>
      </c>
      <c r="J921" s="78">
        <v>8.4499999999999993</v>
      </c>
      <c r="K921" s="78">
        <v>11.25</v>
      </c>
      <c r="L921" s="78">
        <v>53</v>
      </c>
      <c r="M921" s="78">
        <v>11951.325000000001</v>
      </c>
      <c r="N921" s="76">
        <v>41541</v>
      </c>
      <c r="O921" s="77">
        <v>234.48</v>
      </c>
      <c r="P921" s="78">
        <v>7.88</v>
      </c>
      <c r="Q921" s="78">
        <v>10.199999999999999</v>
      </c>
      <c r="R921" s="78">
        <v>53</v>
      </c>
      <c r="S921" s="78">
        <v>11512.630999999999</v>
      </c>
      <c r="T921" s="79">
        <v>7</v>
      </c>
      <c r="V921" s="86">
        <v>41541</v>
      </c>
      <c r="X921" s="81" t="str">
        <f t="shared" si="140"/>
        <v>2013-Q1</v>
      </c>
      <c r="Y921" s="81" t="str">
        <f t="shared" si="141"/>
        <v>2013-Q1</v>
      </c>
      <c r="Z921" s="87">
        <f t="shared" si="142"/>
        <v>11.25</v>
      </c>
      <c r="AB921" s="81" t="str">
        <f t="shared" si="143"/>
        <v>2013-Q3</v>
      </c>
      <c r="AC921" s="81" t="str">
        <f t="shared" si="144"/>
        <v>2013-Q3</v>
      </c>
      <c r="AD921" s="87">
        <f t="shared" si="145"/>
        <v>10.199999999999999</v>
      </c>
      <c r="AF921" s="81" t="str">
        <f t="shared" si="146"/>
        <v>2013-Q3</v>
      </c>
      <c r="AG921" s="87">
        <f t="shared" si="147"/>
        <v>11.25</v>
      </c>
      <c r="AH921" s="87">
        <f t="shared" si="148"/>
        <v>10.199999999999999</v>
      </c>
      <c r="AI921" s="87">
        <f t="shared" si="149"/>
        <v>1.0500000000000007</v>
      </c>
    </row>
    <row r="922" spans="1:35" ht="12" customHeight="1" x14ac:dyDescent="0.2">
      <c r="A922" s="73" t="s">
        <v>1887</v>
      </c>
      <c r="B922" s="74" t="s">
        <v>163</v>
      </c>
      <c r="C922" s="74" t="s">
        <v>2330</v>
      </c>
      <c r="D922" s="74" t="s">
        <v>15</v>
      </c>
      <c r="E922" s="74" t="s">
        <v>165</v>
      </c>
      <c r="F922" s="74" t="s">
        <v>2</v>
      </c>
      <c r="G922" s="74" t="s">
        <v>2694</v>
      </c>
      <c r="H922" s="76">
        <v>41424</v>
      </c>
      <c r="I922" s="77">
        <v>69.671000000000006</v>
      </c>
      <c r="J922" s="78">
        <v>8.56</v>
      </c>
      <c r="K922" s="75" t="s">
        <v>1</v>
      </c>
      <c r="L922" s="78">
        <v>53.68</v>
      </c>
      <c r="M922" s="78">
        <v>2126.9349999999999</v>
      </c>
      <c r="N922" s="76">
        <v>41535</v>
      </c>
      <c r="O922" s="77">
        <v>67.240232000000006</v>
      </c>
      <c r="P922" s="78">
        <v>8.56</v>
      </c>
      <c r="Q922" s="75" t="s">
        <v>1</v>
      </c>
      <c r="R922" s="78">
        <v>53.86</v>
      </c>
      <c r="S922" s="78">
        <v>2106.0509999999999</v>
      </c>
      <c r="T922" s="79">
        <v>3</v>
      </c>
      <c r="V922" s="86">
        <v>41535</v>
      </c>
      <c r="X922" s="81" t="str">
        <f t="shared" si="140"/>
        <v>2013-Q2</v>
      </c>
      <c r="Y922" s="81" t="str">
        <f t="shared" si="141"/>
        <v/>
      </c>
      <c r="Z922" s="87" t="str">
        <f t="shared" si="142"/>
        <v/>
      </c>
      <c r="AB922" s="81" t="str">
        <f t="shared" si="143"/>
        <v>2013-Q3</v>
      </c>
      <c r="AC922" s="81" t="str">
        <f t="shared" si="144"/>
        <v/>
      </c>
      <c r="AD922" s="87" t="str">
        <f t="shared" si="145"/>
        <v/>
      </c>
      <c r="AF922" s="81" t="str">
        <f t="shared" si="146"/>
        <v/>
      </c>
      <c r="AG922" s="87" t="str">
        <f t="shared" si="147"/>
        <v/>
      </c>
      <c r="AH922" s="87" t="str">
        <f t="shared" si="148"/>
        <v/>
      </c>
      <c r="AI922" s="87" t="str">
        <f t="shared" si="149"/>
        <v/>
      </c>
    </row>
    <row r="923" spans="1:35" ht="12" customHeight="1" x14ac:dyDescent="0.2">
      <c r="A923" s="73" t="s">
        <v>1887</v>
      </c>
      <c r="B923" s="74" t="s">
        <v>158</v>
      </c>
      <c r="C923" s="74" t="s">
        <v>161</v>
      </c>
      <c r="D923" s="74" t="s">
        <v>118</v>
      </c>
      <c r="E923" s="74" t="s">
        <v>160</v>
      </c>
      <c r="F923" s="74" t="s">
        <v>2</v>
      </c>
      <c r="G923" s="74" t="s">
        <v>2680</v>
      </c>
      <c r="H923" s="76">
        <v>41260</v>
      </c>
      <c r="I923" s="77">
        <v>13.745825999999999</v>
      </c>
      <c r="J923" s="78">
        <v>8.5399999999999991</v>
      </c>
      <c r="K923" s="78">
        <v>10.25</v>
      </c>
      <c r="L923" s="78">
        <v>53.17</v>
      </c>
      <c r="M923" s="78">
        <v>438.28904499999999</v>
      </c>
      <c r="N923" s="76">
        <v>41534</v>
      </c>
      <c r="O923" s="77">
        <v>8.8314640000000004</v>
      </c>
      <c r="P923" s="78">
        <v>7.93</v>
      </c>
      <c r="Q923" s="75" t="s">
        <v>1</v>
      </c>
      <c r="R923" s="75" t="s">
        <v>1</v>
      </c>
      <c r="S923" s="75" t="s">
        <v>1</v>
      </c>
      <c r="T923" s="79">
        <v>9</v>
      </c>
      <c r="V923" s="86">
        <v>41534</v>
      </c>
      <c r="X923" s="81" t="str">
        <f t="shared" si="140"/>
        <v>2012-Q4</v>
      </c>
      <c r="Y923" s="81" t="str">
        <f t="shared" si="141"/>
        <v>2012-Q4</v>
      </c>
      <c r="Z923" s="87">
        <f t="shared" si="142"/>
        <v>10.25</v>
      </c>
      <c r="AB923" s="81" t="str">
        <f t="shared" si="143"/>
        <v>2013-Q3</v>
      </c>
      <c r="AC923" s="81" t="str">
        <f t="shared" si="144"/>
        <v/>
      </c>
      <c r="AD923" s="87" t="str">
        <f t="shared" si="145"/>
        <v/>
      </c>
      <c r="AF923" s="81" t="str">
        <f t="shared" si="146"/>
        <v/>
      </c>
      <c r="AG923" s="87" t="str">
        <f t="shared" si="147"/>
        <v/>
      </c>
      <c r="AH923" s="87" t="str">
        <f t="shared" si="148"/>
        <v/>
      </c>
      <c r="AI923" s="87" t="str">
        <f t="shared" si="149"/>
        <v/>
      </c>
    </row>
    <row r="924" spans="1:35" ht="12" customHeight="1" x14ac:dyDescent="0.2">
      <c r="A924" s="73" t="s">
        <v>1887</v>
      </c>
      <c r="B924" s="74" t="s">
        <v>95</v>
      </c>
      <c r="C924" s="74" t="s">
        <v>3017</v>
      </c>
      <c r="D924" s="74" t="s">
        <v>841</v>
      </c>
      <c r="E924" s="74" t="s">
        <v>249</v>
      </c>
      <c r="F924" s="74" t="s">
        <v>2</v>
      </c>
      <c r="G924" s="74" t="s">
        <v>2680</v>
      </c>
      <c r="H924" s="76">
        <v>41369</v>
      </c>
      <c r="I924" s="77">
        <v>134.84100000000001</v>
      </c>
      <c r="J924" s="78">
        <v>6.74</v>
      </c>
      <c r="K924" s="78">
        <v>11.25</v>
      </c>
      <c r="L924" s="78">
        <v>42.26</v>
      </c>
      <c r="M924" s="78">
        <v>4339.9740000000002</v>
      </c>
      <c r="N924" s="76">
        <v>41528</v>
      </c>
      <c r="O924" s="77">
        <v>70</v>
      </c>
      <c r="P924" s="75" t="s">
        <v>1</v>
      </c>
      <c r="Q924" s="78">
        <v>10.25</v>
      </c>
      <c r="R924" s="78">
        <v>42</v>
      </c>
      <c r="S924" s="75" t="s">
        <v>1</v>
      </c>
      <c r="T924" s="79">
        <v>5</v>
      </c>
      <c r="V924" s="86">
        <v>41528</v>
      </c>
      <c r="X924" s="81" t="str">
        <f t="shared" si="140"/>
        <v>2013-Q2</v>
      </c>
      <c r="Y924" s="81" t="str">
        <f t="shared" si="141"/>
        <v>2013-Q2</v>
      </c>
      <c r="Z924" s="87">
        <f t="shared" si="142"/>
        <v>11.25</v>
      </c>
      <c r="AB924" s="81" t="str">
        <f t="shared" si="143"/>
        <v>2013-Q3</v>
      </c>
      <c r="AC924" s="81" t="str">
        <f t="shared" si="144"/>
        <v>2013-Q3</v>
      </c>
      <c r="AD924" s="87">
        <f t="shared" si="145"/>
        <v>10.25</v>
      </c>
      <c r="AF924" s="81" t="str">
        <f t="shared" si="146"/>
        <v>2013-Q3</v>
      </c>
      <c r="AG924" s="87">
        <f t="shared" si="147"/>
        <v>11.25</v>
      </c>
      <c r="AH924" s="87">
        <f t="shared" si="148"/>
        <v>10.25</v>
      </c>
      <c r="AI924" s="87">
        <f t="shared" si="149"/>
        <v>1</v>
      </c>
    </row>
    <row r="925" spans="1:35" ht="12" customHeight="1" x14ac:dyDescent="0.2">
      <c r="A925" s="73" t="s">
        <v>1887</v>
      </c>
      <c r="B925" s="74" t="s">
        <v>163</v>
      </c>
      <c r="C925" s="74" t="s">
        <v>168</v>
      </c>
      <c r="D925" s="74" t="s">
        <v>167</v>
      </c>
      <c r="E925" s="74" t="s">
        <v>169</v>
      </c>
      <c r="F925" s="74" t="s">
        <v>2</v>
      </c>
      <c r="G925" s="74" t="s">
        <v>2680</v>
      </c>
      <c r="H925" s="76">
        <v>41351</v>
      </c>
      <c r="I925" s="77">
        <v>220.06399999999999</v>
      </c>
      <c r="J925" s="78">
        <v>8.4499999999999993</v>
      </c>
      <c r="K925" s="78">
        <v>11.25</v>
      </c>
      <c r="L925" s="78">
        <v>53</v>
      </c>
      <c r="M925" s="78">
        <v>4313.8580000000002</v>
      </c>
      <c r="N925" s="76">
        <v>41528</v>
      </c>
      <c r="O925" s="77">
        <v>118.622</v>
      </c>
      <c r="P925" s="78">
        <v>7.89</v>
      </c>
      <c r="Q925" s="78">
        <v>10.199999999999999</v>
      </c>
      <c r="R925" s="78">
        <v>53</v>
      </c>
      <c r="S925" s="78">
        <v>4228.9639999999999</v>
      </c>
      <c r="T925" s="79">
        <v>5</v>
      </c>
      <c r="V925" s="86">
        <v>41528</v>
      </c>
      <c r="X925" s="81" t="str">
        <f t="shared" si="140"/>
        <v>2013-Q1</v>
      </c>
      <c r="Y925" s="81" t="str">
        <f t="shared" si="141"/>
        <v>2013-Q1</v>
      </c>
      <c r="Z925" s="87">
        <f t="shared" si="142"/>
        <v>11.25</v>
      </c>
      <c r="AB925" s="81" t="str">
        <f t="shared" si="143"/>
        <v>2013-Q3</v>
      </c>
      <c r="AC925" s="81" t="str">
        <f t="shared" si="144"/>
        <v>2013-Q3</v>
      </c>
      <c r="AD925" s="87">
        <f t="shared" si="145"/>
        <v>10.199999999999999</v>
      </c>
      <c r="AF925" s="81" t="str">
        <f t="shared" si="146"/>
        <v>2013-Q3</v>
      </c>
      <c r="AG925" s="87">
        <f t="shared" si="147"/>
        <v>11.25</v>
      </c>
      <c r="AH925" s="87">
        <f t="shared" si="148"/>
        <v>10.199999999999999</v>
      </c>
      <c r="AI925" s="87">
        <f t="shared" si="149"/>
        <v>1.0500000000000007</v>
      </c>
    </row>
    <row r="926" spans="1:35" ht="12" customHeight="1" x14ac:dyDescent="0.2">
      <c r="A926" s="73" t="s">
        <v>1887</v>
      </c>
      <c r="B926" s="74" t="s">
        <v>63</v>
      </c>
      <c r="C926" s="74" t="s">
        <v>97</v>
      </c>
      <c r="D926" s="74" t="s">
        <v>62</v>
      </c>
      <c r="E926" s="74" t="s">
        <v>222</v>
      </c>
      <c r="F926" s="74" t="s">
        <v>2</v>
      </c>
      <c r="G926" s="74" t="s">
        <v>2678</v>
      </c>
      <c r="H926" s="76">
        <v>41362</v>
      </c>
      <c r="I926" s="77">
        <v>22.57</v>
      </c>
      <c r="J926" s="78">
        <v>7.67</v>
      </c>
      <c r="K926" s="78">
        <v>10.25</v>
      </c>
      <c r="L926" s="78">
        <v>49.58</v>
      </c>
      <c r="M926" s="78">
        <v>507.858</v>
      </c>
      <c r="N926" s="76">
        <v>41520</v>
      </c>
      <c r="O926" s="77">
        <v>14.98</v>
      </c>
      <c r="P926" s="75" t="s">
        <v>1</v>
      </c>
      <c r="Q926" s="75" t="s">
        <v>1</v>
      </c>
      <c r="R926" s="75" t="s">
        <v>1</v>
      </c>
      <c r="S926" s="75" t="s">
        <v>1</v>
      </c>
      <c r="T926" s="79">
        <v>5</v>
      </c>
      <c r="V926" s="86">
        <v>41520</v>
      </c>
      <c r="X926" s="81" t="str">
        <f t="shared" si="140"/>
        <v>2013-Q1</v>
      </c>
      <c r="Y926" s="81" t="str">
        <f t="shared" si="141"/>
        <v>2013-Q1</v>
      </c>
      <c r="Z926" s="87">
        <f t="shared" si="142"/>
        <v>10.25</v>
      </c>
      <c r="AB926" s="81" t="str">
        <f t="shared" si="143"/>
        <v>2013-Q3</v>
      </c>
      <c r="AC926" s="81" t="str">
        <f t="shared" si="144"/>
        <v/>
      </c>
      <c r="AD926" s="87" t="str">
        <f t="shared" si="145"/>
        <v/>
      </c>
      <c r="AF926" s="81" t="str">
        <f t="shared" si="146"/>
        <v/>
      </c>
      <c r="AG926" s="87" t="str">
        <f t="shared" si="147"/>
        <v/>
      </c>
      <c r="AH926" s="87" t="str">
        <f t="shared" si="148"/>
        <v/>
      </c>
      <c r="AI926" s="87" t="str">
        <f t="shared" si="149"/>
        <v/>
      </c>
    </row>
    <row r="927" spans="1:35" ht="12" customHeight="1" x14ac:dyDescent="0.2">
      <c r="A927" s="73" t="s">
        <v>1887</v>
      </c>
      <c r="B927" s="74" t="s">
        <v>257</v>
      </c>
      <c r="C927" s="74" t="s">
        <v>2451</v>
      </c>
      <c r="D927" s="74" t="s">
        <v>2228</v>
      </c>
      <c r="E927" s="74" t="s">
        <v>256</v>
      </c>
      <c r="F927" s="74" t="s">
        <v>2</v>
      </c>
      <c r="G927" s="74" t="s">
        <v>2678</v>
      </c>
      <c r="H927" s="76">
        <v>41320</v>
      </c>
      <c r="I927" s="77">
        <v>90.6</v>
      </c>
      <c r="J927" s="78">
        <v>7.76</v>
      </c>
      <c r="K927" s="78">
        <v>10.25</v>
      </c>
      <c r="L927" s="78">
        <v>50</v>
      </c>
      <c r="M927" s="78">
        <v>952.2</v>
      </c>
      <c r="N927" s="76">
        <v>41500</v>
      </c>
      <c r="O927" s="77">
        <v>46.1</v>
      </c>
      <c r="P927" s="78">
        <v>7.21</v>
      </c>
      <c r="Q927" s="78">
        <v>9.15</v>
      </c>
      <c r="R927" s="78">
        <v>50</v>
      </c>
      <c r="S927" s="78">
        <v>886.87800000000004</v>
      </c>
      <c r="T927" s="79">
        <v>6</v>
      </c>
      <c r="V927" s="86">
        <v>41500</v>
      </c>
      <c r="X927" s="81" t="str">
        <f t="shared" si="140"/>
        <v>2013-Q1</v>
      </c>
      <c r="Y927" s="81" t="str">
        <f t="shared" si="141"/>
        <v>2013-Q1</v>
      </c>
      <c r="Z927" s="87">
        <f t="shared" si="142"/>
        <v>10.25</v>
      </c>
      <c r="AB927" s="81" t="str">
        <f t="shared" si="143"/>
        <v>2013-Q3</v>
      </c>
      <c r="AC927" s="81" t="str">
        <f t="shared" si="144"/>
        <v>2013-Q3</v>
      </c>
      <c r="AD927" s="87">
        <f t="shared" si="145"/>
        <v>9.15</v>
      </c>
      <c r="AF927" s="81" t="str">
        <f t="shared" si="146"/>
        <v>2013-Q3</v>
      </c>
      <c r="AG927" s="87">
        <f t="shared" si="147"/>
        <v>10.25</v>
      </c>
      <c r="AH927" s="87">
        <f t="shared" si="148"/>
        <v>9.15</v>
      </c>
      <c r="AI927" s="87">
        <f t="shared" si="149"/>
        <v>1.0999999999999996</v>
      </c>
    </row>
    <row r="928" spans="1:35" ht="12" customHeight="1" x14ac:dyDescent="0.2">
      <c r="A928" s="73" t="s">
        <v>1887</v>
      </c>
      <c r="B928" s="74" t="s">
        <v>210</v>
      </c>
      <c r="C928" s="74" t="s">
        <v>2445</v>
      </c>
      <c r="D928" s="74" t="s">
        <v>10</v>
      </c>
      <c r="E928" s="74" t="s">
        <v>211</v>
      </c>
      <c r="F928" s="74" t="s">
        <v>2</v>
      </c>
      <c r="G928" s="74" t="s">
        <v>2680</v>
      </c>
      <c r="H928" s="76">
        <v>41215</v>
      </c>
      <c r="I928" s="77">
        <v>208.946</v>
      </c>
      <c r="J928" s="78">
        <v>7.85</v>
      </c>
      <c r="K928" s="78">
        <v>10.6</v>
      </c>
      <c r="L928" s="78">
        <v>52.56</v>
      </c>
      <c r="M928" s="78">
        <v>6269.4179999999997</v>
      </c>
      <c r="N928" s="76">
        <v>41494</v>
      </c>
      <c r="O928" s="77">
        <v>102.797</v>
      </c>
      <c r="P928" s="78">
        <v>7.45</v>
      </c>
      <c r="Q928" s="78">
        <v>9.83</v>
      </c>
      <c r="R928" s="78">
        <v>52.56</v>
      </c>
      <c r="S928" s="78">
        <v>6148.357</v>
      </c>
      <c r="T928" s="79">
        <v>9</v>
      </c>
      <c r="V928" s="86">
        <v>41494</v>
      </c>
      <c r="X928" s="81" t="str">
        <f t="shared" si="140"/>
        <v>2012-Q4</v>
      </c>
      <c r="Y928" s="81" t="str">
        <f t="shared" si="141"/>
        <v>2012-Q4</v>
      </c>
      <c r="Z928" s="87">
        <f t="shared" si="142"/>
        <v>10.6</v>
      </c>
      <c r="AB928" s="81" t="str">
        <f t="shared" si="143"/>
        <v>2013-Q3</v>
      </c>
      <c r="AC928" s="81" t="str">
        <f t="shared" si="144"/>
        <v>2013-Q3</v>
      </c>
      <c r="AD928" s="87">
        <f t="shared" si="145"/>
        <v>9.83</v>
      </c>
      <c r="AF928" s="81" t="str">
        <f t="shared" si="146"/>
        <v>2013-Q3</v>
      </c>
      <c r="AG928" s="87">
        <f t="shared" si="147"/>
        <v>10.6</v>
      </c>
      <c r="AH928" s="87">
        <f t="shared" si="148"/>
        <v>9.83</v>
      </c>
      <c r="AI928" s="87">
        <f t="shared" si="149"/>
        <v>0.76999999999999957</v>
      </c>
    </row>
    <row r="929" spans="1:35" ht="12" customHeight="1" x14ac:dyDescent="0.2">
      <c r="A929" s="73" t="s">
        <v>1887</v>
      </c>
      <c r="B929" s="74" t="s">
        <v>17</v>
      </c>
      <c r="C929" s="74" t="s">
        <v>16</v>
      </c>
      <c r="D929" s="74" t="s">
        <v>15</v>
      </c>
      <c r="E929" s="74" t="s">
        <v>1927</v>
      </c>
      <c r="F929" s="74" t="s">
        <v>2</v>
      </c>
      <c r="G929" s="74" t="s">
        <v>2694</v>
      </c>
      <c r="H929" s="76">
        <v>41215</v>
      </c>
      <c r="I929" s="77">
        <v>43.484999999999999</v>
      </c>
      <c r="J929" s="78">
        <v>8.36</v>
      </c>
      <c r="K929" s="78">
        <v>11.4</v>
      </c>
      <c r="L929" s="78">
        <v>52.81</v>
      </c>
      <c r="M929" s="78">
        <v>351.04</v>
      </c>
      <c r="N929" s="76">
        <v>41488</v>
      </c>
      <c r="O929" s="77">
        <v>43.484999999999999</v>
      </c>
      <c r="P929" s="78">
        <v>8.36</v>
      </c>
      <c r="Q929" s="78">
        <v>11.4</v>
      </c>
      <c r="R929" s="78">
        <v>52.81</v>
      </c>
      <c r="S929" s="78">
        <v>351.04</v>
      </c>
      <c r="T929" s="79">
        <v>9</v>
      </c>
      <c r="V929" s="86">
        <v>41488</v>
      </c>
      <c r="X929" s="81" t="str">
        <f t="shared" si="140"/>
        <v>2012-Q4</v>
      </c>
      <c r="Y929" s="81" t="str">
        <f t="shared" si="141"/>
        <v>2012-Q4</v>
      </c>
      <c r="Z929" s="87">
        <f t="shared" si="142"/>
        <v>11.4</v>
      </c>
      <c r="AB929" s="81" t="str">
        <f t="shared" si="143"/>
        <v>2013-Q3</v>
      </c>
      <c r="AC929" s="81" t="str">
        <f t="shared" si="144"/>
        <v>2013-Q3</v>
      </c>
      <c r="AD929" s="87">
        <f t="shared" si="145"/>
        <v>11.4</v>
      </c>
      <c r="AF929" s="81" t="str">
        <f t="shared" si="146"/>
        <v>2013-Q3</v>
      </c>
      <c r="AG929" s="87">
        <f t="shared" si="147"/>
        <v>11.4</v>
      </c>
      <c r="AH929" s="87">
        <f t="shared" si="148"/>
        <v>11.4</v>
      </c>
      <c r="AI929" s="87">
        <f t="shared" si="149"/>
        <v>0</v>
      </c>
    </row>
    <row r="930" spans="1:35" ht="12" customHeight="1" x14ac:dyDescent="0.2">
      <c r="A930" s="73" t="s">
        <v>1887</v>
      </c>
      <c r="B930" s="74" t="s">
        <v>8</v>
      </c>
      <c r="C930" s="74" t="s">
        <v>2942</v>
      </c>
      <c r="D930" s="74" t="s">
        <v>128</v>
      </c>
      <c r="E930" s="74" t="s">
        <v>129</v>
      </c>
      <c r="F930" s="74" t="s">
        <v>2</v>
      </c>
      <c r="G930" s="74" t="s">
        <v>2680</v>
      </c>
      <c r="H930" s="76">
        <v>41379</v>
      </c>
      <c r="I930" s="77">
        <v>0</v>
      </c>
      <c r="J930" s="75" t="s">
        <v>1</v>
      </c>
      <c r="K930" s="75" t="s">
        <v>1</v>
      </c>
      <c r="L930" s="75" t="s">
        <v>1</v>
      </c>
      <c r="M930" s="75" t="s">
        <v>1</v>
      </c>
      <c r="N930" s="76">
        <v>41481</v>
      </c>
      <c r="O930" s="77">
        <v>0</v>
      </c>
      <c r="P930" s="75" t="s">
        <v>1</v>
      </c>
      <c r="Q930" s="75" t="s">
        <v>1</v>
      </c>
      <c r="R930" s="75" t="s">
        <v>1</v>
      </c>
      <c r="S930" s="75" t="s">
        <v>1</v>
      </c>
      <c r="T930" s="79">
        <v>3</v>
      </c>
      <c r="V930" s="86">
        <v>41481</v>
      </c>
      <c r="X930" s="81" t="str">
        <f t="shared" si="140"/>
        <v>2013-Q2</v>
      </c>
      <c r="Y930" s="81" t="str">
        <f t="shared" si="141"/>
        <v/>
      </c>
      <c r="Z930" s="87" t="str">
        <f t="shared" si="142"/>
        <v/>
      </c>
      <c r="AB930" s="81" t="str">
        <f t="shared" si="143"/>
        <v>2013-Q3</v>
      </c>
      <c r="AC930" s="81" t="str">
        <f t="shared" si="144"/>
        <v/>
      </c>
      <c r="AD930" s="87" t="str">
        <f t="shared" si="145"/>
        <v/>
      </c>
      <c r="AF930" s="81" t="str">
        <f t="shared" si="146"/>
        <v/>
      </c>
      <c r="AG930" s="87" t="str">
        <f t="shared" si="147"/>
        <v/>
      </c>
      <c r="AH930" s="87" t="str">
        <f t="shared" si="148"/>
        <v/>
      </c>
      <c r="AI930" s="87" t="str">
        <f t="shared" si="149"/>
        <v/>
      </c>
    </row>
    <row r="931" spans="1:35" ht="12" customHeight="1" x14ac:dyDescent="0.2">
      <c r="A931" s="73" t="s">
        <v>1887</v>
      </c>
      <c r="B931" s="74" t="s">
        <v>63</v>
      </c>
      <c r="C931" s="74" t="s">
        <v>100</v>
      </c>
      <c r="D931" s="74" t="s">
        <v>62</v>
      </c>
      <c r="E931" s="74" t="s">
        <v>220</v>
      </c>
      <c r="F931" s="74" t="s">
        <v>2</v>
      </c>
      <c r="G931" s="74" t="s">
        <v>2678</v>
      </c>
      <c r="H931" s="76">
        <v>41243</v>
      </c>
      <c r="I931" s="77">
        <v>66.350999999999999</v>
      </c>
      <c r="J931" s="78">
        <v>8.06</v>
      </c>
      <c r="K931" s="78">
        <v>10.25</v>
      </c>
      <c r="L931" s="78">
        <v>48.89</v>
      </c>
      <c r="M931" s="78">
        <v>1342.778</v>
      </c>
      <c r="N931" s="76">
        <v>41467</v>
      </c>
      <c r="O931" s="77">
        <v>27.882999999999999</v>
      </c>
      <c r="P931" s="78">
        <v>7.63</v>
      </c>
      <c r="Q931" s="78">
        <v>9.36</v>
      </c>
      <c r="R931" s="78">
        <v>48.89</v>
      </c>
      <c r="S931" s="78">
        <v>1183.0519999999999</v>
      </c>
      <c r="T931" s="79">
        <v>7</v>
      </c>
      <c r="V931" s="86">
        <v>41467</v>
      </c>
      <c r="X931" s="81" t="str">
        <f t="shared" si="140"/>
        <v>2012-Q4</v>
      </c>
      <c r="Y931" s="81" t="str">
        <f t="shared" si="141"/>
        <v>2012-Q4</v>
      </c>
      <c r="Z931" s="87">
        <f t="shared" si="142"/>
        <v>10.25</v>
      </c>
      <c r="AB931" s="81" t="str">
        <f t="shared" si="143"/>
        <v>2013-Q3</v>
      </c>
      <c r="AC931" s="81" t="str">
        <f t="shared" si="144"/>
        <v>2013-Q3</v>
      </c>
      <c r="AD931" s="87">
        <f t="shared" si="145"/>
        <v>9.36</v>
      </c>
      <c r="AF931" s="81" t="str">
        <f t="shared" si="146"/>
        <v>2013-Q3</v>
      </c>
      <c r="AG931" s="87">
        <f t="shared" si="147"/>
        <v>10.25</v>
      </c>
      <c r="AH931" s="87">
        <f t="shared" si="148"/>
        <v>9.36</v>
      </c>
      <c r="AI931" s="87">
        <f t="shared" si="149"/>
        <v>0.89000000000000057</v>
      </c>
    </row>
    <row r="932" spans="1:35" ht="12" customHeight="1" x14ac:dyDescent="0.2">
      <c r="A932" s="73" t="s">
        <v>1887</v>
      </c>
      <c r="B932" s="74" t="s">
        <v>14</v>
      </c>
      <c r="C932" s="74" t="s">
        <v>131</v>
      </c>
      <c r="D932" s="74" t="s">
        <v>2095</v>
      </c>
      <c r="E932" s="74" t="s">
        <v>132</v>
      </c>
      <c r="F932" s="74" t="s">
        <v>2</v>
      </c>
      <c r="G932" s="74" t="s">
        <v>2680</v>
      </c>
      <c r="H932" s="76">
        <v>41306</v>
      </c>
      <c r="I932" s="77">
        <v>31.9</v>
      </c>
      <c r="J932" s="78">
        <v>7.8</v>
      </c>
      <c r="K932" s="78">
        <v>9.8000000000000007</v>
      </c>
      <c r="L932" s="78">
        <v>48</v>
      </c>
      <c r="M932" s="78">
        <v>2621.991642</v>
      </c>
      <c r="N932" s="76">
        <v>41450</v>
      </c>
      <c r="O932" s="77">
        <v>52.3</v>
      </c>
      <c r="P932" s="78">
        <v>7.77</v>
      </c>
      <c r="Q932" s="78">
        <v>9.8000000000000007</v>
      </c>
      <c r="R932" s="78">
        <v>48</v>
      </c>
      <c r="S932" s="78">
        <v>2621.991642</v>
      </c>
      <c r="T932" s="79">
        <v>4</v>
      </c>
      <c r="V932" s="86">
        <v>41450</v>
      </c>
      <c r="X932" s="81" t="str">
        <f t="shared" si="140"/>
        <v>2013-Q1</v>
      </c>
      <c r="Y932" s="81" t="str">
        <f t="shared" si="141"/>
        <v>2013-Q1</v>
      </c>
      <c r="Z932" s="87">
        <f t="shared" si="142"/>
        <v>9.8000000000000007</v>
      </c>
      <c r="AB932" s="81" t="str">
        <f t="shared" si="143"/>
        <v>2013-Q2</v>
      </c>
      <c r="AC932" s="81" t="str">
        <f t="shared" si="144"/>
        <v>2013-Q2</v>
      </c>
      <c r="AD932" s="87">
        <f t="shared" si="145"/>
        <v>9.8000000000000007</v>
      </c>
      <c r="AF932" s="81" t="str">
        <f t="shared" si="146"/>
        <v>2013-Q2</v>
      </c>
      <c r="AG932" s="87">
        <f t="shared" si="147"/>
        <v>9.8000000000000007</v>
      </c>
      <c r="AH932" s="87">
        <f t="shared" si="148"/>
        <v>9.8000000000000007</v>
      </c>
      <c r="AI932" s="87">
        <f t="shared" si="149"/>
        <v>0</v>
      </c>
    </row>
    <row r="933" spans="1:35" ht="12" customHeight="1" x14ac:dyDescent="0.2">
      <c r="A933" s="73" t="s">
        <v>1887</v>
      </c>
      <c r="B933" s="74" t="s">
        <v>46</v>
      </c>
      <c r="C933" s="74" t="s">
        <v>189</v>
      </c>
      <c r="D933" s="74" t="s">
        <v>62</v>
      </c>
      <c r="E933" s="74" t="s">
        <v>190</v>
      </c>
      <c r="F933" s="74" t="s">
        <v>2</v>
      </c>
      <c r="G933" s="74" t="s">
        <v>2678</v>
      </c>
      <c r="H933" s="76">
        <v>41254</v>
      </c>
      <c r="I933" s="77">
        <v>70.397999999999996</v>
      </c>
      <c r="J933" s="78">
        <v>8.2899999999999991</v>
      </c>
      <c r="K933" s="78">
        <v>10.25</v>
      </c>
      <c r="L933" s="78">
        <v>48.7</v>
      </c>
      <c r="M933" s="78">
        <v>1198.860899</v>
      </c>
      <c r="N933" s="76">
        <v>41446</v>
      </c>
      <c r="O933" s="77">
        <v>25.5</v>
      </c>
      <c r="P933" s="78">
        <v>8.0399999999999991</v>
      </c>
      <c r="Q933" s="78">
        <v>9.75</v>
      </c>
      <c r="R933" s="78">
        <v>48.7</v>
      </c>
      <c r="S933" s="78">
        <v>1008.9690000000001</v>
      </c>
      <c r="T933" s="79">
        <v>6</v>
      </c>
      <c r="V933" s="86">
        <v>41446</v>
      </c>
      <c r="X933" s="81" t="str">
        <f t="shared" si="140"/>
        <v>2012-Q4</v>
      </c>
      <c r="Y933" s="81" t="str">
        <f t="shared" si="141"/>
        <v>2012-Q4</v>
      </c>
      <c r="Z933" s="87">
        <f t="shared" si="142"/>
        <v>10.25</v>
      </c>
      <c r="AB933" s="81" t="str">
        <f t="shared" si="143"/>
        <v>2013-Q2</v>
      </c>
      <c r="AC933" s="81" t="str">
        <f t="shared" si="144"/>
        <v>2013-Q2</v>
      </c>
      <c r="AD933" s="87">
        <f t="shared" si="145"/>
        <v>9.75</v>
      </c>
      <c r="AF933" s="81" t="str">
        <f t="shared" si="146"/>
        <v>2013-Q2</v>
      </c>
      <c r="AG933" s="87">
        <f t="shared" si="147"/>
        <v>10.25</v>
      </c>
      <c r="AH933" s="87">
        <f t="shared" si="148"/>
        <v>9.75</v>
      </c>
      <c r="AI933" s="87">
        <f t="shared" si="149"/>
        <v>0.5</v>
      </c>
    </row>
    <row r="934" spans="1:35" ht="12" customHeight="1" x14ac:dyDescent="0.2">
      <c r="A934" s="73" t="s">
        <v>1887</v>
      </c>
      <c r="B934" s="74" t="s">
        <v>109</v>
      </c>
      <c r="C934" s="74" t="s">
        <v>269</v>
      </c>
      <c r="D934" s="74" t="s">
        <v>1176</v>
      </c>
      <c r="E934" s="74" t="s">
        <v>268</v>
      </c>
      <c r="F934" s="74" t="s">
        <v>2</v>
      </c>
      <c r="G934" s="74" t="s">
        <v>2680</v>
      </c>
      <c r="H934" s="76">
        <v>41092</v>
      </c>
      <c r="I934" s="77">
        <v>127.76</v>
      </c>
      <c r="J934" s="78">
        <v>7.74</v>
      </c>
      <c r="K934" s="78">
        <v>10.75</v>
      </c>
      <c r="L934" s="78">
        <v>46</v>
      </c>
      <c r="M934" s="78">
        <v>1519.0730000000001</v>
      </c>
      <c r="N934" s="76">
        <v>41436</v>
      </c>
      <c r="O934" s="77">
        <v>76.194256999999993</v>
      </c>
      <c r="P934" s="78">
        <v>7.26</v>
      </c>
      <c r="Q934" s="78">
        <v>10</v>
      </c>
      <c r="R934" s="78">
        <v>43.5</v>
      </c>
      <c r="S934" s="78">
        <v>1507.0626480000001</v>
      </c>
      <c r="T934" s="79">
        <v>11</v>
      </c>
      <c r="V934" s="86">
        <v>41436</v>
      </c>
      <c r="X934" s="81" t="str">
        <f t="shared" si="140"/>
        <v>2012-Q3</v>
      </c>
      <c r="Y934" s="81" t="str">
        <f t="shared" si="141"/>
        <v>2012-Q3</v>
      </c>
      <c r="Z934" s="87">
        <f t="shared" si="142"/>
        <v>10.75</v>
      </c>
      <c r="AB934" s="81" t="str">
        <f t="shared" si="143"/>
        <v>2013-Q2</v>
      </c>
      <c r="AC934" s="81" t="str">
        <f t="shared" si="144"/>
        <v>2013-Q2</v>
      </c>
      <c r="AD934" s="87">
        <f t="shared" si="145"/>
        <v>10</v>
      </c>
      <c r="AF934" s="81" t="str">
        <f t="shared" si="146"/>
        <v>2013-Q2</v>
      </c>
      <c r="AG934" s="87">
        <f t="shared" si="147"/>
        <v>10.75</v>
      </c>
      <c r="AH934" s="87">
        <f t="shared" si="148"/>
        <v>10</v>
      </c>
      <c r="AI934" s="87">
        <f t="shared" si="149"/>
        <v>0.75</v>
      </c>
    </row>
    <row r="935" spans="1:35" ht="12" customHeight="1" x14ac:dyDescent="0.2">
      <c r="A935" s="73" t="s">
        <v>1887</v>
      </c>
      <c r="B935" s="74" t="s">
        <v>28</v>
      </c>
      <c r="C935" s="74" t="s">
        <v>2716</v>
      </c>
      <c r="D935" s="74" t="s">
        <v>10</v>
      </c>
      <c r="E935" s="74" t="s">
        <v>147</v>
      </c>
      <c r="F935" s="74" t="s">
        <v>2</v>
      </c>
      <c r="G935" s="74" t="s">
        <v>2680</v>
      </c>
      <c r="H935" s="76">
        <v>41228</v>
      </c>
      <c r="I935" s="77">
        <v>90.240374000000003</v>
      </c>
      <c r="J935" s="78">
        <v>8.6199999999999992</v>
      </c>
      <c r="K935" s="78">
        <v>10.65</v>
      </c>
      <c r="L935" s="78">
        <v>52</v>
      </c>
      <c r="M935" s="78">
        <v>1150.5775719999999</v>
      </c>
      <c r="N935" s="76">
        <v>41431</v>
      </c>
      <c r="O935" s="77">
        <v>50.841999999999999</v>
      </c>
      <c r="P935" s="75" t="s">
        <v>1</v>
      </c>
      <c r="Q935" s="75" t="s">
        <v>1</v>
      </c>
      <c r="R935" s="75" t="s">
        <v>1</v>
      </c>
      <c r="S935" s="75" t="s">
        <v>1</v>
      </c>
      <c r="T935" s="79">
        <v>6</v>
      </c>
      <c r="V935" s="86">
        <v>41431</v>
      </c>
      <c r="X935" s="81" t="str">
        <f t="shared" si="140"/>
        <v>2012-Q4</v>
      </c>
      <c r="Y935" s="81" t="str">
        <f t="shared" si="141"/>
        <v>2012-Q4</v>
      </c>
      <c r="Z935" s="87">
        <f t="shared" si="142"/>
        <v>10.65</v>
      </c>
      <c r="AB935" s="81" t="str">
        <f t="shared" si="143"/>
        <v>2013-Q2</v>
      </c>
      <c r="AC935" s="81" t="str">
        <f t="shared" si="144"/>
        <v/>
      </c>
      <c r="AD935" s="87" t="str">
        <f t="shared" si="145"/>
        <v/>
      </c>
      <c r="AF935" s="81" t="str">
        <f t="shared" si="146"/>
        <v/>
      </c>
      <c r="AG935" s="87" t="str">
        <f t="shared" si="147"/>
        <v/>
      </c>
      <c r="AH935" s="87" t="str">
        <f t="shared" si="148"/>
        <v/>
      </c>
      <c r="AI935" s="87" t="str">
        <f t="shared" si="149"/>
        <v/>
      </c>
    </row>
    <row r="936" spans="1:35" ht="12" customHeight="1" x14ac:dyDescent="0.2">
      <c r="A936" s="73" t="s">
        <v>1887</v>
      </c>
      <c r="B936" s="74" t="s">
        <v>242</v>
      </c>
      <c r="C936" s="74" t="s">
        <v>2775</v>
      </c>
      <c r="D936" s="74" t="s">
        <v>241</v>
      </c>
      <c r="E936" s="74" t="s">
        <v>243</v>
      </c>
      <c r="F936" s="74" t="s">
        <v>2</v>
      </c>
      <c r="G936" s="74" t="s">
        <v>2680</v>
      </c>
      <c r="H936" s="76">
        <v>40746</v>
      </c>
      <c r="I936" s="77">
        <v>27.523</v>
      </c>
      <c r="J936" s="78">
        <v>8.7200000000000006</v>
      </c>
      <c r="K936" s="78">
        <v>11</v>
      </c>
      <c r="L936" s="78">
        <v>56.85</v>
      </c>
      <c r="M936" s="78">
        <v>393.27100000000002</v>
      </c>
      <c r="N936" s="76">
        <v>41425</v>
      </c>
      <c r="O936" s="77">
        <v>5.3339999999999996</v>
      </c>
      <c r="P936" s="78">
        <v>7.34</v>
      </c>
      <c r="Q936" s="78">
        <v>9</v>
      </c>
      <c r="R936" s="78">
        <v>56.86</v>
      </c>
      <c r="S936" s="78">
        <v>393.40100000000001</v>
      </c>
      <c r="T936" s="79">
        <v>22</v>
      </c>
      <c r="V936" s="86">
        <v>41425</v>
      </c>
      <c r="X936" s="81" t="str">
        <f t="shared" si="140"/>
        <v>2011-Q3</v>
      </c>
      <c r="Y936" s="81" t="str">
        <f t="shared" si="141"/>
        <v>2011-Q3</v>
      </c>
      <c r="Z936" s="87">
        <f t="shared" si="142"/>
        <v>11</v>
      </c>
      <c r="AB936" s="81" t="str">
        <f t="shared" si="143"/>
        <v>2013-Q2</v>
      </c>
      <c r="AC936" s="81" t="str">
        <f t="shared" si="144"/>
        <v>2013-Q2</v>
      </c>
      <c r="AD936" s="87">
        <f t="shared" si="145"/>
        <v>9</v>
      </c>
      <c r="AF936" s="81" t="str">
        <f t="shared" si="146"/>
        <v>2013-Q2</v>
      </c>
      <c r="AG936" s="87">
        <f t="shared" si="147"/>
        <v>11</v>
      </c>
      <c r="AH936" s="87">
        <f t="shared" si="148"/>
        <v>9</v>
      </c>
      <c r="AI936" s="87">
        <f t="shared" si="149"/>
        <v>2</v>
      </c>
    </row>
    <row r="937" spans="1:35" ht="12" customHeight="1" x14ac:dyDescent="0.2">
      <c r="A937" s="73" t="s">
        <v>1887</v>
      </c>
      <c r="B937" s="74" t="s">
        <v>193</v>
      </c>
      <c r="C937" s="74" t="s">
        <v>2034</v>
      </c>
      <c r="D937" s="74" t="s">
        <v>167</v>
      </c>
      <c r="E937" s="74" t="s">
        <v>194</v>
      </c>
      <c r="F937" s="74" t="s">
        <v>2</v>
      </c>
      <c r="G937" s="74" t="s">
        <v>2680</v>
      </c>
      <c r="H937" s="76">
        <v>41194</v>
      </c>
      <c r="I937" s="77">
        <v>386.77699999999999</v>
      </c>
      <c r="J937" s="78">
        <v>8.27</v>
      </c>
      <c r="K937" s="78">
        <v>11.25</v>
      </c>
      <c r="L937" s="78">
        <v>55.39</v>
      </c>
      <c r="M937" s="78">
        <v>6928.0619999999999</v>
      </c>
      <c r="N937" s="76">
        <v>41424</v>
      </c>
      <c r="O937" s="77">
        <v>178.71199999999999</v>
      </c>
      <c r="P937" s="78">
        <v>7.55</v>
      </c>
      <c r="Q937" s="78">
        <v>10.199999999999999</v>
      </c>
      <c r="R937" s="78">
        <v>53</v>
      </c>
      <c r="S937" s="78">
        <v>6701.45</v>
      </c>
      <c r="T937" s="79">
        <v>7</v>
      </c>
      <c r="V937" s="86">
        <v>41424</v>
      </c>
      <c r="X937" s="81" t="str">
        <f t="shared" si="140"/>
        <v>2012-Q4</v>
      </c>
      <c r="Y937" s="81" t="str">
        <f t="shared" si="141"/>
        <v>2012-Q4</v>
      </c>
      <c r="Z937" s="87">
        <f t="shared" si="142"/>
        <v>11.25</v>
      </c>
      <c r="AB937" s="81" t="str">
        <f t="shared" si="143"/>
        <v>2013-Q2</v>
      </c>
      <c r="AC937" s="81" t="str">
        <f t="shared" si="144"/>
        <v>2013-Q2</v>
      </c>
      <c r="AD937" s="87">
        <f t="shared" si="145"/>
        <v>10.199999999999999</v>
      </c>
      <c r="AF937" s="81" t="str">
        <f t="shared" si="146"/>
        <v>2013-Q2</v>
      </c>
      <c r="AG937" s="87">
        <f t="shared" si="147"/>
        <v>11.25</v>
      </c>
      <c r="AH937" s="87">
        <f t="shared" si="148"/>
        <v>10.199999999999999</v>
      </c>
      <c r="AI937" s="87">
        <f t="shared" si="149"/>
        <v>1.0500000000000007</v>
      </c>
    </row>
    <row r="938" spans="1:35" ht="12" customHeight="1" x14ac:dyDescent="0.2">
      <c r="A938" s="73" t="s">
        <v>1887</v>
      </c>
      <c r="B938" s="74" t="s">
        <v>57</v>
      </c>
      <c r="C938" s="74" t="s">
        <v>217</v>
      </c>
      <c r="D938" s="74" t="s">
        <v>216</v>
      </c>
      <c r="E938" s="74" t="s">
        <v>218</v>
      </c>
      <c r="F938" s="74" t="s">
        <v>2</v>
      </c>
      <c r="G938" s="74" t="s">
        <v>2680</v>
      </c>
      <c r="H938" s="76">
        <v>41171</v>
      </c>
      <c r="I938" s="77">
        <v>144.88</v>
      </c>
      <c r="J938" s="78">
        <v>6.51</v>
      </c>
      <c r="K938" s="78">
        <v>10.5</v>
      </c>
      <c r="L938" s="78">
        <v>41.19</v>
      </c>
      <c r="M938" s="78">
        <v>8203.2000000000007</v>
      </c>
      <c r="N938" s="76">
        <v>41409</v>
      </c>
      <c r="O938" s="77">
        <v>89</v>
      </c>
      <c r="P938" s="75" t="s">
        <v>1</v>
      </c>
      <c r="Q938" s="78">
        <v>10.3</v>
      </c>
      <c r="R938" s="75" t="s">
        <v>1</v>
      </c>
      <c r="S938" s="75" t="s">
        <v>1</v>
      </c>
      <c r="T938" s="79">
        <v>7</v>
      </c>
      <c r="V938" s="86">
        <v>41409</v>
      </c>
      <c r="X938" s="81" t="str">
        <f t="shared" si="140"/>
        <v>2012-Q3</v>
      </c>
      <c r="Y938" s="81" t="str">
        <f t="shared" si="141"/>
        <v>2012-Q3</v>
      </c>
      <c r="Z938" s="87">
        <f t="shared" si="142"/>
        <v>10.5</v>
      </c>
      <c r="AB938" s="81" t="str">
        <f t="shared" si="143"/>
        <v>2013-Q2</v>
      </c>
      <c r="AC938" s="81" t="str">
        <f t="shared" si="144"/>
        <v>2013-Q2</v>
      </c>
      <c r="AD938" s="87">
        <f t="shared" si="145"/>
        <v>10.3</v>
      </c>
      <c r="AF938" s="81" t="str">
        <f t="shared" si="146"/>
        <v>2013-Q2</v>
      </c>
      <c r="AG938" s="87">
        <f t="shared" si="147"/>
        <v>10.5</v>
      </c>
      <c r="AH938" s="87">
        <f t="shared" si="148"/>
        <v>10.3</v>
      </c>
      <c r="AI938" s="87">
        <f t="shared" si="149"/>
        <v>0.19999999999999929</v>
      </c>
    </row>
    <row r="939" spans="1:35" ht="12" customHeight="1" x14ac:dyDescent="0.2">
      <c r="A939" s="73" t="s">
        <v>1887</v>
      </c>
      <c r="B939" s="74" t="s">
        <v>104</v>
      </c>
      <c r="C939" s="74" t="s">
        <v>264</v>
      </c>
      <c r="D939" s="74" t="s">
        <v>263</v>
      </c>
      <c r="E939" s="74" t="s">
        <v>262</v>
      </c>
      <c r="F939" s="74" t="s">
        <v>2</v>
      </c>
      <c r="G939" s="74" t="s">
        <v>2680</v>
      </c>
      <c r="H939" s="76">
        <v>40527</v>
      </c>
      <c r="I939" s="77">
        <v>201.75299999999999</v>
      </c>
      <c r="J939" s="75" t="s">
        <v>1</v>
      </c>
      <c r="K939" s="75" t="s">
        <v>1</v>
      </c>
      <c r="L939" s="75" t="s">
        <v>1</v>
      </c>
      <c r="M939" s="78">
        <v>3743.2489999999998</v>
      </c>
      <c r="N939" s="76">
        <v>41403</v>
      </c>
      <c r="O939" s="77">
        <v>115.18600000000001</v>
      </c>
      <c r="P939" s="75" t="s">
        <v>1</v>
      </c>
      <c r="Q939" s="75" t="s">
        <v>1</v>
      </c>
      <c r="R939" s="75" t="s">
        <v>1</v>
      </c>
      <c r="S939" s="78">
        <v>3574.1219999999998</v>
      </c>
      <c r="T939" s="79">
        <v>29</v>
      </c>
      <c r="V939" s="86">
        <v>41403</v>
      </c>
      <c r="X939" s="81" t="str">
        <f t="shared" si="140"/>
        <v>2010-Q4</v>
      </c>
      <c r="Y939" s="81" t="str">
        <f t="shared" si="141"/>
        <v/>
      </c>
      <c r="Z939" s="87" t="str">
        <f t="shared" si="142"/>
        <v/>
      </c>
      <c r="AB939" s="81" t="str">
        <f t="shared" si="143"/>
        <v>2013-Q2</v>
      </c>
      <c r="AC939" s="81" t="str">
        <f t="shared" si="144"/>
        <v/>
      </c>
      <c r="AD939" s="87" t="str">
        <f t="shared" si="145"/>
        <v/>
      </c>
      <c r="AF939" s="81" t="str">
        <f t="shared" si="146"/>
        <v/>
      </c>
      <c r="AG939" s="87" t="str">
        <f t="shared" si="147"/>
        <v/>
      </c>
      <c r="AH939" s="87" t="str">
        <f t="shared" si="148"/>
        <v/>
      </c>
      <c r="AI939" s="87" t="str">
        <f t="shared" si="149"/>
        <v/>
      </c>
    </row>
    <row r="940" spans="1:35" ht="12" customHeight="1" x14ac:dyDescent="0.2">
      <c r="A940" s="73" t="s">
        <v>1887</v>
      </c>
      <c r="B940" s="74" t="s">
        <v>184</v>
      </c>
      <c r="C940" s="74" t="s">
        <v>183</v>
      </c>
      <c r="D940" s="74" t="s">
        <v>167</v>
      </c>
      <c r="E940" s="74" t="s">
        <v>182</v>
      </c>
      <c r="F940" s="74" t="s">
        <v>2</v>
      </c>
      <c r="G940" s="74" t="s">
        <v>2678</v>
      </c>
      <c r="H940" s="76">
        <v>41099</v>
      </c>
      <c r="I940" s="77">
        <v>86.581974000000002</v>
      </c>
      <c r="J940" s="78">
        <v>8.1300000000000008</v>
      </c>
      <c r="K940" s="78">
        <v>10.6</v>
      </c>
      <c r="L940" s="78">
        <v>53.3</v>
      </c>
      <c r="M940" s="78">
        <v>1116.6729130000001</v>
      </c>
      <c r="N940" s="76">
        <v>41395</v>
      </c>
      <c r="O940" s="77">
        <v>49</v>
      </c>
      <c r="P940" s="78">
        <v>7.73</v>
      </c>
      <c r="Q940" s="78">
        <v>9.84</v>
      </c>
      <c r="R940" s="78">
        <v>53.3</v>
      </c>
      <c r="S940" s="78">
        <v>1064.5143840000001</v>
      </c>
      <c r="T940" s="79">
        <v>9</v>
      </c>
      <c r="V940" s="86">
        <v>41395</v>
      </c>
      <c r="X940" s="81" t="str">
        <f t="shared" si="140"/>
        <v>2012-Q3</v>
      </c>
      <c r="Y940" s="81" t="str">
        <f t="shared" si="141"/>
        <v>2012-Q3</v>
      </c>
      <c r="Z940" s="87">
        <f t="shared" si="142"/>
        <v>10.6</v>
      </c>
      <c r="AB940" s="81" t="str">
        <f t="shared" si="143"/>
        <v>2013-Q2</v>
      </c>
      <c r="AC940" s="81" t="str">
        <f t="shared" si="144"/>
        <v>2013-Q2</v>
      </c>
      <c r="AD940" s="87">
        <f t="shared" si="145"/>
        <v>9.84</v>
      </c>
      <c r="AF940" s="81" t="str">
        <f t="shared" si="146"/>
        <v>2013-Q2</v>
      </c>
      <c r="AG940" s="87">
        <f t="shared" si="147"/>
        <v>10.6</v>
      </c>
      <c r="AH940" s="87">
        <f t="shared" si="148"/>
        <v>9.84</v>
      </c>
      <c r="AI940" s="87">
        <f t="shared" si="149"/>
        <v>0.75999999999999979</v>
      </c>
    </row>
    <row r="941" spans="1:35" ht="12" customHeight="1" x14ac:dyDescent="0.2">
      <c r="A941" s="73" t="s">
        <v>1887</v>
      </c>
      <c r="B941" s="74" t="s">
        <v>158</v>
      </c>
      <c r="C941" s="74" t="s">
        <v>2445</v>
      </c>
      <c r="D941" s="74" t="s">
        <v>10</v>
      </c>
      <c r="E941" s="74" t="s">
        <v>159</v>
      </c>
      <c r="F941" s="74" t="s">
        <v>2</v>
      </c>
      <c r="G941" s="74" t="s">
        <v>2680</v>
      </c>
      <c r="H941" s="76">
        <v>41089</v>
      </c>
      <c r="I941" s="77">
        <v>19.367999999999999</v>
      </c>
      <c r="J941" s="78">
        <v>8.51</v>
      </c>
      <c r="K941" s="78">
        <v>10.65</v>
      </c>
      <c r="L941" s="78">
        <v>52.89</v>
      </c>
      <c r="M941" s="78">
        <v>367.50900000000001</v>
      </c>
      <c r="N941" s="76">
        <v>41382</v>
      </c>
      <c r="O941" s="77">
        <v>11.57</v>
      </c>
      <c r="P941" s="78">
        <v>7.78</v>
      </c>
      <c r="Q941" s="75" t="s">
        <v>1</v>
      </c>
      <c r="R941" s="75" t="s">
        <v>1</v>
      </c>
      <c r="S941" s="78">
        <v>351.738</v>
      </c>
      <c r="T941" s="79">
        <v>9</v>
      </c>
      <c r="V941" s="86">
        <v>41382</v>
      </c>
      <c r="X941" s="81" t="str">
        <f t="shared" si="140"/>
        <v>2012-Q2</v>
      </c>
      <c r="Y941" s="81" t="str">
        <f t="shared" si="141"/>
        <v>2012-Q2</v>
      </c>
      <c r="Z941" s="87">
        <f t="shared" si="142"/>
        <v>10.65</v>
      </c>
      <c r="AB941" s="81" t="str">
        <f t="shared" si="143"/>
        <v>2013-Q2</v>
      </c>
      <c r="AC941" s="81" t="str">
        <f t="shared" si="144"/>
        <v/>
      </c>
      <c r="AD941" s="87" t="str">
        <f t="shared" si="145"/>
        <v/>
      </c>
      <c r="AF941" s="81" t="str">
        <f t="shared" si="146"/>
        <v/>
      </c>
      <c r="AG941" s="87" t="str">
        <f t="shared" si="147"/>
        <v/>
      </c>
      <c r="AH941" s="87" t="str">
        <f t="shared" si="148"/>
        <v/>
      </c>
      <c r="AI941" s="87" t="str">
        <f t="shared" si="149"/>
        <v/>
      </c>
    </row>
    <row r="942" spans="1:35" ht="12" customHeight="1" x14ac:dyDescent="0.2">
      <c r="A942" s="73" t="s">
        <v>1887</v>
      </c>
      <c r="B942" s="74" t="s">
        <v>86</v>
      </c>
      <c r="C942" s="74" t="s">
        <v>136</v>
      </c>
      <c r="D942" s="74" t="s">
        <v>135</v>
      </c>
      <c r="E942" s="74" t="s">
        <v>239</v>
      </c>
      <c r="F942" s="74" t="s">
        <v>2</v>
      </c>
      <c r="G942" s="74" t="s">
        <v>2680</v>
      </c>
      <c r="H942" s="76">
        <v>41192</v>
      </c>
      <c r="I942" s="77">
        <v>11.393000000000001</v>
      </c>
      <c r="J942" s="78">
        <v>8.4600000000000009</v>
      </c>
      <c r="K942" s="78">
        <v>10.9</v>
      </c>
      <c r="L942" s="78">
        <v>50</v>
      </c>
      <c r="M942" s="78">
        <v>639.03</v>
      </c>
      <c r="N942" s="76">
        <v>41360</v>
      </c>
      <c r="O942" s="77">
        <v>7.8</v>
      </c>
      <c r="P942" s="78">
        <v>7.91</v>
      </c>
      <c r="Q942" s="78">
        <v>9.8000000000000007</v>
      </c>
      <c r="R942" s="78">
        <v>50</v>
      </c>
      <c r="S942" s="78">
        <v>659</v>
      </c>
      <c r="T942" s="79">
        <v>5</v>
      </c>
      <c r="V942" s="86">
        <v>41360</v>
      </c>
      <c r="X942" s="81" t="str">
        <f t="shared" si="140"/>
        <v>2012-Q4</v>
      </c>
      <c r="Y942" s="81" t="str">
        <f t="shared" si="141"/>
        <v>2012-Q4</v>
      </c>
      <c r="Z942" s="87">
        <f t="shared" si="142"/>
        <v>10.9</v>
      </c>
      <c r="AB942" s="81" t="str">
        <f t="shared" si="143"/>
        <v>2013-Q1</v>
      </c>
      <c r="AC942" s="81" t="str">
        <f t="shared" si="144"/>
        <v>2013-Q1</v>
      </c>
      <c r="AD942" s="87">
        <f t="shared" si="145"/>
        <v>9.8000000000000007</v>
      </c>
      <c r="AF942" s="81" t="str">
        <f t="shared" si="146"/>
        <v>2013-Q1</v>
      </c>
      <c r="AG942" s="87">
        <f t="shared" si="147"/>
        <v>10.9</v>
      </c>
      <c r="AH942" s="87">
        <f t="shared" si="148"/>
        <v>9.8000000000000007</v>
      </c>
      <c r="AI942" s="87">
        <f t="shared" si="149"/>
        <v>1.0999999999999996</v>
      </c>
    </row>
    <row r="943" spans="1:35" ht="12" customHeight="1" x14ac:dyDescent="0.2">
      <c r="A943" s="73" t="s">
        <v>1887</v>
      </c>
      <c r="B943" s="74" t="s">
        <v>17</v>
      </c>
      <c r="C943" s="74" t="s">
        <v>16</v>
      </c>
      <c r="D943" s="74" t="s">
        <v>15</v>
      </c>
      <c r="E943" s="74" t="s">
        <v>1928</v>
      </c>
      <c r="F943" s="74" t="s">
        <v>2</v>
      </c>
      <c r="G943" s="74" t="s">
        <v>2694</v>
      </c>
      <c r="H943" s="76">
        <v>41089</v>
      </c>
      <c r="I943" s="77">
        <v>5.8380000000000001</v>
      </c>
      <c r="J943" s="78">
        <v>8.89</v>
      </c>
      <c r="K943" s="78">
        <v>12.4</v>
      </c>
      <c r="L943" s="78">
        <v>52.81</v>
      </c>
      <c r="M943" s="78">
        <v>104.178</v>
      </c>
      <c r="N943" s="76">
        <v>41355</v>
      </c>
      <c r="O943" s="77">
        <v>5.4960000000000004</v>
      </c>
      <c r="P943" s="78">
        <v>8.89</v>
      </c>
      <c r="Q943" s="78">
        <v>12.4</v>
      </c>
      <c r="R943" s="78">
        <v>52.81</v>
      </c>
      <c r="S943" s="75" t="s">
        <v>1</v>
      </c>
      <c r="T943" s="79">
        <v>8</v>
      </c>
      <c r="V943" s="86">
        <v>41355</v>
      </c>
      <c r="X943" s="81" t="str">
        <f t="shared" si="140"/>
        <v>2012-Q2</v>
      </c>
      <c r="Y943" s="81" t="str">
        <f t="shared" si="141"/>
        <v>2012-Q2</v>
      </c>
      <c r="Z943" s="87">
        <f t="shared" si="142"/>
        <v>12.4</v>
      </c>
      <c r="AB943" s="81" t="str">
        <f t="shared" si="143"/>
        <v>2013-Q1</v>
      </c>
      <c r="AC943" s="81" t="str">
        <f t="shared" si="144"/>
        <v>2013-Q1</v>
      </c>
      <c r="AD943" s="87">
        <f t="shared" si="145"/>
        <v>12.4</v>
      </c>
      <c r="AF943" s="81" t="str">
        <f t="shared" si="146"/>
        <v>2013-Q1</v>
      </c>
      <c r="AG943" s="87">
        <f t="shared" si="147"/>
        <v>12.4</v>
      </c>
      <c r="AH943" s="87">
        <f t="shared" si="148"/>
        <v>12.4</v>
      </c>
      <c r="AI943" s="87">
        <f t="shared" si="149"/>
        <v>0</v>
      </c>
    </row>
    <row r="944" spans="1:35" ht="12" customHeight="1" x14ac:dyDescent="0.2">
      <c r="A944" s="73" t="s">
        <v>1887</v>
      </c>
      <c r="B944" s="74" t="s">
        <v>242</v>
      </c>
      <c r="C944" s="74" t="s">
        <v>246</v>
      </c>
      <c r="D944" s="74" t="s">
        <v>241</v>
      </c>
      <c r="E944" s="74" t="s">
        <v>247</v>
      </c>
      <c r="F944" s="74" t="s">
        <v>2</v>
      </c>
      <c r="G944" s="74" t="s">
        <v>2680</v>
      </c>
      <c r="H944" s="76">
        <v>41137</v>
      </c>
      <c r="I944" s="77">
        <v>19.8</v>
      </c>
      <c r="J944" s="78">
        <v>8.3000000000000007</v>
      </c>
      <c r="K944" s="78">
        <v>10.25</v>
      </c>
      <c r="L944" s="78">
        <v>57.05</v>
      </c>
      <c r="M944" s="78">
        <v>455</v>
      </c>
      <c r="N944" s="76">
        <v>41352</v>
      </c>
      <c r="O944" s="75" t="s">
        <v>1</v>
      </c>
      <c r="P944" s="75" t="s">
        <v>1</v>
      </c>
      <c r="Q944" s="75" t="s">
        <v>1</v>
      </c>
      <c r="R944" s="75" t="s">
        <v>1</v>
      </c>
      <c r="S944" s="75" t="s">
        <v>1</v>
      </c>
      <c r="T944" s="79">
        <v>7</v>
      </c>
      <c r="V944" s="86">
        <v>41352</v>
      </c>
      <c r="X944" s="81" t="str">
        <f t="shared" si="140"/>
        <v>2012-Q3</v>
      </c>
      <c r="Y944" s="81" t="str">
        <f t="shared" si="141"/>
        <v>2012-Q3</v>
      </c>
      <c r="Z944" s="87">
        <f t="shared" si="142"/>
        <v>10.25</v>
      </c>
      <c r="AB944" s="81" t="str">
        <f t="shared" si="143"/>
        <v>2013-Q1</v>
      </c>
      <c r="AC944" s="81" t="str">
        <f t="shared" si="144"/>
        <v/>
      </c>
      <c r="AD944" s="87" t="str">
        <f t="shared" si="145"/>
        <v/>
      </c>
      <c r="AF944" s="81" t="str">
        <f t="shared" si="146"/>
        <v/>
      </c>
      <c r="AG944" s="87" t="str">
        <f t="shared" si="147"/>
        <v/>
      </c>
      <c r="AH944" s="87" t="str">
        <f t="shared" si="148"/>
        <v/>
      </c>
      <c r="AI944" s="87" t="str">
        <f t="shared" si="149"/>
        <v/>
      </c>
    </row>
    <row r="945" spans="1:35" ht="12" customHeight="1" x14ac:dyDescent="0.2">
      <c r="A945" s="73" t="s">
        <v>1887</v>
      </c>
      <c r="B945" s="74" t="s">
        <v>39</v>
      </c>
      <c r="C945" s="74" t="s">
        <v>187</v>
      </c>
      <c r="D945" s="74" t="s">
        <v>2188</v>
      </c>
      <c r="E945" s="74" t="s">
        <v>2149</v>
      </c>
      <c r="F945" s="74" t="s">
        <v>2</v>
      </c>
      <c r="G945" s="74" t="s">
        <v>2678</v>
      </c>
      <c r="H945" s="76">
        <v>41026</v>
      </c>
      <c r="I945" s="77">
        <v>145.422</v>
      </c>
      <c r="J945" s="78">
        <v>7.38</v>
      </c>
      <c r="K945" s="78">
        <v>10.55</v>
      </c>
      <c r="L945" s="78">
        <v>51.36</v>
      </c>
      <c r="M945" s="78">
        <v>4104.2020000000002</v>
      </c>
      <c r="N945" s="76">
        <v>41347</v>
      </c>
      <c r="O945" s="77">
        <v>43.4</v>
      </c>
      <c r="P945" s="78">
        <v>6.5</v>
      </c>
      <c r="Q945" s="78">
        <v>9.3000000000000007</v>
      </c>
      <c r="R945" s="78">
        <v>48</v>
      </c>
      <c r="S945" s="78">
        <v>4107</v>
      </c>
      <c r="T945" s="79">
        <v>10</v>
      </c>
      <c r="V945" s="86">
        <v>41347</v>
      </c>
      <c r="X945" s="81" t="str">
        <f t="shared" si="140"/>
        <v>2012-Q2</v>
      </c>
      <c r="Y945" s="81" t="str">
        <f t="shared" si="141"/>
        <v>2012-Q2</v>
      </c>
      <c r="Z945" s="87">
        <f t="shared" si="142"/>
        <v>10.55</v>
      </c>
      <c r="AB945" s="81" t="str">
        <f t="shared" si="143"/>
        <v>2013-Q1</v>
      </c>
      <c r="AC945" s="81" t="str">
        <f t="shared" si="144"/>
        <v>2013-Q1</v>
      </c>
      <c r="AD945" s="87">
        <f t="shared" si="145"/>
        <v>9.3000000000000007</v>
      </c>
      <c r="AF945" s="81" t="str">
        <f t="shared" si="146"/>
        <v>2013-Q1</v>
      </c>
      <c r="AG945" s="87">
        <f t="shared" si="147"/>
        <v>10.55</v>
      </c>
      <c r="AH945" s="87">
        <f t="shared" si="148"/>
        <v>9.3000000000000007</v>
      </c>
      <c r="AI945" s="87">
        <f t="shared" si="149"/>
        <v>1.25</v>
      </c>
    </row>
    <row r="946" spans="1:35" ht="12" customHeight="1" x14ac:dyDescent="0.2">
      <c r="A946" s="73" t="s">
        <v>1887</v>
      </c>
      <c r="B946" s="74" t="s">
        <v>17</v>
      </c>
      <c r="C946" s="74" t="s">
        <v>16</v>
      </c>
      <c r="D946" s="74" t="s">
        <v>15</v>
      </c>
      <c r="E946" s="74" t="s">
        <v>1929</v>
      </c>
      <c r="F946" s="74" t="s">
        <v>2</v>
      </c>
      <c r="G946" s="74" t="s">
        <v>2694</v>
      </c>
      <c r="H946" s="76">
        <v>41089</v>
      </c>
      <c r="I946" s="77">
        <v>2.653</v>
      </c>
      <c r="J946" s="78">
        <v>8.36</v>
      </c>
      <c r="K946" s="78">
        <v>11.4</v>
      </c>
      <c r="L946" s="78">
        <v>52.81</v>
      </c>
      <c r="M946" s="78">
        <v>1221.8900000000001</v>
      </c>
      <c r="N946" s="76">
        <v>41345</v>
      </c>
      <c r="O946" s="77">
        <v>1.653</v>
      </c>
      <c r="P946" s="78">
        <v>8.36</v>
      </c>
      <c r="Q946" s="78">
        <v>11.4</v>
      </c>
      <c r="R946" s="78">
        <v>52.81</v>
      </c>
      <c r="S946" s="78">
        <v>1221.8900000000001</v>
      </c>
      <c r="T946" s="79">
        <v>8</v>
      </c>
      <c r="V946" s="86">
        <v>41345</v>
      </c>
      <c r="X946" s="81" t="str">
        <f t="shared" si="140"/>
        <v>2012-Q2</v>
      </c>
      <c r="Y946" s="81" t="str">
        <f t="shared" si="141"/>
        <v>2012-Q2</v>
      </c>
      <c r="Z946" s="87">
        <f t="shared" si="142"/>
        <v>11.4</v>
      </c>
      <c r="AB946" s="81" t="str">
        <f t="shared" si="143"/>
        <v>2013-Q1</v>
      </c>
      <c r="AC946" s="81" t="str">
        <f t="shared" si="144"/>
        <v>2013-Q1</v>
      </c>
      <c r="AD946" s="87">
        <f t="shared" si="145"/>
        <v>11.4</v>
      </c>
      <c r="AF946" s="81" t="str">
        <f t="shared" si="146"/>
        <v>2013-Q1</v>
      </c>
      <c r="AG946" s="87">
        <f t="shared" si="147"/>
        <v>11.4</v>
      </c>
      <c r="AH946" s="87">
        <f t="shared" si="148"/>
        <v>11.4</v>
      </c>
      <c r="AI946" s="87">
        <f t="shared" si="149"/>
        <v>0</v>
      </c>
    </row>
    <row r="947" spans="1:35" ht="12" customHeight="1" x14ac:dyDescent="0.2">
      <c r="A947" s="73" t="s">
        <v>1887</v>
      </c>
      <c r="B947" s="74" t="s">
        <v>70</v>
      </c>
      <c r="C947" s="74" t="s">
        <v>149</v>
      </c>
      <c r="D947" s="74" t="s">
        <v>22</v>
      </c>
      <c r="E947" s="74" t="s">
        <v>224</v>
      </c>
      <c r="F947" s="74" t="s">
        <v>2</v>
      </c>
      <c r="G947" s="74" t="s">
        <v>2680</v>
      </c>
      <c r="H947" s="76">
        <v>41110</v>
      </c>
      <c r="I947" s="75" t="s">
        <v>1</v>
      </c>
      <c r="J947" s="75" t="s">
        <v>1</v>
      </c>
      <c r="K947" s="78">
        <v>10.57</v>
      </c>
      <c r="L947" s="75" t="s">
        <v>1</v>
      </c>
      <c r="M947" s="75" t="s">
        <v>1</v>
      </c>
      <c r="N947" s="76">
        <v>41332</v>
      </c>
      <c r="O947" s="77">
        <v>107</v>
      </c>
      <c r="P947" s="75" t="s">
        <v>1</v>
      </c>
      <c r="Q947" s="78">
        <v>10</v>
      </c>
      <c r="R947" s="75" t="s">
        <v>1</v>
      </c>
      <c r="S947" s="75" t="s">
        <v>1</v>
      </c>
      <c r="T947" s="79">
        <v>7</v>
      </c>
      <c r="V947" s="86">
        <v>41332</v>
      </c>
      <c r="X947" s="81" t="str">
        <f t="shared" si="140"/>
        <v>2012-Q3</v>
      </c>
      <c r="Y947" s="81" t="str">
        <f t="shared" si="141"/>
        <v>2012-Q3</v>
      </c>
      <c r="Z947" s="87">
        <f t="shared" si="142"/>
        <v>10.57</v>
      </c>
      <c r="AB947" s="81" t="str">
        <f t="shared" si="143"/>
        <v>2013-Q1</v>
      </c>
      <c r="AC947" s="81" t="str">
        <f t="shared" si="144"/>
        <v>2013-Q1</v>
      </c>
      <c r="AD947" s="87">
        <f t="shared" si="145"/>
        <v>10</v>
      </c>
      <c r="AF947" s="81" t="str">
        <f t="shared" si="146"/>
        <v>2013-Q1</v>
      </c>
      <c r="AG947" s="87">
        <f t="shared" si="147"/>
        <v>10.57</v>
      </c>
      <c r="AH947" s="87">
        <f t="shared" si="148"/>
        <v>10</v>
      </c>
      <c r="AI947" s="87">
        <f t="shared" si="149"/>
        <v>0.57000000000000028</v>
      </c>
    </row>
    <row r="948" spans="1:35" ht="12" customHeight="1" x14ac:dyDescent="0.2">
      <c r="A948" s="73" t="s">
        <v>1887</v>
      </c>
      <c r="B948" s="74" t="s">
        <v>204</v>
      </c>
      <c r="C948" s="74" t="s">
        <v>2695</v>
      </c>
      <c r="D948" s="74" t="s">
        <v>48</v>
      </c>
      <c r="E948" s="74" t="s">
        <v>208</v>
      </c>
      <c r="F948" s="74" t="s">
        <v>2</v>
      </c>
      <c r="G948" s="74" t="s">
        <v>2680</v>
      </c>
      <c r="H948" s="76">
        <v>41096</v>
      </c>
      <c r="I948" s="77">
        <v>30.717288</v>
      </c>
      <c r="J948" s="78">
        <v>8.32</v>
      </c>
      <c r="K948" s="78">
        <v>10.6</v>
      </c>
      <c r="L948" s="78">
        <v>51</v>
      </c>
      <c r="M948" s="78">
        <v>1005.673388</v>
      </c>
      <c r="N948" s="76">
        <v>41332</v>
      </c>
      <c r="O948" s="77">
        <v>27.5</v>
      </c>
      <c r="P948" s="75" t="s">
        <v>1</v>
      </c>
      <c r="Q948" s="75" t="s">
        <v>1</v>
      </c>
      <c r="R948" s="75" t="s">
        <v>1</v>
      </c>
      <c r="S948" s="75" t="s">
        <v>1</v>
      </c>
      <c r="T948" s="79">
        <v>7</v>
      </c>
      <c r="V948" s="86">
        <v>41332</v>
      </c>
      <c r="X948" s="81" t="str">
        <f t="shared" si="140"/>
        <v>2012-Q3</v>
      </c>
      <c r="Y948" s="81" t="str">
        <f t="shared" si="141"/>
        <v>2012-Q3</v>
      </c>
      <c r="Z948" s="87">
        <f t="shared" si="142"/>
        <v>10.6</v>
      </c>
      <c r="AB948" s="81" t="str">
        <f t="shared" si="143"/>
        <v>2013-Q1</v>
      </c>
      <c r="AC948" s="81" t="str">
        <f t="shared" si="144"/>
        <v/>
      </c>
      <c r="AD948" s="87" t="str">
        <f t="shared" si="145"/>
        <v/>
      </c>
      <c r="AF948" s="81" t="str">
        <f t="shared" si="146"/>
        <v/>
      </c>
      <c r="AG948" s="87" t="str">
        <f t="shared" si="147"/>
        <v/>
      </c>
      <c r="AH948" s="87" t="str">
        <f t="shared" si="148"/>
        <v/>
      </c>
      <c r="AI948" s="87" t="str">
        <f t="shared" si="149"/>
        <v/>
      </c>
    </row>
    <row r="949" spans="1:35" ht="12" customHeight="1" x14ac:dyDescent="0.2">
      <c r="A949" s="73" t="s">
        <v>1887</v>
      </c>
      <c r="B949" s="74" t="s">
        <v>63</v>
      </c>
      <c r="C949" s="74" t="s">
        <v>3019</v>
      </c>
      <c r="D949" s="74" t="s">
        <v>62</v>
      </c>
      <c r="E949" s="74" t="s">
        <v>223</v>
      </c>
      <c r="F949" s="74" t="s">
        <v>2</v>
      </c>
      <c r="G949" s="74" t="s">
        <v>2678</v>
      </c>
      <c r="H949" s="76">
        <v>41117</v>
      </c>
      <c r="I949" s="77">
        <v>130.066</v>
      </c>
      <c r="J949" s="78">
        <v>7.96</v>
      </c>
      <c r="K949" s="78">
        <v>10.5</v>
      </c>
      <c r="L949" s="78">
        <v>48.4</v>
      </c>
      <c r="M949" s="78">
        <v>2710.2539999999999</v>
      </c>
      <c r="N949" s="76">
        <v>41327</v>
      </c>
      <c r="O949" s="77">
        <v>80.554000000000002</v>
      </c>
      <c r="P949" s="78">
        <v>7.6</v>
      </c>
      <c r="Q949" s="78">
        <v>9.75</v>
      </c>
      <c r="R949" s="78">
        <v>48.4</v>
      </c>
      <c r="S949" s="78">
        <v>2634.9279999999999</v>
      </c>
      <c r="T949" s="79">
        <v>7</v>
      </c>
      <c r="V949" s="86">
        <v>41327</v>
      </c>
      <c r="X949" s="81" t="str">
        <f t="shared" si="140"/>
        <v>2012-Q3</v>
      </c>
      <c r="Y949" s="81" t="str">
        <f t="shared" si="141"/>
        <v>2012-Q3</v>
      </c>
      <c r="Z949" s="87">
        <f t="shared" si="142"/>
        <v>10.5</v>
      </c>
      <c r="AB949" s="81" t="str">
        <f t="shared" si="143"/>
        <v>2013-Q1</v>
      </c>
      <c r="AC949" s="81" t="str">
        <f t="shared" si="144"/>
        <v>2013-Q1</v>
      </c>
      <c r="AD949" s="87">
        <f t="shared" si="145"/>
        <v>9.75</v>
      </c>
      <c r="AF949" s="81" t="str">
        <f t="shared" si="146"/>
        <v>2013-Q1</v>
      </c>
      <c r="AG949" s="87">
        <f t="shared" si="147"/>
        <v>10.5</v>
      </c>
      <c r="AH949" s="87">
        <f t="shared" si="148"/>
        <v>9.75</v>
      </c>
      <c r="AI949" s="87">
        <f t="shared" si="149"/>
        <v>0.75</v>
      </c>
    </row>
    <row r="950" spans="1:35" ht="12" customHeight="1" x14ac:dyDescent="0.2">
      <c r="A950" s="73" t="s">
        <v>1887</v>
      </c>
      <c r="B950" s="74" t="s">
        <v>17</v>
      </c>
      <c r="C950" s="74" t="s">
        <v>16</v>
      </c>
      <c r="D950" s="74" t="s">
        <v>15</v>
      </c>
      <c r="E950" s="74" t="s">
        <v>1930</v>
      </c>
      <c r="F950" s="74" t="s">
        <v>2</v>
      </c>
      <c r="G950" s="74" t="s">
        <v>2694</v>
      </c>
      <c r="H950" s="76">
        <v>41061</v>
      </c>
      <c r="I950" s="77">
        <v>6.6029999999999998</v>
      </c>
      <c r="J950" s="78">
        <v>8.36</v>
      </c>
      <c r="K950" s="78">
        <v>11.4</v>
      </c>
      <c r="L950" s="78">
        <v>52.81</v>
      </c>
      <c r="M950" s="78">
        <v>379.70299999999997</v>
      </c>
      <c r="N950" s="76">
        <v>41324</v>
      </c>
      <c r="O950" s="77">
        <v>4.1769999999999996</v>
      </c>
      <c r="P950" s="78">
        <v>8.36</v>
      </c>
      <c r="Q950" s="78">
        <v>11.4</v>
      </c>
      <c r="R950" s="78">
        <v>52.81</v>
      </c>
      <c r="S950" s="75" t="s">
        <v>1</v>
      </c>
      <c r="T950" s="79">
        <v>8</v>
      </c>
      <c r="V950" s="86">
        <v>41324</v>
      </c>
      <c r="X950" s="81" t="str">
        <f t="shared" si="140"/>
        <v>2012-Q2</v>
      </c>
      <c r="Y950" s="81" t="str">
        <f t="shared" si="141"/>
        <v>2012-Q2</v>
      </c>
      <c r="Z950" s="87">
        <f t="shared" si="142"/>
        <v>11.4</v>
      </c>
      <c r="AB950" s="81" t="str">
        <f t="shared" si="143"/>
        <v>2013-Q1</v>
      </c>
      <c r="AC950" s="81" t="str">
        <f t="shared" si="144"/>
        <v>2013-Q1</v>
      </c>
      <c r="AD950" s="87">
        <f t="shared" si="145"/>
        <v>11.4</v>
      </c>
      <c r="AF950" s="81" t="str">
        <f t="shared" si="146"/>
        <v>2013-Q1</v>
      </c>
      <c r="AG950" s="87">
        <f t="shared" si="147"/>
        <v>11.4</v>
      </c>
      <c r="AH950" s="87">
        <f t="shared" si="148"/>
        <v>11.4</v>
      </c>
      <c r="AI950" s="87">
        <f t="shared" si="149"/>
        <v>0</v>
      </c>
    </row>
    <row r="951" spans="1:35" ht="12" customHeight="1" x14ac:dyDescent="0.2">
      <c r="A951" s="73" t="s">
        <v>1887</v>
      </c>
      <c r="B951" s="74" t="s">
        <v>17</v>
      </c>
      <c r="C951" s="74" t="s">
        <v>16</v>
      </c>
      <c r="D951" s="74" t="s">
        <v>15</v>
      </c>
      <c r="E951" s="74" t="s">
        <v>1931</v>
      </c>
      <c r="F951" s="74" t="s">
        <v>2</v>
      </c>
      <c r="G951" s="74" t="s">
        <v>2694</v>
      </c>
      <c r="H951" s="76">
        <v>41061</v>
      </c>
      <c r="I951" s="77">
        <v>52.003999999999998</v>
      </c>
      <c r="J951" s="78">
        <v>8.36</v>
      </c>
      <c r="K951" s="78">
        <v>11.4</v>
      </c>
      <c r="L951" s="78">
        <v>52.81</v>
      </c>
      <c r="M951" s="78">
        <v>684.75</v>
      </c>
      <c r="N951" s="76">
        <v>41324</v>
      </c>
      <c r="O951" s="77">
        <v>48.915999999999997</v>
      </c>
      <c r="P951" s="78">
        <v>8.36</v>
      </c>
      <c r="Q951" s="78">
        <v>11.4</v>
      </c>
      <c r="R951" s="78">
        <v>52.81</v>
      </c>
      <c r="S951" s="75" t="s">
        <v>1</v>
      </c>
      <c r="T951" s="79">
        <v>8</v>
      </c>
      <c r="V951" s="86">
        <v>41324</v>
      </c>
      <c r="X951" s="81" t="str">
        <f t="shared" si="140"/>
        <v>2012-Q2</v>
      </c>
      <c r="Y951" s="81" t="str">
        <f t="shared" si="141"/>
        <v>2012-Q2</v>
      </c>
      <c r="Z951" s="87">
        <f t="shared" si="142"/>
        <v>11.4</v>
      </c>
      <c r="AB951" s="81" t="str">
        <f t="shared" si="143"/>
        <v>2013-Q1</v>
      </c>
      <c r="AC951" s="81" t="str">
        <f t="shared" si="144"/>
        <v>2013-Q1</v>
      </c>
      <c r="AD951" s="87">
        <f t="shared" si="145"/>
        <v>11.4</v>
      </c>
      <c r="AF951" s="81" t="str">
        <f t="shared" si="146"/>
        <v>2013-Q1</v>
      </c>
      <c r="AG951" s="87">
        <f t="shared" si="147"/>
        <v>11.4</v>
      </c>
      <c r="AH951" s="87">
        <f t="shared" si="148"/>
        <v>11.4</v>
      </c>
      <c r="AI951" s="87">
        <f t="shared" si="149"/>
        <v>0</v>
      </c>
    </row>
    <row r="952" spans="1:35" ht="12" customHeight="1" x14ac:dyDescent="0.2">
      <c r="A952" s="73" t="s">
        <v>1887</v>
      </c>
      <c r="B952" s="74" t="s">
        <v>231</v>
      </c>
      <c r="C952" s="74" t="s">
        <v>214</v>
      </c>
      <c r="D952" s="74" t="s">
        <v>22</v>
      </c>
      <c r="E952" s="74" t="s">
        <v>230</v>
      </c>
      <c r="F952" s="74" t="s">
        <v>2</v>
      </c>
      <c r="G952" s="74" t="s">
        <v>2680</v>
      </c>
      <c r="H952" s="76">
        <v>40809</v>
      </c>
      <c r="I952" s="77">
        <v>170.131845</v>
      </c>
      <c r="J952" s="78">
        <v>7.38</v>
      </c>
      <c r="K952" s="78">
        <v>11.15</v>
      </c>
      <c r="L952" s="78">
        <v>42.67</v>
      </c>
      <c r="M952" s="78">
        <v>2391.6329390000001</v>
      </c>
      <c r="N952" s="76">
        <v>41318</v>
      </c>
      <c r="O952" s="77">
        <v>84.986895000000004</v>
      </c>
      <c r="P952" s="78">
        <v>6.97</v>
      </c>
      <c r="Q952" s="78">
        <v>10.199999999999999</v>
      </c>
      <c r="R952" s="78">
        <v>42.67</v>
      </c>
      <c r="S952" s="78">
        <v>2398.831408</v>
      </c>
      <c r="T952" s="79">
        <v>16</v>
      </c>
      <c r="V952" s="86">
        <v>41318</v>
      </c>
      <c r="X952" s="81" t="str">
        <f t="shared" si="140"/>
        <v>2011-Q3</v>
      </c>
      <c r="Y952" s="81" t="str">
        <f t="shared" si="141"/>
        <v>2011-Q3</v>
      </c>
      <c r="Z952" s="87">
        <f t="shared" si="142"/>
        <v>11.15</v>
      </c>
      <c r="AB952" s="81" t="str">
        <f t="shared" si="143"/>
        <v>2013-Q1</v>
      </c>
      <c r="AC952" s="81" t="str">
        <f t="shared" si="144"/>
        <v>2013-Q1</v>
      </c>
      <c r="AD952" s="87">
        <f t="shared" si="145"/>
        <v>10.199999999999999</v>
      </c>
      <c r="AF952" s="81" t="str">
        <f t="shared" si="146"/>
        <v>2013-Q1</v>
      </c>
      <c r="AG952" s="87">
        <f t="shared" si="147"/>
        <v>11.15</v>
      </c>
      <c r="AH952" s="87">
        <f t="shared" si="148"/>
        <v>10.199999999999999</v>
      </c>
      <c r="AI952" s="87">
        <f t="shared" si="149"/>
        <v>0.95000000000000107</v>
      </c>
    </row>
    <row r="953" spans="1:35" ht="12" customHeight="1" x14ac:dyDescent="0.2">
      <c r="A953" s="73" t="s">
        <v>1887</v>
      </c>
      <c r="B953" s="74" t="s">
        <v>28</v>
      </c>
      <c r="C953" s="74" t="s">
        <v>2000</v>
      </c>
      <c r="D953" s="74" t="s">
        <v>2095</v>
      </c>
      <c r="E953" s="74" t="s">
        <v>156</v>
      </c>
      <c r="F953" s="74" t="s">
        <v>2</v>
      </c>
      <c r="G953" s="74" t="s">
        <v>2767</v>
      </c>
      <c r="H953" s="76">
        <v>41145</v>
      </c>
      <c r="I953" s="77">
        <v>49.668824000000001</v>
      </c>
      <c r="J953" s="78">
        <v>7.87</v>
      </c>
      <c r="K953" s="78">
        <v>11</v>
      </c>
      <c r="L953" s="78">
        <v>45</v>
      </c>
      <c r="M953" s="78">
        <v>262.904988</v>
      </c>
      <c r="N953" s="76">
        <v>41290</v>
      </c>
      <c r="O953" s="77">
        <v>39.5</v>
      </c>
      <c r="P953" s="78">
        <v>7.03</v>
      </c>
      <c r="Q953" s="78">
        <v>9.6</v>
      </c>
      <c r="R953" s="78">
        <v>40</v>
      </c>
      <c r="S953" s="78">
        <v>237.59867299999999</v>
      </c>
      <c r="T953" s="79">
        <v>4</v>
      </c>
      <c r="V953" s="86">
        <v>41290</v>
      </c>
      <c r="X953" s="81" t="str">
        <f t="shared" si="140"/>
        <v>2012-Q3</v>
      </c>
      <c r="Y953" s="81" t="str">
        <f t="shared" si="141"/>
        <v>2012-Q3</v>
      </c>
      <c r="Z953" s="87">
        <f t="shared" si="142"/>
        <v>11</v>
      </c>
      <c r="AB953" s="81" t="str">
        <f t="shared" si="143"/>
        <v>2013-Q1</v>
      </c>
      <c r="AC953" s="81" t="str">
        <f t="shared" si="144"/>
        <v>2013-Q1</v>
      </c>
      <c r="AD953" s="87">
        <f t="shared" si="145"/>
        <v>9.6</v>
      </c>
      <c r="AF953" s="81" t="str">
        <f t="shared" si="146"/>
        <v>2013-Q1</v>
      </c>
      <c r="AG953" s="87">
        <f t="shared" si="147"/>
        <v>11</v>
      </c>
      <c r="AH953" s="87">
        <f t="shared" si="148"/>
        <v>9.6</v>
      </c>
      <c r="AI953" s="87">
        <f t="shared" si="149"/>
        <v>1.4000000000000004</v>
      </c>
    </row>
    <row r="954" spans="1:35" ht="12" customHeight="1" x14ac:dyDescent="0.2">
      <c r="A954" s="73" t="s">
        <v>1887</v>
      </c>
      <c r="B954" s="74" t="s">
        <v>28</v>
      </c>
      <c r="C954" s="74" t="s">
        <v>146</v>
      </c>
      <c r="D954" s="74" t="s">
        <v>2095</v>
      </c>
      <c r="E954" s="74" t="s">
        <v>145</v>
      </c>
      <c r="F954" s="74" t="s">
        <v>2</v>
      </c>
      <c r="G954" s="74" t="s">
        <v>2767</v>
      </c>
      <c r="H954" s="76">
        <v>41149</v>
      </c>
      <c r="I954" s="77">
        <v>49.706023000000002</v>
      </c>
      <c r="J954" s="78">
        <v>7.73</v>
      </c>
      <c r="K954" s="78">
        <v>10.9</v>
      </c>
      <c r="L954" s="78">
        <v>40</v>
      </c>
      <c r="M954" s="78">
        <v>289.45016199999998</v>
      </c>
      <c r="N954" s="76">
        <v>41290</v>
      </c>
      <c r="O954" s="77">
        <v>43.5</v>
      </c>
      <c r="P954" s="78">
        <v>7.15</v>
      </c>
      <c r="Q954" s="78">
        <v>9.6</v>
      </c>
      <c r="R954" s="78">
        <v>40</v>
      </c>
      <c r="S954" s="78">
        <v>283.24395800000002</v>
      </c>
      <c r="T954" s="79">
        <v>4</v>
      </c>
      <c r="V954" s="86">
        <v>41290</v>
      </c>
      <c r="X954" s="81" t="str">
        <f t="shared" si="140"/>
        <v>2012-Q3</v>
      </c>
      <c r="Y954" s="81" t="str">
        <f t="shared" si="141"/>
        <v>2012-Q3</v>
      </c>
      <c r="Z954" s="87">
        <f t="shared" si="142"/>
        <v>10.9</v>
      </c>
      <c r="AB954" s="81" t="str">
        <f t="shared" si="143"/>
        <v>2013-Q1</v>
      </c>
      <c r="AC954" s="81" t="str">
        <f t="shared" si="144"/>
        <v>2013-Q1</v>
      </c>
      <c r="AD954" s="87">
        <f t="shared" si="145"/>
        <v>9.6</v>
      </c>
      <c r="AF954" s="81" t="str">
        <f t="shared" si="146"/>
        <v>2013-Q1</v>
      </c>
      <c r="AG954" s="87">
        <f t="shared" si="147"/>
        <v>10.9</v>
      </c>
      <c r="AH954" s="87">
        <f t="shared" si="148"/>
        <v>9.6</v>
      </c>
      <c r="AI954" s="87">
        <f t="shared" si="149"/>
        <v>1.3000000000000007</v>
      </c>
    </row>
    <row r="955" spans="1:35" ht="12" customHeight="1" x14ac:dyDescent="0.2">
      <c r="A955" s="73" t="s">
        <v>1887</v>
      </c>
      <c r="B955" s="74" t="s">
        <v>204</v>
      </c>
      <c r="C955" s="74" t="s">
        <v>2324</v>
      </c>
      <c r="D955" s="74" t="s">
        <v>2170</v>
      </c>
      <c r="E955" s="74" t="s">
        <v>207</v>
      </c>
      <c r="F955" s="74" t="s">
        <v>2</v>
      </c>
      <c r="G955" s="74" t="s">
        <v>2680</v>
      </c>
      <c r="H955" s="76">
        <v>40966</v>
      </c>
      <c r="I955" s="77">
        <v>78.522559000000001</v>
      </c>
      <c r="J955" s="78">
        <v>8.4499999999999993</v>
      </c>
      <c r="K955" s="78">
        <v>10.3</v>
      </c>
      <c r="L955" s="78">
        <v>52.56</v>
      </c>
      <c r="M955" s="78">
        <v>2052.56212</v>
      </c>
      <c r="N955" s="76">
        <v>41283</v>
      </c>
      <c r="O955" s="77">
        <v>67.390893000000005</v>
      </c>
      <c r="P955" s="78">
        <v>8.1300000000000008</v>
      </c>
      <c r="Q955" s="78">
        <v>9.6999999999999993</v>
      </c>
      <c r="R955" s="78">
        <v>52.3</v>
      </c>
      <c r="S955" s="78">
        <v>2052.56212</v>
      </c>
      <c r="T955" s="79">
        <v>10</v>
      </c>
      <c r="V955" s="86">
        <v>41283</v>
      </c>
      <c r="X955" s="81" t="str">
        <f t="shared" si="140"/>
        <v>2012-Q1</v>
      </c>
      <c r="Y955" s="81" t="str">
        <f t="shared" si="141"/>
        <v>2012-Q1</v>
      </c>
      <c r="Z955" s="87">
        <f t="shared" si="142"/>
        <v>10.3</v>
      </c>
      <c r="AB955" s="81" t="str">
        <f t="shared" si="143"/>
        <v>2013-Q1</v>
      </c>
      <c r="AC955" s="81" t="str">
        <f t="shared" si="144"/>
        <v>2013-Q1</v>
      </c>
      <c r="AD955" s="87">
        <f t="shared" si="145"/>
        <v>9.6999999999999993</v>
      </c>
      <c r="AF955" s="81" t="str">
        <f t="shared" si="146"/>
        <v>2013-Q1</v>
      </c>
      <c r="AG955" s="87">
        <f t="shared" si="147"/>
        <v>10.3</v>
      </c>
      <c r="AH955" s="87">
        <f t="shared" si="148"/>
        <v>9.6999999999999993</v>
      </c>
      <c r="AI955" s="87">
        <f t="shared" si="149"/>
        <v>0.60000000000000142</v>
      </c>
    </row>
    <row r="956" spans="1:35" ht="12" customHeight="1" x14ac:dyDescent="0.2">
      <c r="A956" s="73" t="s">
        <v>1887</v>
      </c>
      <c r="B956" s="74" t="s">
        <v>204</v>
      </c>
      <c r="C956" s="74" t="s">
        <v>2327</v>
      </c>
      <c r="D956" s="74" t="s">
        <v>2170</v>
      </c>
      <c r="E956" s="74" t="s">
        <v>205</v>
      </c>
      <c r="F956" s="74" t="s">
        <v>2</v>
      </c>
      <c r="G956" s="74" t="s">
        <v>2680</v>
      </c>
      <c r="H956" s="76">
        <v>40966</v>
      </c>
      <c r="I956" s="77">
        <v>44.9</v>
      </c>
      <c r="J956" s="78">
        <v>8.4499999999999993</v>
      </c>
      <c r="K956" s="78">
        <v>10.3</v>
      </c>
      <c r="L956" s="78">
        <v>52.56</v>
      </c>
      <c r="M956" s="78">
        <v>1410</v>
      </c>
      <c r="N956" s="76">
        <v>41283</v>
      </c>
      <c r="O956" s="77">
        <v>26.245608000000001</v>
      </c>
      <c r="P956" s="78">
        <v>8.1300000000000008</v>
      </c>
      <c r="Q956" s="78">
        <v>9.6999999999999993</v>
      </c>
      <c r="R956" s="78">
        <v>52.3</v>
      </c>
      <c r="S956" s="78">
        <v>1364</v>
      </c>
      <c r="T956" s="79">
        <v>10</v>
      </c>
      <c r="V956" s="86">
        <v>41283</v>
      </c>
      <c r="X956" s="81" t="str">
        <f t="shared" si="140"/>
        <v>2012-Q1</v>
      </c>
      <c r="Y956" s="81" t="str">
        <f t="shared" si="141"/>
        <v>2012-Q1</v>
      </c>
      <c r="Z956" s="87">
        <f t="shared" si="142"/>
        <v>10.3</v>
      </c>
      <c r="AB956" s="81" t="str">
        <f t="shared" si="143"/>
        <v>2013-Q1</v>
      </c>
      <c r="AC956" s="81" t="str">
        <f t="shared" si="144"/>
        <v>2013-Q1</v>
      </c>
      <c r="AD956" s="87">
        <f t="shared" si="145"/>
        <v>9.6999999999999993</v>
      </c>
      <c r="AF956" s="81" t="str">
        <f t="shared" si="146"/>
        <v>2013-Q1</v>
      </c>
      <c r="AG956" s="87">
        <f t="shared" si="147"/>
        <v>10.3</v>
      </c>
      <c r="AH956" s="87">
        <f t="shared" si="148"/>
        <v>9.6999999999999993</v>
      </c>
      <c r="AI956" s="87">
        <f t="shared" si="149"/>
        <v>0.60000000000000142</v>
      </c>
    </row>
    <row r="957" spans="1:35" ht="12" customHeight="1" x14ac:dyDescent="0.2">
      <c r="A957" s="73" t="s">
        <v>1887</v>
      </c>
      <c r="B957" s="74" t="s">
        <v>204</v>
      </c>
      <c r="C957" s="74" t="s">
        <v>2327</v>
      </c>
      <c r="D957" s="74" t="s">
        <v>2170</v>
      </c>
      <c r="E957" s="74" t="s">
        <v>206</v>
      </c>
      <c r="F957" s="74" t="s">
        <v>2</v>
      </c>
      <c r="G957" s="74" t="s">
        <v>2680</v>
      </c>
      <c r="H957" s="76">
        <v>40966</v>
      </c>
      <c r="I957" s="77">
        <v>24.3</v>
      </c>
      <c r="J957" s="78">
        <v>8.4499999999999993</v>
      </c>
      <c r="K957" s="78">
        <v>10.3</v>
      </c>
      <c r="L957" s="78">
        <v>52.56</v>
      </c>
      <c r="M957" s="78">
        <v>465.8</v>
      </c>
      <c r="N957" s="76">
        <v>41283</v>
      </c>
      <c r="O957" s="77">
        <v>21.696437</v>
      </c>
      <c r="P957" s="78">
        <v>8.1300000000000008</v>
      </c>
      <c r="Q957" s="78">
        <v>9.6999999999999993</v>
      </c>
      <c r="R957" s="78">
        <v>52.3</v>
      </c>
      <c r="S957" s="78">
        <v>465.8</v>
      </c>
      <c r="T957" s="79">
        <v>10</v>
      </c>
      <c r="V957" s="86">
        <v>41283</v>
      </c>
      <c r="X957" s="81" t="str">
        <f t="shared" si="140"/>
        <v>2012-Q1</v>
      </c>
      <c r="Y957" s="81" t="str">
        <f t="shared" si="141"/>
        <v>2012-Q1</v>
      </c>
      <c r="Z957" s="87">
        <f t="shared" si="142"/>
        <v>10.3</v>
      </c>
      <c r="AB957" s="81" t="str">
        <f t="shared" si="143"/>
        <v>2013-Q1</v>
      </c>
      <c r="AC957" s="81" t="str">
        <f t="shared" si="144"/>
        <v>2013-Q1</v>
      </c>
      <c r="AD957" s="87">
        <f t="shared" si="145"/>
        <v>9.6999999999999993</v>
      </c>
      <c r="AF957" s="81" t="str">
        <f t="shared" si="146"/>
        <v>2013-Q1</v>
      </c>
      <c r="AG957" s="87">
        <f t="shared" si="147"/>
        <v>10.3</v>
      </c>
      <c r="AH957" s="87">
        <f t="shared" si="148"/>
        <v>9.6999999999999993</v>
      </c>
      <c r="AI957" s="87">
        <f t="shared" si="149"/>
        <v>0.60000000000000142</v>
      </c>
    </row>
    <row r="958" spans="1:35" ht="12" customHeight="1" x14ac:dyDescent="0.2">
      <c r="A958" s="73" t="s">
        <v>1887</v>
      </c>
      <c r="B958" s="74" t="s">
        <v>14</v>
      </c>
      <c r="C958" s="74" t="s">
        <v>136</v>
      </c>
      <c r="D958" s="74" t="s">
        <v>135</v>
      </c>
      <c r="E958" s="74" t="s">
        <v>134</v>
      </c>
      <c r="F958" s="74" t="s">
        <v>2</v>
      </c>
      <c r="G958" s="74" t="s">
        <v>2680</v>
      </c>
      <c r="H958" s="76">
        <v>41001</v>
      </c>
      <c r="I958" s="77">
        <v>40.982999999999997</v>
      </c>
      <c r="J958" s="78">
        <v>8.25</v>
      </c>
      <c r="K958" s="78">
        <v>10.9</v>
      </c>
      <c r="L958" s="78">
        <v>48.4</v>
      </c>
      <c r="M958" s="78">
        <v>1222.625</v>
      </c>
      <c r="N958" s="76">
        <v>41269</v>
      </c>
      <c r="O958" s="77">
        <v>27.687999999999999</v>
      </c>
      <c r="P958" s="78">
        <v>7.64</v>
      </c>
      <c r="Q958" s="78">
        <v>9.8000000000000007</v>
      </c>
      <c r="R958" s="78">
        <v>47</v>
      </c>
      <c r="S958" s="75" t="s">
        <v>1</v>
      </c>
      <c r="T958" s="79">
        <v>8</v>
      </c>
      <c r="V958" s="86">
        <v>41269</v>
      </c>
      <c r="X958" s="81" t="str">
        <f t="shared" si="140"/>
        <v>2012-Q2</v>
      </c>
      <c r="Y958" s="81" t="str">
        <f t="shared" si="141"/>
        <v>2012-Q2</v>
      </c>
      <c r="Z958" s="87">
        <f t="shared" si="142"/>
        <v>10.9</v>
      </c>
      <c r="AB958" s="81" t="str">
        <f t="shared" si="143"/>
        <v>2012-Q4</v>
      </c>
      <c r="AC958" s="81" t="str">
        <f t="shared" si="144"/>
        <v>2012-Q4</v>
      </c>
      <c r="AD958" s="87">
        <f t="shared" si="145"/>
        <v>9.8000000000000007</v>
      </c>
      <c r="AF958" s="81" t="str">
        <f t="shared" si="146"/>
        <v>2012-Q4</v>
      </c>
      <c r="AG958" s="87">
        <f t="shared" si="147"/>
        <v>10.9</v>
      </c>
      <c r="AH958" s="87">
        <f t="shared" si="148"/>
        <v>9.8000000000000007</v>
      </c>
      <c r="AI958" s="87">
        <f t="shared" si="149"/>
        <v>1.0999999999999996</v>
      </c>
    </row>
    <row r="959" spans="1:35" ht="12" customHeight="1" x14ac:dyDescent="0.2">
      <c r="A959" s="73" t="s">
        <v>1887</v>
      </c>
      <c r="B959" s="74" t="s">
        <v>193</v>
      </c>
      <c r="C959" s="74" t="s">
        <v>16</v>
      </c>
      <c r="D959" s="74" t="s">
        <v>15</v>
      </c>
      <c r="E959" s="74" t="s">
        <v>192</v>
      </c>
      <c r="F959" s="74" t="s">
        <v>2</v>
      </c>
      <c r="G959" s="74" t="s">
        <v>2680</v>
      </c>
      <c r="H959" s="76">
        <v>40998</v>
      </c>
      <c r="I959" s="77">
        <v>53.402000000000001</v>
      </c>
      <c r="J959" s="78">
        <v>8.5299999999999994</v>
      </c>
      <c r="K959" s="78">
        <v>11.25</v>
      </c>
      <c r="L959" s="78">
        <v>54.23</v>
      </c>
      <c r="M959" s="78">
        <v>777.91600000000005</v>
      </c>
      <c r="N959" s="76">
        <v>41264</v>
      </c>
      <c r="O959" s="77">
        <v>36.438000000000002</v>
      </c>
      <c r="P959" s="78">
        <v>7.8</v>
      </c>
      <c r="Q959" s="78">
        <v>10.199999999999999</v>
      </c>
      <c r="R959" s="78">
        <v>51</v>
      </c>
      <c r="S959" s="78">
        <v>770.10199999999998</v>
      </c>
      <c r="T959" s="79">
        <v>8</v>
      </c>
      <c r="V959" s="86">
        <v>41264</v>
      </c>
      <c r="X959" s="81" t="str">
        <f t="shared" si="140"/>
        <v>2012-Q1</v>
      </c>
      <c r="Y959" s="81" t="str">
        <f t="shared" si="141"/>
        <v>2012-Q1</v>
      </c>
      <c r="Z959" s="87">
        <f t="shared" si="142"/>
        <v>11.25</v>
      </c>
      <c r="AB959" s="81" t="str">
        <f t="shared" si="143"/>
        <v>2012-Q4</v>
      </c>
      <c r="AC959" s="81" t="str">
        <f t="shared" si="144"/>
        <v>2012-Q4</v>
      </c>
      <c r="AD959" s="87">
        <f t="shared" si="145"/>
        <v>10.199999999999999</v>
      </c>
      <c r="AF959" s="81" t="str">
        <f t="shared" si="146"/>
        <v>2012-Q4</v>
      </c>
      <c r="AG959" s="87">
        <f t="shared" si="147"/>
        <v>11.25</v>
      </c>
      <c r="AH959" s="87">
        <f t="shared" si="148"/>
        <v>10.199999999999999</v>
      </c>
      <c r="AI959" s="87">
        <f t="shared" si="149"/>
        <v>1.0500000000000007</v>
      </c>
    </row>
    <row r="960" spans="1:35" ht="12" customHeight="1" x14ac:dyDescent="0.2">
      <c r="A960" s="73" t="s">
        <v>1887</v>
      </c>
      <c r="B960" s="74" t="s">
        <v>104</v>
      </c>
      <c r="C960" s="74" t="s">
        <v>2997</v>
      </c>
      <c r="D960" s="74" t="s">
        <v>106</v>
      </c>
      <c r="E960" s="74" t="s">
        <v>266</v>
      </c>
      <c r="F960" s="74" t="s">
        <v>2</v>
      </c>
      <c r="G960" s="74" t="s">
        <v>2680</v>
      </c>
      <c r="H960" s="76">
        <v>41019</v>
      </c>
      <c r="I960" s="77">
        <v>-75</v>
      </c>
      <c r="J960" s="78">
        <v>8.4499999999999993</v>
      </c>
      <c r="K960" s="78">
        <v>11</v>
      </c>
      <c r="L960" s="78">
        <v>52</v>
      </c>
      <c r="M960" s="75" t="s">
        <v>1</v>
      </c>
      <c r="N960" s="76">
        <v>41263</v>
      </c>
      <c r="O960" s="77">
        <v>-181.2</v>
      </c>
      <c r="P960" s="78">
        <v>8.06</v>
      </c>
      <c r="Q960" s="78">
        <v>10.4</v>
      </c>
      <c r="R960" s="78">
        <v>52</v>
      </c>
      <c r="S960" s="75" t="s">
        <v>1</v>
      </c>
      <c r="T960" s="79">
        <v>8</v>
      </c>
      <c r="V960" s="86">
        <v>41263</v>
      </c>
      <c r="X960" s="81" t="str">
        <f t="shared" si="140"/>
        <v>2012-Q2</v>
      </c>
      <c r="Y960" s="81" t="str">
        <f t="shared" si="141"/>
        <v>2012-Q2</v>
      </c>
      <c r="Z960" s="87">
        <f t="shared" si="142"/>
        <v>11</v>
      </c>
      <c r="AB960" s="81" t="str">
        <f t="shared" si="143"/>
        <v>2012-Q4</v>
      </c>
      <c r="AC960" s="81" t="str">
        <f t="shared" si="144"/>
        <v>2012-Q4</v>
      </c>
      <c r="AD960" s="87">
        <f t="shared" si="145"/>
        <v>10.4</v>
      </c>
      <c r="AF960" s="81" t="str">
        <f t="shared" si="146"/>
        <v>2012-Q4</v>
      </c>
      <c r="AG960" s="87">
        <f t="shared" si="147"/>
        <v>11</v>
      </c>
      <c r="AH960" s="87">
        <f t="shared" si="148"/>
        <v>10.4</v>
      </c>
      <c r="AI960" s="87">
        <f t="shared" si="149"/>
        <v>0.59999999999999964</v>
      </c>
    </row>
    <row r="961" spans="1:35" ht="12" customHeight="1" x14ac:dyDescent="0.2">
      <c r="A961" s="73" t="s">
        <v>1887</v>
      </c>
      <c r="B961" s="74" t="s">
        <v>104</v>
      </c>
      <c r="C961" s="74" t="s">
        <v>264</v>
      </c>
      <c r="D961" s="74" t="s">
        <v>263</v>
      </c>
      <c r="E961" s="74" t="s">
        <v>265</v>
      </c>
      <c r="F961" s="74" t="s">
        <v>2</v>
      </c>
      <c r="G961" s="74" t="s">
        <v>2680</v>
      </c>
      <c r="H961" s="76">
        <v>41019</v>
      </c>
      <c r="I961" s="77">
        <v>-6.9</v>
      </c>
      <c r="J961" s="78">
        <v>8.1999999999999993</v>
      </c>
      <c r="K961" s="78">
        <v>11</v>
      </c>
      <c r="L961" s="78">
        <v>52</v>
      </c>
      <c r="M961" s="75" t="s">
        <v>1</v>
      </c>
      <c r="N961" s="76">
        <v>41263</v>
      </c>
      <c r="O961" s="77">
        <v>-28</v>
      </c>
      <c r="P961" s="78">
        <v>7.79</v>
      </c>
      <c r="Q961" s="78">
        <v>10.3</v>
      </c>
      <c r="R961" s="78">
        <v>52</v>
      </c>
      <c r="S961" s="75" t="s">
        <v>1</v>
      </c>
      <c r="T961" s="79">
        <v>8</v>
      </c>
      <c r="V961" s="86">
        <v>41263</v>
      </c>
      <c r="X961" s="81" t="str">
        <f t="shared" si="140"/>
        <v>2012-Q2</v>
      </c>
      <c r="Y961" s="81" t="str">
        <f t="shared" si="141"/>
        <v>2012-Q2</v>
      </c>
      <c r="Z961" s="87">
        <f t="shared" si="142"/>
        <v>11</v>
      </c>
      <c r="AB961" s="81" t="str">
        <f t="shared" si="143"/>
        <v>2012-Q4</v>
      </c>
      <c r="AC961" s="81" t="str">
        <f t="shared" si="144"/>
        <v>2012-Q4</v>
      </c>
      <c r="AD961" s="87">
        <f t="shared" si="145"/>
        <v>10.3</v>
      </c>
      <c r="AF961" s="81" t="str">
        <f t="shared" si="146"/>
        <v>2012-Q4</v>
      </c>
      <c r="AG961" s="87">
        <f t="shared" si="147"/>
        <v>11</v>
      </c>
      <c r="AH961" s="87">
        <f t="shared" si="148"/>
        <v>10.3</v>
      </c>
      <c r="AI961" s="87">
        <f t="shared" si="149"/>
        <v>0.69999999999999929</v>
      </c>
    </row>
    <row r="962" spans="1:35" ht="12" customHeight="1" x14ac:dyDescent="0.2">
      <c r="A962" s="73" t="s">
        <v>1887</v>
      </c>
      <c r="B962" s="74" t="s">
        <v>104</v>
      </c>
      <c r="C962" s="74" t="s">
        <v>103</v>
      </c>
      <c r="D962" s="74" t="s">
        <v>102</v>
      </c>
      <c r="E962" s="74" t="s">
        <v>261</v>
      </c>
      <c r="F962" s="74" t="s">
        <v>2</v>
      </c>
      <c r="G962" s="74" t="s">
        <v>2680</v>
      </c>
      <c r="H962" s="76">
        <v>41019</v>
      </c>
      <c r="I962" s="77">
        <v>-128</v>
      </c>
      <c r="J962" s="78">
        <v>8.24</v>
      </c>
      <c r="K962" s="78">
        <v>11.1</v>
      </c>
      <c r="L962" s="78">
        <v>48</v>
      </c>
      <c r="M962" s="75" t="s">
        <v>1</v>
      </c>
      <c r="N962" s="76">
        <v>41263</v>
      </c>
      <c r="O962" s="77">
        <v>-217</v>
      </c>
      <c r="P962" s="78">
        <v>7.9</v>
      </c>
      <c r="Q962" s="78">
        <v>10.45</v>
      </c>
      <c r="R962" s="78">
        <v>48</v>
      </c>
      <c r="S962" s="75" t="s">
        <v>1</v>
      </c>
      <c r="T962" s="79">
        <v>8</v>
      </c>
      <c r="V962" s="86">
        <v>41263</v>
      </c>
      <c r="X962" s="81" t="str">
        <f t="shared" si="140"/>
        <v>2012-Q2</v>
      </c>
      <c r="Y962" s="81" t="str">
        <f t="shared" si="141"/>
        <v>2012-Q2</v>
      </c>
      <c r="Z962" s="87">
        <f t="shared" si="142"/>
        <v>11.1</v>
      </c>
      <c r="AB962" s="81" t="str">
        <f t="shared" si="143"/>
        <v>2012-Q4</v>
      </c>
      <c r="AC962" s="81" t="str">
        <f t="shared" si="144"/>
        <v>2012-Q4</v>
      </c>
      <c r="AD962" s="87">
        <f t="shared" si="145"/>
        <v>10.45</v>
      </c>
      <c r="AF962" s="81" t="str">
        <f t="shared" si="146"/>
        <v>2012-Q4</v>
      </c>
      <c r="AG962" s="87">
        <f t="shared" si="147"/>
        <v>11.1</v>
      </c>
      <c r="AH962" s="87">
        <f t="shared" si="148"/>
        <v>10.45</v>
      </c>
      <c r="AI962" s="87">
        <f t="shared" si="149"/>
        <v>0.65000000000000036</v>
      </c>
    </row>
    <row r="963" spans="1:35" ht="12" customHeight="1" x14ac:dyDescent="0.2">
      <c r="A963" s="73" t="s">
        <v>1887</v>
      </c>
      <c r="B963" s="74" t="s">
        <v>92</v>
      </c>
      <c r="C963" s="74" t="s">
        <v>91</v>
      </c>
      <c r="D963" s="74" t="s">
        <v>52</v>
      </c>
      <c r="E963" s="74" t="s">
        <v>248</v>
      </c>
      <c r="F963" s="74" t="s">
        <v>2</v>
      </c>
      <c r="G963" s="74" t="s">
        <v>2694</v>
      </c>
      <c r="H963" s="76">
        <v>41214</v>
      </c>
      <c r="I963" s="77">
        <v>50.160601999999997</v>
      </c>
      <c r="J963" s="75" t="s">
        <v>1</v>
      </c>
      <c r="K963" s="75" t="s">
        <v>1</v>
      </c>
      <c r="L963" s="75" t="s">
        <v>1</v>
      </c>
      <c r="M963" s="75" t="s">
        <v>1</v>
      </c>
      <c r="N963" s="76">
        <v>41263</v>
      </c>
      <c r="O963" s="77">
        <v>50.160601999999997</v>
      </c>
      <c r="P963" s="75" t="s">
        <v>1</v>
      </c>
      <c r="Q963" s="75" t="s">
        <v>1</v>
      </c>
      <c r="R963" s="75" t="s">
        <v>1</v>
      </c>
      <c r="S963" s="75" t="s">
        <v>1</v>
      </c>
      <c r="T963" s="79">
        <v>1</v>
      </c>
      <c r="V963" s="86">
        <v>41263</v>
      </c>
      <c r="X963" s="81" t="str">
        <f t="shared" ref="X963:X1026" si="150">YEAR(H963)&amp;"-Q"&amp;IF(MONTH(H963)&lt;4,1,IF(MONTH(H963)&lt;7,2,IF(MONTH(H963)&lt;10,3,4)))</f>
        <v>2012-Q4</v>
      </c>
      <c r="Y963" s="81" t="str">
        <f t="shared" ref="Y963:Y1026" si="151">IF(ISNUMBER(K963),X963,"")</f>
        <v/>
      </c>
      <c r="Z963" s="87" t="str">
        <f t="shared" ref="Z963:Z1026" si="152">IF(ISNUMBER(K963),K963,"")</f>
        <v/>
      </c>
      <c r="AB963" s="81" t="str">
        <f t="shared" ref="AB963:AB1026" si="153">IF(A963="Settled",YEAR(N963)&amp;"-Q"&amp;IF(MONTH(N963)&lt;4,1,IF(MONTH(N963)&lt;7,2,IF(MONTH(N963)&lt;10,3,4))),"")</f>
        <v>2012-Q4</v>
      </c>
      <c r="AC963" s="81" t="str">
        <f t="shared" ref="AC963:AC1026" si="154">IF(ISNUMBER(Q963),AB963,"")</f>
        <v/>
      </c>
      <c r="AD963" s="87" t="str">
        <f t="shared" ref="AD963:AD1026" si="155">IF(ISNUMBER(Q963),Q963,"")</f>
        <v/>
      </c>
      <c r="AF963" s="81" t="str">
        <f t="shared" ref="AF963:AF1026" si="156">IF(AND(LEN(Z963)&gt;0,LEN(AD963)&gt;0),AB963,"")</f>
        <v/>
      </c>
      <c r="AG963" s="87" t="str">
        <f t="shared" ref="AG963:AG1026" si="157">IF(LEN(AF963)&gt;0,Z963,"")</f>
        <v/>
      </c>
      <c r="AH963" s="87" t="str">
        <f t="shared" ref="AH963:AH1026" si="158">IF(LEN(AF963)&gt;0,AD963,"")</f>
        <v/>
      </c>
      <c r="AI963" s="87" t="str">
        <f t="shared" ref="AI963:AI1026" si="159">IF(LEN(AF963)&gt;0,AG963-AH963,"")</f>
        <v/>
      </c>
    </row>
    <row r="964" spans="1:35" ht="12" customHeight="1" x14ac:dyDescent="0.2">
      <c r="A964" s="73" t="s">
        <v>1887</v>
      </c>
      <c r="B964" s="74" t="s">
        <v>76</v>
      </c>
      <c r="C964" s="74" t="s">
        <v>20</v>
      </c>
      <c r="D964" s="74" t="s">
        <v>19</v>
      </c>
      <c r="E964" s="74" t="s">
        <v>227</v>
      </c>
      <c r="F964" s="74" t="s">
        <v>2</v>
      </c>
      <c r="G964" s="74" t="s">
        <v>2680</v>
      </c>
      <c r="H964" s="76">
        <v>41089</v>
      </c>
      <c r="I964" s="77">
        <v>82.448832999999993</v>
      </c>
      <c r="J964" s="78">
        <v>7.62</v>
      </c>
      <c r="K964" s="78">
        <v>11</v>
      </c>
      <c r="L964" s="78">
        <v>53.7</v>
      </c>
      <c r="M964" s="78">
        <v>3294.6855439999999</v>
      </c>
      <c r="N964" s="76">
        <v>41263</v>
      </c>
      <c r="O964" s="77">
        <v>51</v>
      </c>
      <c r="P964" s="75" t="s">
        <v>1</v>
      </c>
      <c r="Q964" s="78">
        <v>10.25</v>
      </c>
      <c r="R964" s="75" t="s">
        <v>1</v>
      </c>
      <c r="S964" s="75" t="s">
        <v>1</v>
      </c>
      <c r="T964" s="79">
        <v>5</v>
      </c>
      <c r="V964" s="86">
        <v>41263</v>
      </c>
      <c r="X964" s="81" t="str">
        <f t="shared" si="150"/>
        <v>2012-Q2</v>
      </c>
      <c r="Y964" s="81" t="str">
        <f t="shared" si="151"/>
        <v>2012-Q2</v>
      </c>
      <c r="Z964" s="87">
        <f t="shared" si="152"/>
        <v>11</v>
      </c>
      <c r="AB964" s="81" t="str">
        <f t="shared" si="153"/>
        <v>2012-Q4</v>
      </c>
      <c r="AC964" s="81" t="str">
        <f t="shared" si="154"/>
        <v>2012-Q4</v>
      </c>
      <c r="AD964" s="87">
        <f t="shared" si="155"/>
        <v>10.25</v>
      </c>
      <c r="AF964" s="81" t="str">
        <f t="shared" si="156"/>
        <v>2012-Q4</v>
      </c>
      <c r="AG964" s="87">
        <f t="shared" si="157"/>
        <v>11</v>
      </c>
      <c r="AH964" s="87">
        <f t="shared" si="158"/>
        <v>10.25</v>
      </c>
      <c r="AI964" s="87">
        <f t="shared" si="159"/>
        <v>0.75</v>
      </c>
    </row>
    <row r="965" spans="1:35" ht="12" customHeight="1" x14ac:dyDescent="0.2">
      <c r="A965" s="73" t="s">
        <v>1887</v>
      </c>
      <c r="B965" s="74" t="s">
        <v>76</v>
      </c>
      <c r="C965" s="74" t="s">
        <v>226</v>
      </c>
      <c r="D965" s="74" t="s">
        <v>19</v>
      </c>
      <c r="E965" s="74" t="s">
        <v>225</v>
      </c>
      <c r="F965" s="74" t="s">
        <v>2</v>
      </c>
      <c r="G965" s="74" t="s">
        <v>2680</v>
      </c>
      <c r="H965" s="76">
        <v>41089</v>
      </c>
      <c r="I965" s="77">
        <v>62.068503</v>
      </c>
      <c r="J965" s="78">
        <v>7.8</v>
      </c>
      <c r="K965" s="78">
        <v>11</v>
      </c>
      <c r="L965" s="78">
        <v>55.64</v>
      </c>
      <c r="M965" s="78">
        <v>1986.161932</v>
      </c>
      <c r="N965" s="76">
        <v>41263</v>
      </c>
      <c r="O965" s="77">
        <v>33.700000000000003</v>
      </c>
      <c r="P965" s="75" t="s">
        <v>1</v>
      </c>
      <c r="Q965" s="78">
        <v>10.25</v>
      </c>
      <c r="R965" s="75" t="s">
        <v>1</v>
      </c>
      <c r="S965" s="75" t="s">
        <v>1</v>
      </c>
      <c r="T965" s="79">
        <v>5</v>
      </c>
      <c r="V965" s="86">
        <v>41263</v>
      </c>
      <c r="X965" s="81" t="str">
        <f t="shared" si="150"/>
        <v>2012-Q2</v>
      </c>
      <c r="Y965" s="81" t="str">
        <f t="shared" si="151"/>
        <v>2012-Q2</v>
      </c>
      <c r="Z965" s="87">
        <f t="shared" si="152"/>
        <v>11</v>
      </c>
      <c r="AB965" s="81" t="str">
        <f t="shared" si="153"/>
        <v>2012-Q4</v>
      </c>
      <c r="AC965" s="81" t="str">
        <f t="shared" si="154"/>
        <v>2012-Q4</v>
      </c>
      <c r="AD965" s="87">
        <f t="shared" si="155"/>
        <v>10.25</v>
      </c>
      <c r="AF965" s="81" t="str">
        <f t="shared" si="156"/>
        <v>2012-Q4</v>
      </c>
      <c r="AG965" s="87">
        <f t="shared" si="157"/>
        <v>11</v>
      </c>
      <c r="AH965" s="87">
        <f t="shared" si="158"/>
        <v>10.25</v>
      </c>
      <c r="AI965" s="87">
        <f t="shared" si="159"/>
        <v>0.75</v>
      </c>
    </row>
    <row r="966" spans="1:35" ht="12" customHeight="1" x14ac:dyDescent="0.2">
      <c r="A966" s="73" t="s">
        <v>1887</v>
      </c>
      <c r="B966" s="74" t="s">
        <v>35</v>
      </c>
      <c r="C966" s="74" t="s">
        <v>13</v>
      </c>
      <c r="D966" s="74" t="s">
        <v>12</v>
      </c>
      <c r="E966" s="74" t="s">
        <v>174</v>
      </c>
      <c r="F966" s="74" t="s">
        <v>2</v>
      </c>
      <c r="G966" s="74" t="s">
        <v>2680</v>
      </c>
      <c r="H966" s="76">
        <v>40969</v>
      </c>
      <c r="I966" s="77">
        <v>38.356265</v>
      </c>
      <c r="J966" s="78">
        <v>7.92</v>
      </c>
      <c r="K966" s="78">
        <v>10.199999999999999</v>
      </c>
      <c r="L966" s="78">
        <v>52.8</v>
      </c>
      <c r="M966" s="78">
        <v>3253.9588589999998</v>
      </c>
      <c r="N966" s="76">
        <v>41263</v>
      </c>
      <c r="O966" s="77">
        <v>20.7</v>
      </c>
      <c r="P966" s="78">
        <v>7.66</v>
      </c>
      <c r="Q966" s="78">
        <v>9.8000000000000007</v>
      </c>
      <c r="R966" s="78">
        <v>52.1</v>
      </c>
      <c r="S966" s="78">
        <v>3253.9189999999999</v>
      </c>
      <c r="T966" s="79">
        <v>9</v>
      </c>
      <c r="V966" s="86">
        <v>41263</v>
      </c>
      <c r="X966" s="81" t="str">
        <f t="shared" si="150"/>
        <v>2012-Q1</v>
      </c>
      <c r="Y966" s="81" t="str">
        <f t="shared" si="151"/>
        <v>2012-Q1</v>
      </c>
      <c r="Z966" s="87">
        <f t="shared" si="152"/>
        <v>10.199999999999999</v>
      </c>
      <c r="AB966" s="81" t="str">
        <f t="shared" si="153"/>
        <v>2012-Q4</v>
      </c>
      <c r="AC966" s="81" t="str">
        <f t="shared" si="154"/>
        <v>2012-Q4</v>
      </c>
      <c r="AD966" s="87">
        <f t="shared" si="155"/>
        <v>9.8000000000000007</v>
      </c>
      <c r="AF966" s="81" t="str">
        <f t="shared" si="156"/>
        <v>2012-Q4</v>
      </c>
      <c r="AG966" s="87">
        <f t="shared" si="157"/>
        <v>10.199999999999999</v>
      </c>
      <c r="AH966" s="87">
        <f t="shared" si="158"/>
        <v>9.8000000000000007</v>
      </c>
      <c r="AI966" s="87">
        <f t="shared" si="159"/>
        <v>0.39999999999999858</v>
      </c>
    </row>
    <row r="967" spans="1:35" ht="12" customHeight="1" x14ac:dyDescent="0.2">
      <c r="A967" s="73" t="s">
        <v>1887</v>
      </c>
      <c r="B967" s="74" t="s">
        <v>171</v>
      </c>
      <c r="C967" s="74" t="s">
        <v>2776</v>
      </c>
      <c r="D967" s="74" t="s">
        <v>19</v>
      </c>
      <c r="E967" s="74" t="s">
        <v>170</v>
      </c>
      <c r="F967" s="74" t="s">
        <v>2</v>
      </c>
      <c r="G967" s="74" t="s">
        <v>2678</v>
      </c>
      <c r="H967" s="76">
        <v>41026</v>
      </c>
      <c r="I967" s="77">
        <v>31.448277999999998</v>
      </c>
      <c r="J967" s="78">
        <v>7.85</v>
      </c>
      <c r="K967" s="78">
        <v>10.75</v>
      </c>
      <c r="L967" s="78">
        <v>49.6</v>
      </c>
      <c r="M967" s="78">
        <v>575.08737299999996</v>
      </c>
      <c r="N967" s="76">
        <v>41263</v>
      </c>
      <c r="O967" s="77">
        <v>20.925481999999999</v>
      </c>
      <c r="P967" s="78">
        <v>7.17</v>
      </c>
      <c r="Q967" s="78">
        <v>9.5</v>
      </c>
      <c r="R967" s="78">
        <v>49.14</v>
      </c>
      <c r="S967" s="78">
        <v>561.73846200000003</v>
      </c>
      <c r="T967" s="79">
        <v>7</v>
      </c>
      <c r="V967" s="86">
        <v>41263</v>
      </c>
      <c r="X967" s="81" t="str">
        <f t="shared" si="150"/>
        <v>2012-Q2</v>
      </c>
      <c r="Y967" s="81" t="str">
        <f t="shared" si="151"/>
        <v>2012-Q2</v>
      </c>
      <c r="Z967" s="87">
        <f t="shared" si="152"/>
        <v>10.75</v>
      </c>
      <c r="AB967" s="81" t="str">
        <f t="shared" si="153"/>
        <v>2012-Q4</v>
      </c>
      <c r="AC967" s="81" t="str">
        <f t="shared" si="154"/>
        <v>2012-Q4</v>
      </c>
      <c r="AD967" s="87">
        <f t="shared" si="155"/>
        <v>9.5</v>
      </c>
      <c r="AF967" s="81" t="str">
        <f t="shared" si="156"/>
        <v>2012-Q4</v>
      </c>
      <c r="AG967" s="87">
        <f t="shared" si="157"/>
        <v>10.75</v>
      </c>
      <c r="AH967" s="87">
        <f t="shared" si="158"/>
        <v>9.5</v>
      </c>
      <c r="AI967" s="87">
        <f t="shared" si="159"/>
        <v>1.25</v>
      </c>
    </row>
    <row r="968" spans="1:35" ht="12" customHeight="1" x14ac:dyDescent="0.2">
      <c r="A968" s="73" t="s">
        <v>1887</v>
      </c>
      <c r="B968" s="74" t="s">
        <v>17</v>
      </c>
      <c r="C968" s="74" t="s">
        <v>23</v>
      </c>
      <c r="D968" s="74" t="s">
        <v>22</v>
      </c>
      <c r="E968" s="74" t="s">
        <v>142</v>
      </c>
      <c r="F968" s="74" t="s">
        <v>2</v>
      </c>
      <c r="G968" s="74" t="s">
        <v>2694</v>
      </c>
      <c r="H968" s="76">
        <v>40998</v>
      </c>
      <c r="I968" s="77">
        <v>1.9243680000000001</v>
      </c>
      <c r="J968" s="78">
        <v>8.18</v>
      </c>
      <c r="K968" s="78">
        <v>11.4</v>
      </c>
      <c r="L968" s="78">
        <v>44.28</v>
      </c>
      <c r="M968" s="78">
        <v>167.390557</v>
      </c>
      <c r="N968" s="76">
        <v>41263</v>
      </c>
      <c r="O968" s="77">
        <v>0</v>
      </c>
      <c r="P968" s="75" t="s">
        <v>1</v>
      </c>
      <c r="Q968" s="78">
        <v>11.4</v>
      </c>
      <c r="R968" s="75" t="s">
        <v>1</v>
      </c>
      <c r="S968" s="75" t="s">
        <v>1</v>
      </c>
      <c r="T968" s="79">
        <v>8</v>
      </c>
      <c r="V968" s="86">
        <v>41263</v>
      </c>
      <c r="X968" s="81" t="str">
        <f t="shared" si="150"/>
        <v>2012-Q1</v>
      </c>
      <c r="Y968" s="81" t="str">
        <f t="shared" si="151"/>
        <v>2012-Q1</v>
      </c>
      <c r="Z968" s="87">
        <f t="shared" si="152"/>
        <v>11.4</v>
      </c>
      <c r="AB968" s="81" t="str">
        <f t="shared" si="153"/>
        <v>2012-Q4</v>
      </c>
      <c r="AC968" s="81" t="str">
        <f t="shared" si="154"/>
        <v>2012-Q4</v>
      </c>
      <c r="AD968" s="87">
        <f t="shared" si="155"/>
        <v>11.4</v>
      </c>
      <c r="AF968" s="81" t="str">
        <f t="shared" si="156"/>
        <v>2012-Q4</v>
      </c>
      <c r="AG968" s="87">
        <f t="shared" si="157"/>
        <v>11.4</v>
      </c>
      <c r="AH968" s="87">
        <f t="shared" si="158"/>
        <v>11.4</v>
      </c>
      <c r="AI968" s="87">
        <f t="shared" si="159"/>
        <v>0</v>
      </c>
    </row>
    <row r="969" spans="1:35" ht="12" customHeight="1" x14ac:dyDescent="0.2">
      <c r="A969" s="73" t="s">
        <v>1887</v>
      </c>
      <c r="B969" s="74" t="s">
        <v>81</v>
      </c>
      <c r="C969" s="74" t="s">
        <v>80</v>
      </c>
      <c r="D969" s="74" t="s">
        <v>62</v>
      </c>
      <c r="E969" s="74" t="s">
        <v>233</v>
      </c>
      <c r="F969" s="74" t="s">
        <v>2</v>
      </c>
      <c r="G969" s="74" t="s">
        <v>2678</v>
      </c>
      <c r="H969" s="76">
        <v>41029</v>
      </c>
      <c r="I969" s="77">
        <v>91.018000000000001</v>
      </c>
      <c r="J969" s="78">
        <v>7.54</v>
      </c>
      <c r="K969" s="78">
        <v>9.7100000000000009</v>
      </c>
      <c r="L969" s="78">
        <v>42.55</v>
      </c>
      <c r="M969" s="78">
        <v>6367.0029999999997</v>
      </c>
      <c r="N969" s="76">
        <v>41262</v>
      </c>
      <c r="O969" s="77">
        <v>74.861999999999995</v>
      </c>
      <c r="P969" s="78">
        <v>7.54</v>
      </c>
      <c r="Q969" s="78">
        <v>9.7100000000000009</v>
      </c>
      <c r="R969" s="78">
        <v>42.55</v>
      </c>
      <c r="S969" s="78">
        <v>6367.0249999999996</v>
      </c>
      <c r="T969" s="79">
        <v>7</v>
      </c>
      <c r="V969" s="86">
        <v>41262</v>
      </c>
      <c r="X969" s="81" t="str">
        <f t="shared" si="150"/>
        <v>2012-Q2</v>
      </c>
      <c r="Y969" s="81" t="str">
        <f t="shared" si="151"/>
        <v>2012-Q2</v>
      </c>
      <c r="Z969" s="87">
        <f t="shared" si="152"/>
        <v>9.7100000000000009</v>
      </c>
      <c r="AB969" s="81" t="str">
        <f t="shared" si="153"/>
        <v>2012-Q4</v>
      </c>
      <c r="AC969" s="81" t="str">
        <f t="shared" si="154"/>
        <v>2012-Q4</v>
      </c>
      <c r="AD969" s="87">
        <f t="shared" si="155"/>
        <v>9.7100000000000009</v>
      </c>
      <c r="AF969" s="81" t="str">
        <f t="shared" si="156"/>
        <v>2012-Q4</v>
      </c>
      <c r="AG969" s="87">
        <f t="shared" si="157"/>
        <v>9.7100000000000009</v>
      </c>
      <c r="AH969" s="87">
        <f t="shared" si="158"/>
        <v>9.7100000000000009</v>
      </c>
      <c r="AI969" s="87">
        <f t="shared" si="159"/>
        <v>0</v>
      </c>
    </row>
    <row r="970" spans="1:35" ht="12" customHeight="1" x14ac:dyDescent="0.2">
      <c r="A970" s="73" t="s">
        <v>1887</v>
      </c>
      <c r="B970" s="74" t="s">
        <v>163</v>
      </c>
      <c r="C970" s="74" t="s">
        <v>2330</v>
      </c>
      <c r="D970" s="74" t="s">
        <v>15</v>
      </c>
      <c r="E970" s="74" t="s">
        <v>164</v>
      </c>
      <c r="F970" s="74" t="s">
        <v>2</v>
      </c>
      <c r="G970" s="74" t="s">
        <v>2680</v>
      </c>
      <c r="H970" s="76">
        <v>41089</v>
      </c>
      <c r="I970" s="77">
        <v>151.50200000000001</v>
      </c>
      <c r="J970" s="78">
        <v>8.56</v>
      </c>
      <c r="K970" s="78">
        <v>10.95</v>
      </c>
      <c r="L970" s="78">
        <v>52.18</v>
      </c>
      <c r="M970" s="78">
        <v>4869.1350000000002</v>
      </c>
      <c r="N970" s="76">
        <v>41262</v>
      </c>
      <c r="O970" s="77">
        <v>97.075000000000003</v>
      </c>
      <c r="P970" s="78">
        <v>8.1999999999999993</v>
      </c>
      <c r="Q970" s="78">
        <v>10.25</v>
      </c>
      <c r="R970" s="78">
        <v>52.18</v>
      </c>
      <c r="S970" s="78">
        <v>4842.5240000000003</v>
      </c>
      <c r="T970" s="79">
        <v>5</v>
      </c>
      <c r="V970" s="86">
        <v>41262</v>
      </c>
      <c r="X970" s="81" t="str">
        <f t="shared" si="150"/>
        <v>2012-Q2</v>
      </c>
      <c r="Y970" s="81" t="str">
        <f t="shared" si="151"/>
        <v>2012-Q2</v>
      </c>
      <c r="Z970" s="87">
        <f t="shared" si="152"/>
        <v>10.95</v>
      </c>
      <c r="AB970" s="81" t="str">
        <f t="shared" si="153"/>
        <v>2012-Q4</v>
      </c>
      <c r="AC970" s="81" t="str">
        <f t="shared" si="154"/>
        <v>2012-Q4</v>
      </c>
      <c r="AD970" s="87">
        <f t="shared" si="155"/>
        <v>10.25</v>
      </c>
      <c r="AF970" s="81" t="str">
        <f t="shared" si="156"/>
        <v>2012-Q4</v>
      </c>
      <c r="AG970" s="87">
        <f t="shared" si="157"/>
        <v>10.95</v>
      </c>
      <c r="AH970" s="87">
        <f t="shared" si="158"/>
        <v>10.25</v>
      </c>
      <c r="AI970" s="87">
        <f t="shared" si="159"/>
        <v>0.69999999999999929</v>
      </c>
    </row>
    <row r="971" spans="1:35" ht="12" customHeight="1" x14ac:dyDescent="0.2">
      <c r="A971" s="73" t="s">
        <v>1887</v>
      </c>
      <c r="B971" s="74" t="s">
        <v>8</v>
      </c>
      <c r="C971" s="74" t="s">
        <v>2445</v>
      </c>
      <c r="D971" s="74" t="s">
        <v>10</v>
      </c>
      <c r="E971" s="74" t="s">
        <v>126</v>
      </c>
      <c r="F971" s="74" t="s">
        <v>2</v>
      </c>
      <c r="G971" s="74" t="s">
        <v>2680</v>
      </c>
      <c r="H971" s="76">
        <v>41061</v>
      </c>
      <c r="I971" s="77">
        <v>39.055961000000003</v>
      </c>
      <c r="J971" s="78">
        <v>8.67</v>
      </c>
      <c r="K971" s="78">
        <v>10.4</v>
      </c>
      <c r="L971" s="78">
        <v>52.39</v>
      </c>
      <c r="M971" s="78">
        <v>788.60194899999999</v>
      </c>
      <c r="N971" s="76">
        <v>41257</v>
      </c>
      <c r="O971" s="77">
        <v>35.531999999999996</v>
      </c>
      <c r="P971" s="78">
        <v>8.57</v>
      </c>
      <c r="Q971" s="78">
        <v>10.4</v>
      </c>
      <c r="R971" s="78">
        <v>52.37</v>
      </c>
      <c r="S971" s="78">
        <v>788.60199999999998</v>
      </c>
      <c r="T971" s="79">
        <v>6</v>
      </c>
      <c r="V971" s="86">
        <v>41257</v>
      </c>
      <c r="X971" s="81" t="str">
        <f t="shared" si="150"/>
        <v>2012-Q2</v>
      </c>
      <c r="Y971" s="81" t="str">
        <f t="shared" si="151"/>
        <v>2012-Q2</v>
      </c>
      <c r="Z971" s="87">
        <f t="shared" si="152"/>
        <v>10.4</v>
      </c>
      <c r="AB971" s="81" t="str">
        <f t="shared" si="153"/>
        <v>2012-Q4</v>
      </c>
      <c r="AC971" s="81" t="str">
        <f t="shared" si="154"/>
        <v>2012-Q4</v>
      </c>
      <c r="AD971" s="87">
        <f t="shared" si="155"/>
        <v>10.4</v>
      </c>
      <c r="AF971" s="81" t="str">
        <f t="shared" si="156"/>
        <v>2012-Q4</v>
      </c>
      <c r="AG971" s="87">
        <f t="shared" si="157"/>
        <v>10.4</v>
      </c>
      <c r="AH971" s="87">
        <f t="shared" si="158"/>
        <v>10.4</v>
      </c>
      <c r="AI971" s="87">
        <f t="shared" si="159"/>
        <v>0</v>
      </c>
    </row>
    <row r="972" spans="1:35" ht="12" customHeight="1" x14ac:dyDescent="0.2">
      <c r="A972" s="73" t="s">
        <v>1887</v>
      </c>
      <c r="B972" s="74" t="s">
        <v>95</v>
      </c>
      <c r="C972" s="74" t="s">
        <v>252</v>
      </c>
      <c r="D972" s="74" t="s">
        <v>151</v>
      </c>
      <c r="E972" s="74" t="s">
        <v>251</v>
      </c>
      <c r="F972" s="74" t="s">
        <v>2</v>
      </c>
      <c r="G972" s="74" t="s">
        <v>2680</v>
      </c>
      <c r="H972" s="76">
        <v>40987</v>
      </c>
      <c r="I972" s="77">
        <v>690.37199999999996</v>
      </c>
      <c r="J972" s="78">
        <v>7</v>
      </c>
      <c r="K972" s="78">
        <v>11.5</v>
      </c>
      <c r="L972" s="78">
        <v>46.03</v>
      </c>
      <c r="M972" s="78">
        <v>21858.148000000001</v>
      </c>
      <c r="N972" s="76">
        <v>41256</v>
      </c>
      <c r="O972" s="77">
        <v>350</v>
      </c>
      <c r="P972" s="75" t="s">
        <v>1</v>
      </c>
      <c r="Q972" s="78">
        <v>10.5</v>
      </c>
      <c r="R972" s="75" t="s">
        <v>1</v>
      </c>
      <c r="S972" s="75" t="s">
        <v>1</v>
      </c>
      <c r="T972" s="79">
        <v>8</v>
      </c>
      <c r="V972" s="86">
        <v>41256</v>
      </c>
      <c r="X972" s="81" t="str">
        <f t="shared" si="150"/>
        <v>2012-Q1</v>
      </c>
      <c r="Y972" s="81" t="str">
        <f t="shared" si="151"/>
        <v>2012-Q1</v>
      </c>
      <c r="Z972" s="87">
        <f t="shared" si="152"/>
        <v>11.5</v>
      </c>
      <c r="AB972" s="81" t="str">
        <f t="shared" si="153"/>
        <v>2012-Q4</v>
      </c>
      <c r="AC972" s="81" t="str">
        <f t="shared" si="154"/>
        <v>2012-Q4</v>
      </c>
      <c r="AD972" s="87">
        <f t="shared" si="155"/>
        <v>10.5</v>
      </c>
      <c r="AF972" s="81" t="str">
        <f t="shared" si="156"/>
        <v>2012-Q4</v>
      </c>
      <c r="AG972" s="87">
        <f t="shared" si="157"/>
        <v>11.5</v>
      </c>
      <c r="AH972" s="87">
        <f t="shared" si="158"/>
        <v>10.5</v>
      </c>
      <c r="AI972" s="87">
        <f t="shared" si="159"/>
        <v>1</v>
      </c>
    </row>
    <row r="973" spans="1:35" ht="12" customHeight="1" x14ac:dyDescent="0.2">
      <c r="A973" s="73" t="s">
        <v>1887</v>
      </c>
      <c r="B973" s="74" t="s">
        <v>78</v>
      </c>
      <c r="C973" s="74" t="s">
        <v>2324</v>
      </c>
      <c r="D973" s="74" t="s">
        <v>2170</v>
      </c>
      <c r="E973" s="74" t="s">
        <v>229</v>
      </c>
      <c r="F973" s="74" t="s">
        <v>2</v>
      </c>
      <c r="G973" s="74" t="s">
        <v>2680</v>
      </c>
      <c r="H973" s="76">
        <v>41019</v>
      </c>
      <c r="I973" s="77">
        <v>63.550528</v>
      </c>
      <c r="J973" s="78">
        <v>8.57</v>
      </c>
      <c r="K973" s="78">
        <v>10.4</v>
      </c>
      <c r="L973" s="78">
        <v>51.82</v>
      </c>
      <c r="M973" s="78">
        <v>1820.7893799999999</v>
      </c>
      <c r="N973" s="76">
        <v>41256</v>
      </c>
      <c r="O973" s="77">
        <v>33.156016999999999</v>
      </c>
      <c r="P973" s="78">
        <v>8.01</v>
      </c>
      <c r="Q973" s="78">
        <v>9.5</v>
      </c>
      <c r="R973" s="78">
        <v>51.82</v>
      </c>
      <c r="S973" s="78">
        <v>1798.480041</v>
      </c>
      <c r="T973" s="79">
        <v>7</v>
      </c>
      <c r="V973" s="86">
        <v>41256</v>
      </c>
      <c r="X973" s="81" t="str">
        <f t="shared" si="150"/>
        <v>2012-Q2</v>
      </c>
      <c r="Y973" s="81" t="str">
        <f t="shared" si="151"/>
        <v>2012-Q2</v>
      </c>
      <c r="Z973" s="87">
        <f t="shared" si="152"/>
        <v>10.4</v>
      </c>
      <c r="AB973" s="81" t="str">
        <f t="shared" si="153"/>
        <v>2012-Q4</v>
      </c>
      <c r="AC973" s="81" t="str">
        <f t="shared" si="154"/>
        <v>2012-Q4</v>
      </c>
      <c r="AD973" s="87">
        <f t="shared" si="155"/>
        <v>9.5</v>
      </c>
      <c r="AF973" s="81" t="str">
        <f t="shared" si="156"/>
        <v>2012-Q4</v>
      </c>
      <c r="AG973" s="87">
        <f t="shared" si="157"/>
        <v>10.4</v>
      </c>
      <c r="AH973" s="87">
        <f t="shared" si="158"/>
        <v>9.5</v>
      </c>
      <c r="AI973" s="87">
        <f t="shared" si="159"/>
        <v>0.90000000000000036</v>
      </c>
    </row>
    <row r="974" spans="1:35" ht="12" customHeight="1" x14ac:dyDescent="0.2">
      <c r="A974" s="73" t="s">
        <v>1887</v>
      </c>
      <c r="B974" s="74" t="s">
        <v>204</v>
      </c>
      <c r="C974" s="74" t="s">
        <v>203</v>
      </c>
      <c r="D974" s="74" t="s">
        <v>83</v>
      </c>
      <c r="E974" s="74" t="s">
        <v>202</v>
      </c>
      <c r="F974" s="74" t="s">
        <v>2</v>
      </c>
      <c r="G974" s="74" t="s">
        <v>2680</v>
      </c>
      <c r="H974" s="76">
        <v>40942</v>
      </c>
      <c r="I974" s="77">
        <v>322.89456300000001</v>
      </c>
      <c r="J974" s="78">
        <v>8.2799999999999994</v>
      </c>
      <c r="K974" s="78">
        <v>10.5</v>
      </c>
      <c r="L974" s="78">
        <v>52.3</v>
      </c>
      <c r="M974" s="78">
        <v>6913.0193060000001</v>
      </c>
      <c r="N974" s="76">
        <v>41255</v>
      </c>
      <c r="O974" s="77">
        <v>259.64733999999999</v>
      </c>
      <c r="P974" s="78">
        <v>7.91</v>
      </c>
      <c r="Q974" s="78">
        <v>9.8000000000000007</v>
      </c>
      <c r="R974" s="78">
        <v>52.3</v>
      </c>
      <c r="S974" s="78">
        <v>6847</v>
      </c>
      <c r="T974" s="79">
        <v>10</v>
      </c>
      <c r="V974" s="86">
        <v>41255</v>
      </c>
      <c r="X974" s="81" t="str">
        <f t="shared" si="150"/>
        <v>2012-Q1</v>
      </c>
      <c r="Y974" s="81" t="str">
        <f t="shared" si="151"/>
        <v>2012-Q1</v>
      </c>
      <c r="Z974" s="87">
        <f t="shared" si="152"/>
        <v>10.5</v>
      </c>
      <c r="AB974" s="81" t="str">
        <f t="shared" si="153"/>
        <v>2012-Q4</v>
      </c>
      <c r="AC974" s="81" t="str">
        <f t="shared" si="154"/>
        <v>2012-Q4</v>
      </c>
      <c r="AD974" s="87">
        <f t="shared" si="155"/>
        <v>9.8000000000000007</v>
      </c>
      <c r="AF974" s="81" t="str">
        <f t="shared" si="156"/>
        <v>2012-Q4</v>
      </c>
      <c r="AG974" s="87">
        <f t="shared" si="157"/>
        <v>10.5</v>
      </c>
      <c r="AH974" s="87">
        <f t="shared" si="158"/>
        <v>9.8000000000000007</v>
      </c>
      <c r="AI974" s="87">
        <f t="shared" si="159"/>
        <v>0.69999999999999929</v>
      </c>
    </row>
    <row r="975" spans="1:35" ht="12" customHeight="1" x14ac:dyDescent="0.2">
      <c r="A975" s="73" t="s">
        <v>1887</v>
      </c>
      <c r="B975" s="74" t="s">
        <v>81</v>
      </c>
      <c r="C975" s="74" t="s">
        <v>84</v>
      </c>
      <c r="D975" s="74" t="s">
        <v>83</v>
      </c>
      <c r="E975" s="74" t="s">
        <v>236</v>
      </c>
      <c r="F975" s="74" t="s">
        <v>2</v>
      </c>
      <c r="G975" s="74" t="s">
        <v>2678</v>
      </c>
      <c r="H975" s="76">
        <v>41019</v>
      </c>
      <c r="I975" s="77">
        <v>19.579000000000001</v>
      </c>
      <c r="J975" s="78">
        <v>8.76</v>
      </c>
      <c r="K975" s="78">
        <v>9.7100000000000009</v>
      </c>
      <c r="L975" s="78">
        <v>54.85</v>
      </c>
      <c r="M975" s="78">
        <v>2034.4770000000001</v>
      </c>
      <c r="N975" s="76">
        <v>41248</v>
      </c>
      <c r="O975" s="77">
        <v>-5.077</v>
      </c>
      <c r="P975" s="78">
        <v>8.66</v>
      </c>
      <c r="Q975" s="78">
        <v>9.7100000000000009</v>
      </c>
      <c r="R975" s="78">
        <v>51</v>
      </c>
      <c r="S975" s="78">
        <v>1973.634</v>
      </c>
      <c r="T975" s="79">
        <v>7</v>
      </c>
      <c r="V975" s="86">
        <v>41248</v>
      </c>
      <c r="X975" s="81" t="str">
        <f t="shared" si="150"/>
        <v>2012-Q2</v>
      </c>
      <c r="Y975" s="81" t="str">
        <f t="shared" si="151"/>
        <v>2012-Q2</v>
      </c>
      <c r="Z975" s="87">
        <f t="shared" si="152"/>
        <v>9.7100000000000009</v>
      </c>
      <c r="AB975" s="81" t="str">
        <f t="shared" si="153"/>
        <v>2012-Q4</v>
      </c>
      <c r="AC975" s="81" t="str">
        <f t="shared" si="154"/>
        <v>2012-Q4</v>
      </c>
      <c r="AD975" s="87">
        <f t="shared" si="155"/>
        <v>9.7100000000000009</v>
      </c>
      <c r="AF975" s="81" t="str">
        <f t="shared" si="156"/>
        <v>2012-Q4</v>
      </c>
      <c r="AG975" s="87">
        <f t="shared" si="157"/>
        <v>9.7100000000000009</v>
      </c>
      <c r="AH975" s="87">
        <f t="shared" si="158"/>
        <v>9.7100000000000009</v>
      </c>
      <c r="AI975" s="87">
        <f t="shared" si="159"/>
        <v>0</v>
      </c>
    </row>
    <row r="976" spans="1:35" ht="12" customHeight="1" x14ac:dyDescent="0.2">
      <c r="A976" s="73" t="s">
        <v>1887</v>
      </c>
      <c r="B976" s="74" t="s">
        <v>31</v>
      </c>
      <c r="C976" s="74" t="s">
        <v>173</v>
      </c>
      <c r="D976" s="74" t="s">
        <v>19</v>
      </c>
      <c r="E976" s="74" t="s">
        <v>172</v>
      </c>
      <c r="F976" s="74" t="s">
        <v>2</v>
      </c>
      <c r="G976" s="74" t="s">
        <v>2678</v>
      </c>
      <c r="H976" s="76">
        <v>40998</v>
      </c>
      <c r="I976" s="77">
        <v>104.6</v>
      </c>
      <c r="J976" s="78">
        <v>8.42</v>
      </c>
      <c r="K976" s="78">
        <v>11.25</v>
      </c>
      <c r="L976" s="78">
        <v>50.78</v>
      </c>
      <c r="M976" s="78">
        <v>2420.9630000000002</v>
      </c>
      <c r="N976" s="76">
        <v>41248</v>
      </c>
      <c r="O976" s="77">
        <v>71.064999999999998</v>
      </c>
      <c r="P976" s="78">
        <v>7.99</v>
      </c>
      <c r="Q976" s="78">
        <v>10.4</v>
      </c>
      <c r="R976" s="78">
        <v>50.78</v>
      </c>
      <c r="S976" s="78">
        <v>2407.7260000000001</v>
      </c>
      <c r="T976" s="79">
        <v>8</v>
      </c>
      <c r="V976" s="86">
        <v>41248</v>
      </c>
      <c r="X976" s="81" t="str">
        <f t="shared" si="150"/>
        <v>2012-Q1</v>
      </c>
      <c r="Y976" s="81" t="str">
        <f t="shared" si="151"/>
        <v>2012-Q1</v>
      </c>
      <c r="Z976" s="87">
        <f t="shared" si="152"/>
        <v>11.25</v>
      </c>
      <c r="AB976" s="81" t="str">
        <f t="shared" si="153"/>
        <v>2012-Q4</v>
      </c>
      <c r="AC976" s="81" t="str">
        <f t="shared" si="154"/>
        <v>2012-Q4</v>
      </c>
      <c r="AD976" s="87">
        <f t="shared" si="155"/>
        <v>10.4</v>
      </c>
      <c r="AF976" s="81" t="str">
        <f t="shared" si="156"/>
        <v>2012-Q4</v>
      </c>
      <c r="AG976" s="87">
        <f t="shared" si="157"/>
        <v>11.25</v>
      </c>
      <c r="AH976" s="87">
        <f t="shared" si="158"/>
        <v>10.4</v>
      </c>
      <c r="AI976" s="87">
        <f t="shared" si="159"/>
        <v>0.84999999999999964</v>
      </c>
    </row>
    <row r="977" spans="1:35" ht="12" customHeight="1" x14ac:dyDescent="0.2">
      <c r="A977" s="73" t="s">
        <v>1887</v>
      </c>
      <c r="B977" s="74" t="s">
        <v>104</v>
      </c>
      <c r="C977" s="74" t="s">
        <v>2325</v>
      </c>
      <c r="D977" s="74" t="s">
        <v>48</v>
      </c>
      <c r="E977" s="74" t="s">
        <v>267</v>
      </c>
      <c r="F977" s="74" t="s">
        <v>2</v>
      </c>
      <c r="G977" s="74" t="s">
        <v>2680</v>
      </c>
      <c r="H977" s="76">
        <v>40956</v>
      </c>
      <c r="I977" s="77">
        <v>16.228999999999999</v>
      </c>
      <c r="J977" s="78">
        <v>8.24</v>
      </c>
      <c r="K977" s="78">
        <v>10.5</v>
      </c>
      <c r="L977" s="78">
        <v>54.99</v>
      </c>
      <c r="M977" s="78">
        <v>120.878</v>
      </c>
      <c r="N977" s="76">
        <v>41242</v>
      </c>
      <c r="O977" s="77">
        <v>12.475</v>
      </c>
      <c r="P977" s="78">
        <v>7.75</v>
      </c>
      <c r="Q977" s="78">
        <v>9.8800000000000008</v>
      </c>
      <c r="R977" s="78">
        <v>51.5</v>
      </c>
      <c r="S977" s="78">
        <v>119.181</v>
      </c>
      <c r="T977" s="79">
        <v>9</v>
      </c>
      <c r="V977" s="86">
        <v>41242</v>
      </c>
      <c r="X977" s="81" t="str">
        <f t="shared" si="150"/>
        <v>2012-Q1</v>
      </c>
      <c r="Y977" s="81" t="str">
        <f t="shared" si="151"/>
        <v>2012-Q1</v>
      </c>
      <c r="Z977" s="87">
        <f t="shared" si="152"/>
        <v>10.5</v>
      </c>
      <c r="AB977" s="81" t="str">
        <f t="shared" si="153"/>
        <v>2012-Q4</v>
      </c>
      <c r="AC977" s="81" t="str">
        <f t="shared" si="154"/>
        <v>2012-Q4</v>
      </c>
      <c r="AD977" s="87">
        <f t="shared" si="155"/>
        <v>9.8800000000000008</v>
      </c>
      <c r="AF977" s="81" t="str">
        <f t="shared" si="156"/>
        <v>2012-Q4</v>
      </c>
      <c r="AG977" s="87">
        <f t="shared" si="157"/>
        <v>10.5</v>
      </c>
      <c r="AH977" s="87">
        <f t="shared" si="158"/>
        <v>9.8800000000000008</v>
      </c>
      <c r="AI977" s="87">
        <f t="shared" si="159"/>
        <v>0.61999999999999922</v>
      </c>
    </row>
    <row r="978" spans="1:35" ht="12" customHeight="1" x14ac:dyDescent="0.2">
      <c r="A978" s="73" t="s">
        <v>1887</v>
      </c>
      <c r="B978" s="74" t="s">
        <v>104</v>
      </c>
      <c r="C978" s="74" t="s">
        <v>103</v>
      </c>
      <c r="D978" s="74" t="s">
        <v>102</v>
      </c>
      <c r="E978" s="74" t="s">
        <v>260</v>
      </c>
      <c r="F978" s="74" t="s">
        <v>2</v>
      </c>
      <c r="G978" s="74" t="s">
        <v>2680</v>
      </c>
      <c r="H978" s="76">
        <v>40505</v>
      </c>
      <c r="I978" s="77">
        <v>809</v>
      </c>
      <c r="J978" s="75" t="s">
        <v>1</v>
      </c>
      <c r="K978" s="75" t="s">
        <v>1</v>
      </c>
      <c r="L978" s="75" t="s">
        <v>1</v>
      </c>
      <c r="M978" s="78">
        <v>16224.212</v>
      </c>
      <c r="N978" s="76">
        <v>41242</v>
      </c>
      <c r="O978" s="77">
        <v>271.90800000000002</v>
      </c>
      <c r="P978" s="75" t="s">
        <v>1</v>
      </c>
      <c r="Q978" s="75" t="s">
        <v>1</v>
      </c>
      <c r="R978" s="75" t="s">
        <v>1</v>
      </c>
      <c r="S978" s="78">
        <v>15072.221</v>
      </c>
      <c r="T978" s="79">
        <v>24</v>
      </c>
      <c r="V978" s="86">
        <v>41242</v>
      </c>
      <c r="X978" s="81" t="str">
        <f t="shared" si="150"/>
        <v>2010-Q4</v>
      </c>
      <c r="Y978" s="81" t="str">
        <f t="shared" si="151"/>
        <v/>
      </c>
      <c r="Z978" s="87" t="str">
        <f t="shared" si="152"/>
        <v/>
      </c>
      <c r="AB978" s="81" t="str">
        <f t="shared" si="153"/>
        <v>2012-Q4</v>
      </c>
      <c r="AC978" s="81" t="str">
        <f t="shared" si="154"/>
        <v/>
      </c>
      <c r="AD978" s="87" t="str">
        <f t="shared" si="155"/>
        <v/>
      </c>
      <c r="AF978" s="81" t="str">
        <f t="shared" si="156"/>
        <v/>
      </c>
      <c r="AG978" s="87" t="str">
        <f t="shared" si="157"/>
        <v/>
      </c>
      <c r="AH978" s="87" t="str">
        <f t="shared" si="158"/>
        <v/>
      </c>
      <c r="AI978" s="87" t="str">
        <f t="shared" si="159"/>
        <v/>
      </c>
    </row>
    <row r="979" spans="1:35" ht="12" customHeight="1" x14ac:dyDescent="0.2">
      <c r="A979" s="73" t="s">
        <v>1887</v>
      </c>
      <c r="B979" s="74" t="s">
        <v>98</v>
      </c>
      <c r="C979" s="74" t="s">
        <v>97</v>
      </c>
      <c r="D979" s="74" t="s">
        <v>62</v>
      </c>
      <c r="E979" s="74" t="s">
        <v>254</v>
      </c>
      <c r="F979" s="74" t="s">
        <v>2</v>
      </c>
      <c r="G979" s="74" t="s">
        <v>2678</v>
      </c>
      <c r="H979" s="76">
        <v>40879</v>
      </c>
      <c r="I979" s="77">
        <v>34.921999999999997</v>
      </c>
      <c r="J979" s="78">
        <v>7.87</v>
      </c>
      <c r="K979" s="78">
        <v>10.75</v>
      </c>
      <c r="L979" s="78">
        <v>49.61</v>
      </c>
      <c r="M979" s="78">
        <v>589.99599999999998</v>
      </c>
      <c r="N979" s="76">
        <v>41242</v>
      </c>
      <c r="O979" s="77">
        <v>23.152791000000001</v>
      </c>
      <c r="P979" s="78">
        <v>7.38</v>
      </c>
      <c r="Q979" s="78">
        <v>9.75</v>
      </c>
      <c r="R979" s="78">
        <v>49.61</v>
      </c>
      <c r="S979" s="75" t="s">
        <v>1</v>
      </c>
      <c r="T979" s="79">
        <v>12</v>
      </c>
      <c r="V979" s="86">
        <v>41242</v>
      </c>
      <c r="X979" s="81" t="str">
        <f t="shared" si="150"/>
        <v>2011-Q4</v>
      </c>
      <c r="Y979" s="81" t="str">
        <f t="shared" si="151"/>
        <v>2011-Q4</v>
      </c>
      <c r="Z979" s="87">
        <f t="shared" si="152"/>
        <v>10.75</v>
      </c>
      <c r="AB979" s="81" t="str">
        <f t="shared" si="153"/>
        <v>2012-Q4</v>
      </c>
      <c r="AC979" s="81" t="str">
        <f t="shared" si="154"/>
        <v>2012-Q4</v>
      </c>
      <c r="AD979" s="87">
        <f t="shared" si="155"/>
        <v>9.75</v>
      </c>
      <c r="AF979" s="81" t="str">
        <f t="shared" si="156"/>
        <v>2012-Q4</v>
      </c>
      <c r="AG979" s="87">
        <f t="shared" si="157"/>
        <v>10.75</v>
      </c>
      <c r="AH979" s="87">
        <f t="shared" si="158"/>
        <v>9.75</v>
      </c>
      <c r="AI979" s="87">
        <f t="shared" si="159"/>
        <v>1</v>
      </c>
    </row>
    <row r="980" spans="1:35" ht="12" customHeight="1" x14ac:dyDescent="0.2">
      <c r="A980" s="73" t="s">
        <v>1887</v>
      </c>
      <c r="B980" s="74" t="s">
        <v>8</v>
      </c>
      <c r="C980" s="74" t="s">
        <v>125</v>
      </c>
      <c r="D980" s="74" t="s">
        <v>124</v>
      </c>
      <c r="E980" s="74" t="s">
        <v>123</v>
      </c>
      <c r="F980" s="74" t="s">
        <v>2</v>
      </c>
      <c r="G980" s="74" t="s">
        <v>2680</v>
      </c>
      <c r="H980" s="76">
        <v>40991</v>
      </c>
      <c r="I980" s="77">
        <v>261.97000000000003</v>
      </c>
      <c r="J980" s="78">
        <v>9.26</v>
      </c>
      <c r="K980" s="78">
        <v>10.4</v>
      </c>
      <c r="L980" s="78">
        <v>52.35</v>
      </c>
      <c r="M980" s="78">
        <v>3963.9605029999998</v>
      </c>
      <c r="N980" s="76">
        <v>41241</v>
      </c>
      <c r="O980" s="77">
        <v>205.72</v>
      </c>
      <c r="P980" s="78">
        <v>9.15</v>
      </c>
      <c r="Q980" s="78">
        <v>10.4</v>
      </c>
      <c r="R980" s="78">
        <v>52.09</v>
      </c>
      <c r="S980" s="78">
        <v>3928.415</v>
      </c>
      <c r="T980" s="79">
        <v>8</v>
      </c>
      <c r="V980" s="86">
        <v>41241</v>
      </c>
      <c r="X980" s="81" t="str">
        <f t="shared" si="150"/>
        <v>2012-Q1</v>
      </c>
      <c r="Y980" s="81" t="str">
        <f t="shared" si="151"/>
        <v>2012-Q1</v>
      </c>
      <c r="Z980" s="87">
        <f t="shared" si="152"/>
        <v>10.4</v>
      </c>
      <c r="AB980" s="81" t="str">
        <f t="shared" si="153"/>
        <v>2012-Q4</v>
      </c>
      <c r="AC980" s="81" t="str">
        <f t="shared" si="154"/>
        <v>2012-Q4</v>
      </c>
      <c r="AD980" s="87">
        <f t="shared" si="155"/>
        <v>10.4</v>
      </c>
      <c r="AF980" s="81" t="str">
        <f t="shared" si="156"/>
        <v>2012-Q4</v>
      </c>
      <c r="AG980" s="87">
        <f t="shared" si="157"/>
        <v>10.4</v>
      </c>
      <c r="AH980" s="87">
        <f t="shared" si="158"/>
        <v>10.4</v>
      </c>
      <c r="AI980" s="87">
        <f t="shared" si="159"/>
        <v>0</v>
      </c>
    </row>
    <row r="981" spans="1:35" ht="12" customHeight="1" x14ac:dyDescent="0.2">
      <c r="A981" s="73" t="s">
        <v>1887</v>
      </c>
      <c r="B981" s="74" t="s">
        <v>8</v>
      </c>
      <c r="C981" s="74" t="s">
        <v>2942</v>
      </c>
      <c r="D981" s="74" t="s">
        <v>128</v>
      </c>
      <c r="E981" s="74" t="s">
        <v>127</v>
      </c>
      <c r="F981" s="74" t="s">
        <v>2</v>
      </c>
      <c r="G981" s="74" t="s">
        <v>2680</v>
      </c>
      <c r="H981" s="76">
        <v>40991</v>
      </c>
      <c r="I981" s="77">
        <v>22.451000000000001</v>
      </c>
      <c r="J981" s="78">
        <v>9.5299999999999994</v>
      </c>
      <c r="K981" s="78">
        <v>10.3</v>
      </c>
      <c r="L981" s="78">
        <v>59.65</v>
      </c>
      <c r="M981" s="78">
        <v>414.81299999999999</v>
      </c>
      <c r="N981" s="76">
        <v>41222</v>
      </c>
      <c r="O981" s="77">
        <v>14.888</v>
      </c>
      <c r="P981" s="78">
        <v>9.41</v>
      </c>
      <c r="Q981" s="78">
        <v>10.3</v>
      </c>
      <c r="R981" s="78">
        <v>59.09</v>
      </c>
      <c r="S981" s="78">
        <v>417.846</v>
      </c>
      <c r="T981" s="79">
        <v>7</v>
      </c>
      <c r="V981" s="86">
        <v>41222</v>
      </c>
      <c r="X981" s="81" t="str">
        <f t="shared" si="150"/>
        <v>2012-Q1</v>
      </c>
      <c r="Y981" s="81" t="str">
        <f t="shared" si="151"/>
        <v>2012-Q1</v>
      </c>
      <c r="Z981" s="87">
        <f t="shared" si="152"/>
        <v>10.3</v>
      </c>
      <c r="AB981" s="81" t="str">
        <f t="shared" si="153"/>
        <v>2012-Q4</v>
      </c>
      <c r="AC981" s="81" t="str">
        <f t="shared" si="154"/>
        <v>2012-Q4</v>
      </c>
      <c r="AD981" s="87">
        <f t="shared" si="155"/>
        <v>10.3</v>
      </c>
      <c r="AF981" s="81" t="str">
        <f t="shared" si="156"/>
        <v>2012-Q4</v>
      </c>
      <c r="AG981" s="87">
        <f t="shared" si="157"/>
        <v>10.3</v>
      </c>
      <c r="AH981" s="87">
        <f t="shared" si="158"/>
        <v>10.3</v>
      </c>
      <c r="AI981" s="87">
        <f t="shared" si="159"/>
        <v>0</v>
      </c>
    </row>
    <row r="982" spans="1:35" ht="12" customHeight="1" x14ac:dyDescent="0.2">
      <c r="A982" s="73" t="s">
        <v>1887</v>
      </c>
      <c r="B982" s="74" t="s">
        <v>8</v>
      </c>
      <c r="C982" s="74" t="s">
        <v>3016</v>
      </c>
      <c r="D982" s="74" t="s">
        <v>124</v>
      </c>
      <c r="E982" s="74" t="s">
        <v>120</v>
      </c>
      <c r="F982" s="74" t="s">
        <v>2</v>
      </c>
      <c r="G982" s="74" t="s">
        <v>2680</v>
      </c>
      <c r="H982" s="76">
        <v>40998</v>
      </c>
      <c r="I982" s="77">
        <v>85.137707000000006</v>
      </c>
      <c r="J982" s="78">
        <v>8.93</v>
      </c>
      <c r="K982" s="78">
        <v>10.3</v>
      </c>
      <c r="L982" s="78">
        <v>52.34</v>
      </c>
      <c r="M982" s="78">
        <v>1183.629447</v>
      </c>
      <c r="N982" s="76">
        <v>41206</v>
      </c>
      <c r="O982" s="77">
        <v>28.5</v>
      </c>
      <c r="P982" s="75" t="s">
        <v>1</v>
      </c>
      <c r="Q982" s="78">
        <v>10.3</v>
      </c>
      <c r="R982" s="78">
        <v>51.61</v>
      </c>
      <c r="S982" s="75" t="s">
        <v>1</v>
      </c>
      <c r="T982" s="79">
        <v>6</v>
      </c>
      <c r="V982" s="86">
        <v>41206</v>
      </c>
      <c r="X982" s="81" t="str">
        <f t="shared" si="150"/>
        <v>2012-Q1</v>
      </c>
      <c r="Y982" s="81" t="str">
        <f t="shared" si="151"/>
        <v>2012-Q1</v>
      </c>
      <c r="Z982" s="87">
        <f t="shared" si="152"/>
        <v>10.3</v>
      </c>
      <c r="AB982" s="81" t="str">
        <f t="shared" si="153"/>
        <v>2012-Q4</v>
      </c>
      <c r="AC982" s="81" t="str">
        <f t="shared" si="154"/>
        <v>2012-Q4</v>
      </c>
      <c r="AD982" s="87">
        <f t="shared" si="155"/>
        <v>10.3</v>
      </c>
      <c r="AF982" s="81" t="str">
        <f t="shared" si="156"/>
        <v>2012-Q4</v>
      </c>
      <c r="AG982" s="87">
        <f t="shared" si="157"/>
        <v>10.3</v>
      </c>
      <c r="AH982" s="87">
        <f t="shared" si="158"/>
        <v>10.3</v>
      </c>
      <c r="AI982" s="87">
        <f t="shared" si="159"/>
        <v>0</v>
      </c>
    </row>
    <row r="983" spans="1:35" ht="12" customHeight="1" x14ac:dyDescent="0.2">
      <c r="A983" s="73" t="s">
        <v>1887</v>
      </c>
      <c r="B983" s="74" t="s">
        <v>46</v>
      </c>
      <c r="C983" s="74" t="s">
        <v>189</v>
      </c>
      <c r="D983" s="74" t="s">
        <v>62</v>
      </c>
      <c r="E983" s="74" t="s">
        <v>188</v>
      </c>
      <c r="F983" s="74" t="s">
        <v>2</v>
      </c>
      <c r="G983" s="74" t="s">
        <v>2678</v>
      </c>
      <c r="H983" s="76">
        <v>40760</v>
      </c>
      <c r="I983" s="77">
        <v>90.268000000000001</v>
      </c>
      <c r="J983" s="78">
        <v>8.56</v>
      </c>
      <c r="K983" s="78">
        <v>10.75</v>
      </c>
      <c r="L983" s="78">
        <v>48.86</v>
      </c>
      <c r="M983" s="78">
        <v>987.11199999999997</v>
      </c>
      <c r="N983" s="76">
        <v>41205</v>
      </c>
      <c r="O983" s="77">
        <v>44</v>
      </c>
      <c r="P983" s="78">
        <v>8.0500000000000007</v>
      </c>
      <c r="Q983" s="78">
        <v>9.75</v>
      </c>
      <c r="R983" s="78">
        <v>48.33</v>
      </c>
      <c r="S983" s="78">
        <v>921.84699999999998</v>
      </c>
      <c r="T983" s="79">
        <v>14</v>
      </c>
      <c r="V983" s="86">
        <v>41205</v>
      </c>
      <c r="X983" s="81" t="str">
        <f t="shared" si="150"/>
        <v>2011-Q3</v>
      </c>
      <c r="Y983" s="81" t="str">
        <f t="shared" si="151"/>
        <v>2011-Q3</v>
      </c>
      <c r="Z983" s="87">
        <f t="shared" si="152"/>
        <v>10.75</v>
      </c>
      <c r="AB983" s="81" t="str">
        <f t="shared" si="153"/>
        <v>2012-Q4</v>
      </c>
      <c r="AC983" s="81" t="str">
        <f t="shared" si="154"/>
        <v>2012-Q4</v>
      </c>
      <c r="AD983" s="87">
        <f t="shared" si="155"/>
        <v>9.75</v>
      </c>
      <c r="AF983" s="81" t="str">
        <f t="shared" si="156"/>
        <v>2012-Q4</v>
      </c>
      <c r="AG983" s="87">
        <f t="shared" si="157"/>
        <v>10.75</v>
      </c>
      <c r="AH983" s="87">
        <f t="shared" si="158"/>
        <v>9.75</v>
      </c>
      <c r="AI983" s="87">
        <f t="shared" si="159"/>
        <v>1</v>
      </c>
    </row>
    <row r="984" spans="1:35" ht="12" customHeight="1" x14ac:dyDescent="0.2">
      <c r="A984" s="73" t="s">
        <v>1887</v>
      </c>
      <c r="B984" s="74" t="s">
        <v>28</v>
      </c>
      <c r="C984" s="74" t="s">
        <v>152</v>
      </c>
      <c r="D984" s="74" t="s">
        <v>151</v>
      </c>
      <c r="E984" s="74" t="s">
        <v>150</v>
      </c>
      <c r="F984" s="74" t="s">
        <v>2</v>
      </c>
      <c r="G984" s="74" t="s">
        <v>2767</v>
      </c>
      <c r="H984" s="76">
        <v>40917</v>
      </c>
      <c r="I984" s="77">
        <v>28.752945</v>
      </c>
      <c r="J984" s="78">
        <v>8.65</v>
      </c>
      <c r="K984" s="78">
        <v>11</v>
      </c>
      <c r="L984" s="78">
        <v>52</v>
      </c>
      <c r="M984" s="78">
        <v>53.513325999999999</v>
      </c>
      <c r="N984" s="76">
        <v>41194</v>
      </c>
      <c r="O984" s="77">
        <v>14.657548999999999</v>
      </c>
      <c r="P984" s="78">
        <v>6.81</v>
      </c>
      <c r="Q984" s="78">
        <v>9.6</v>
      </c>
      <c r="R984" s="78">
        <v>45</v>
      </c>
      <c r="S984" s="78">
        <v>49.021546000000001</v>
      </c>
      <c r="T984" s="79">
        <v>9</v>
      </c>
      <c r="V984" s="86">
        <v>41194</v>
      </c>
      <c r="X984" s="81" t="str">
        <f t="shared" si="150"/>
        <v>2012-Q1</v>
      </c>
      <c r="Y984" s="81" t="str">
        <f t="shared" si="151"/>
        <v>2012-Q1</v>
      </c>
      <c r="Z984" s="87">
        <f t="shared" si="152"/>
        <v>11</v>
      </c>
      <c r="AB984" s="81" t="str">
        <f t="shared" si="153"/>
        <v>2012-Q4</v>
      </c>
      <c r="AC984" s="81" t="str">
        <f t="shared" si="154"/>
        <v>2012-Q4</v>
      </c>
      <c r="AD984" s="87">
        <f t="shared" si="155"/>
        <v>9.6</v>
      </c>
      <c r="AF984" s="81" t="str">
        <f t="shared" si="156"/>
        <v>2012-Q4</v>
      </c>
      <c r="AG984" s="87">
        <f t="shared" si="157"/>
        <v>11</v>
      </c>
      <c r="AH984" s="87">
        <f t="shared" si="158"/>
        <v>9.6</v>
      </c>
      <c r="AI984" s="87">
        <f t="shared" si="159"/>
        <v>1.4000000000000004</v>
      </c>
    </row>
    <row r="985" spans="1:35" ht="12" customHeight="1" x14ac:dyDescent="0.2">
      <c r="A985" s="73" t="s">
        <v>1887</v>
      </c>
      <c r="B985" s="74" t="s">
        <v>101</v>
      </c>
      <c r="C985" s="74" t="s">
        <v>100</v>
      </c>
      <c r="D985" s="74" t="s">
        <v>62</v>
      </c>
      <c r="E985" s="74" t="s">
        <v>255</v>
      </c>
      <c r="F985" s="74" t="s">
        <v>2</v>
      </c>
      <c r="G985" s="74" t="s">
        <v>2678</v>
      </c>
      <c r="H985" s="76">
        <v>40732</v>
      </c>
      <c r="I985" s="77">
        <v>39.700000000000003</v>
      </c>
      <c r="J985" s="78">
        <v>8.64</v>
      </c>
      <c r="K985" s="78">
        <v>10.75</v>
      </c>
      <c r="L985" s="78">
        <v>49.23</v>
      </c>
      <c r="M985" s="78">
        <v>1155.796</v>
      </c>
      <c r="N985" s="76">
        <v>41178</v>
      </c>
      <c r="O985" s="77">
        <v>24</v>
      </c>
      <c r="P985" s="78">
        <v>8.0299999999999994</v>
      </c>
      <c r="Q985" s="78">
        <v>9.5</v>
      </c>
      <c r="R985" s="78">
        <v>49.23</v>
      </c>
      <c r="S985" s="78">
        <v>1150</v>
      </c>
      <c r="T985" s="79">
        <v>14</v>
      </c>
      <c r="V985" s="86">
        <v>41178</v>
      </c>
      <c r="X985" s="81" t="str">
        <f t="shared" si="150"/>
        <v>2011-Q3</v>
      </c>
      <c r="Y985" s="81" t="str">
        <f t="shared" si="151"/>
        <v>2011-Q3</v>
      </c>
      <c r="Z985" s="87">
        <f t="shared" si="152"/>
        <v>10.75</v>
      </c>
      <c r="AB985" s="81" t="str">
        <f t="shared" si="153"/>
        <v>2012-Q3</v>
      </c>
      <c r="AC985" s="81" t="str">
        <f t="shared" si="154"/>
        <v>2012-Q3</v>
      </c>
      <c r="AD985" s="87">
        <f t="shared" si="155"/>
        <v>9.5</v>
      </c>
      <c r="AF985" s="81" t="str">
        <f t="shared" si="156"/>
        <v>2012-Q3</v>
      </c>
      <c r="AG985" s="87">
        <f t="shared" si="157"/>
        <v>10.75</v>
      </c>
      <c r="AH985" s="87">
        <f t="shared" si="158"/>
        <v>9.5</v>
      </c>
      <c r="AI985" s="87">
        <f t="shared" si="159"/>
        <v>1.25</v>
      </c>
    </row>
    <row r="986" spans="1:35" ht="12" customHeight="1" x14ac:dyDescent="0.2">
      <c r="A986" s="73" t="s">
        <v>1887</v>
      </c>
      <c r="B986" s="74" t="s">
        <v>163</v>
      </c>
      <c r="C986" s="74" t="s">
        <v>2330</v>
      </c>
      <c r="D986" s="74" t="s">
        <v>15</v>
      </c>
      <c r="E986" s="74" t="s">
        <v>162</v>
      </c>
      <c r="F986" s="74" t="s">
        <v>2</v>
      </c>
      <c r="G986" s="74" t="s">
        <v>2694</v>
      </c>
      <c r="H986" s="76">
        <v>41059</v>
      </c>
      <c r="I986" s="77">
        <v>56.747</v>
      </c>
      <c r="J986" s="78">
        <v>8.74</v>
      </c>
      <c r="K986" s="75" t="s">
        <v>1</v>
      </c>
      <c r="L986" s="78">
        <v>54.11</v>
      </c>
      <c r="M986" s="78">
        <v>1594.7360000000001</v>
      </c>
      <c r="N986" s="76">
        <v>41178</v>
      </c>
      <c r="O986" s="77">
        <v>52.148913</v>
      </c>
      <c r="P986" s="78">
        <v>8.75</v>
      </c>
      <c r="Q986" s="75" t="s">
        <v>1</v>
      </c>
      <c r="R986" s="78">
        <v>54.28</v>
      </c>
      <c r="S986" s="78">
        <v>1540.355</v>
      </c>
      <c r="T986" s="79">
        <v>3</v>
      </c>
      <c r="V986" s="86">
        <v>41178</v>
      </c>
      <c r="X986" s="81" t="str">
        <f t="shared" si="150"/>
        <v>2012-Q2</v>
      </c>
      <c r="Y986" s="81" t="str">
        <f t="shared" si="151"/>
        <v/>
      </c>
      <c r="Z986" s="87" t="str">
        <f t="shared" si="152"/>
        <v/>
      </c>
      <c r="AB986" s="81" t="str">
        <f t="shared" si="153"/>
        <v>2012-Q3</v>
      </c>
      <c r="AC986" s="81" t="str">
        <f t="shared" si="154"/>
        <v/>
      </c>
      <c r="AD986" s="87" t="str">
        <f t="shared" si="155"/>
        <v/>
      </c>
      <c r="AF986" s="81" t="str">
        <f t="shared" si="156"/>
        <v/>
      </c>
      <c r="AG986" s="87" t="str">
        <f t="shared" si="157"/>
        <v/>
      </c>
      <c r="AH986" s="87" t="str">
        <f t="shared" si="158"/>
        <v/>
      </c>
      <c r="AI986" s="87" t="str">
        <f t="shared" si="159"/>
        <v/>
      </c>
    </row>
    <row r="987" spans="1:35" ht="12" customHeight="1" x14ac:dyDescent="0.2">
      <c r="A987" s="73" t="s">
        <v>1887</v>
      </c>
      <c r="B987" s="74" t="s">
        <v>35</v>
      </c>
      <c r="C987" s="74" t="s">
        <v>177</v>
      </c>
      <c r="D987" s="74" t="s">
        <v>176</v>
      </c>
      <c r="E987" s="74" t="s">
        <v>178</v>
      </c>
      <c r="F987" s="74" t="s">
        <v>2</v>
      </c>
      <c r="G987" s="74" t="s">
        <v>2694</v>
      </c>
      <c r="H987" s="76">
        <v>40977</v>
      </c>
      <c r="I987" s="77">
        <v>3.0496599999999998</v>
      </c>
      <c r="J987" s="75" t="s">
        <v>1</v>
      </c>
      <c r="K987" s="75" t="s">
        <v>1</v>
      </c>
      <c r="L987" s="75" t="s">
        <v>1</v>
      </c>
      <c r="M987" s="78">
        <v>15.293072</v>
      </c>
      <c r="N987" s="76">
        <v>41172</v>
      </c>
      <c r="O987" s="77">
        <v>2.9799730000000002</v>
      </c>
      <c r="P987" s="75" t="s">
        <v>1</v>
      </c>
      <c r="Q987" s="75" t="s">
        <v>1</v>
      </c>
      <c r="R987" s="75" t="s">
        <v>1</v>
      </c>
      <c r="S987" s="78">
        <v>15.254718</v>
      </c>
      <c r="T987" s="79">
        <v>6</v>
      </c>
      <c r="V987" s="86">
        <v>41172</v>
      </c>
      <c r="X987" s="81" t="str">
        <f t="shared" si="150"/>
        <v>2012-Q1</v>
      </c>
      <c r="Y987" s="81" t="str">
        <f t="shared" si="151"/>
        <v/>
      </c>
      <c r="Z987" s="87" t="str">
        <f t="shared" si="152"/>
        <v/>
      </c>
      <c r="AB987" s="81" t="str">
        <f t="shared" si="153"/>
        <v>2012-Q3</v>
      </c>
      <c r="AC987" s="81" t="str">
        <f t="shared" si="154"/>
        <v/>
      </c>
      <c r="AD987" s="87" t="str">
        <f t="shared" si="155"/>
        <v/>
      </c>
      <c r="AF987" s="81" t="str">
        <f t="shared" si="156"/>
        <v/>
      </c>
      <c r="AG987" s="87" t="str">
        <f t="shared" si="157"/>
        <v/>
      </c>
      <c r="AH987" s="87" t="str">
        <f t="shared" si="158"/>
        <v/>
      </c>
      <c r="AI987" s="87" t="str">
        <f t="shared" si="159"/>
        <v/>
      </c>
    </row>
    <row r="988" spans="1:35" ht="12" customHeight="1" x14ac:dyDescent="0.2">
      <c r="A988" s="73" t="s">
        <v>1887</v>
      </c>
      <c r="B988" s="74" t="s">
        <v>81</v>
      </c>
      <c r="C988" s="74" t="s">
        <v>84</v>
      </c>
      <c r="D988" s="74" t="s">
        <v>83</v>
      </c>
      <c r="E988" s="74" t="s">
        <v>235</v>
      </c>
      <c r="F988" s="74" t="s">
        <v>2</v>
      </c>
      <c r="G988" s="74" t="s">
        <v>2678</v>
      </c>
      <c r="H988" s="76">
        <v>40911</v>
      </c>
      <c r="I988" s="77">
        <v>-20.024000000000001</v>
      </c>
      <c r="J988" s="78">
        <v>9.02</v>
      </c>
      <c r="K988" s="78">
        <v>10.050000000000001</v>
      </c>
      <c r="L988" s="78">
        <v>54.28</v>
      </c>
      <c r="M988" s="78">
        <v>2164.7489999999998</v>
      </c>
      <c r="N988" s="76">
        <v>41171</v>
      </c>
      <c r="O988" s="77">
        <v>-48.088000000000001</v>
      </c>
      <c r="P988" s="78">
        <v>8.86</v>
      </c>
      <c r="Q988" s="78">
        <v>10.050000000000001</v>
      </c>
      <c r="R988" s="78">
        <v>51.49</v>
      </c>
      <c r="S988" s="78">
        <v>2001.788</v>
      </c>
      <c r="T988" s="79">
        <v>8</v>
      </c>
      <c r="V988" s="86">
        <v>41171</v>
      </c>
      <c r="X988" s="81" t="str">
        <f t="shared" si="150"/>
        <v>2012-Q1</v>
      </c>
      <c r="Y988" s="81" t="str">
        <f t="shared" si="151"/>
        <v>2012-Q1</v>
      </c>
      <c r="Z988" s="87">
        <f t="shared" si="152"/>
        <v>10.050000000000001</v>
      </c>
      <c r="AB988" s="81" t="str">
        <f t="shared" si="153"/>
        <v>2012-Q3</v>
      </c>
      <c r="AC988" s="81" t="str">
        <f t="shared" si="154"/>
        <v>2012-Q3</v>
      </c>
      <c r="AD988" s="87">
        <f t="shared" si="155"/>
        <v>10.050000000000001</v>
      </c>
      <c r="AF988" s="81" t="str">
        <f t="shared" si="156"/>
        <v>2012-Q3</v>
      </c>
      <c r="AG988" s="87">
        <f t="shared" si="157"/>
        <v>10.050000000000001</v>
      </c>
      <c r="AH988" s="87">
        <f t="shared" si="158"/>
        <v>10.050000000000001</v>
      </c>
      <c r="AI988" s="87">
        <f t="shared" si="159"/>
        <v>0</v>
      </c>
    </row>
    <row r="989" spans="1:35" ht="12" customHeight="1" x14ac:dyDescent="0.2">
      <c r="A989" s="73" t="s">
        <v>1887</v>
      </c>
      <c r="B989" s="74" t="s">
        <v>144</v>
      </c>
      <c r="C989" s="74" t="s">
        <v>13</v>
      </c>
      <c r="D989" s="74" t="s">
        <v>12</v>
      </c>
      <c r="E989" s="74" t="s">
        <v>143</v>
      </c>
      <c r="F989" s="74" t="s">
        <v>2</v>
      </c>
      <c r="G989" s="74" t="s">
        <v>2680</v>
      </c>
      <c r="H989" s="76">
        <v>40954</v>
      </c>
      <c r="I989" s="77">
        <v>155.73357100000001</v>
      </c>
      <c r="J989" s="78">
        <v>7.91</v>
      </c>
      <c r="K989" s="78">
        <v>10.199999999999999</v>
      </c>
      <c r="L989" s="78">
        <v>52.1</v>
      </c>
      <c r="M989" s="78">
        <v>5758.7541140000003</v>
      </c>
      <c r="N989" s="76">
        <v>41171</v>
      </c>
      <c r="O989" s="77">
        <v>154</v>
      </c>
      <c r="P989" s="78">
        <v>7.68</v>
      </c>
      <c r="Q989" s="78">
        <v>9.8000000000000007</v>
      </c>
      <c r="R989" s="78">
        <v>52.1</v>
      </c>
      <c r="S989" s="75" t="s">
        <v>1</v>
      </c>
      <c r="T989" s="79">
        <v>7</v>
      </c>
      <c r="V989" s="86">
        <v>41171</v>
      </c>
      <c r="X989" s="81" t="str">
        <f t="shared" si="150"/>
        <v>2012-Q1</v>
      </c>
      <c r="Y989" s="81" t="str">
        <f t="shared" si="151"/>
        <v>2012-Q1</v>
      </c>
      <c r="Z989" s="87">
        <f t="shared" si="152"/>
        <v>10.199999999999999</v>
      </c>
      <c r="AB989" s="81" t="str">
        <f t="shared" si="153"/>
        <v>2012-Q3</v>
      </c>
      <c r="AC989" s="81" t="str">
        <f t="shared" si="154"/>
        <v>2012-Q3</v>
      </c>
      <c r="AD989" s="87">
        <f t="shared" si="155"/>
        <v>9.8000000000000007</v>
      </c>
      <c r="AF989" s="81" t="str">
        <f t="shared" si="156"/>
        <v>2012-Q3</v>
      </c>
      <c r="AG989" s="87">
        <f t="shared" si="157"/>
        <v>10.199999999999999</v>
      </c>
      <c r="AH989" s="87">
        <f t="shared" si="158"/>
        <v>9.8000000000000007</v>
      </c>
      <c r="AI989" s="87">
        <f t="shared" si="159"/>
        <v>0.39999999999999858</v>
      </c>
    </row>
    <row r="990" spans="1:35" ht="12" customHeight="1" x14ac:dyDescent="0.2">
      <c r="A990" s="73" t="s">
        <v>1887</v>
      </c>
      <c r="B990" s="74" t="s">
        <v>28</v>
      </c>
      <c r="C990" s="74" t="s">
        <v>27</v>
      </c>
      <c r="D990" s="74" t="s">
        <v>26</v>
      </c>
      <c r="E990" s="74" t="s">
        <v>153</v>
      </c>
      <c r="F990" s="74" t="s">
        <v>2</v>
      </c>
      <c r="G990" s="74" t="s">
        <v>2680</v>
      </c>
      <c r="H990" s="76">
        <v>40875</v>
      </c>
      <c r="I990" s="77">
        <v>104.766729</v>
      </c>
      <c r="J990" s="78">
        <v>8.67</v>
      </c>
      <c r="K990" s="78">
        <v>10.6</v>
      </c>
      <c r="L990" s="78">
        <v>49.92</v>
      </c>
      <c r="M990" s="78">
        <v>1714.1064819999999</v>
      </c>
      <c r="N990" s="76">
        <v>41165</v>
      </c>
      <c r="O990" s="77">
        <v>27.673029</v>
      </c>
      <c r="P990" s="78">
        <v>8.27</v>
      </c>
      <c r="Q990" s="78">
        <v>9.8000000000000007</v>
      </c>
      <c r="R990" s="78">
        <v>49.92</v>
      </c>
      <c r="S990" s="78">
        <v>1677.2232080000001</v>
      </c>
      <c r="T990" s="79">
        <v>9</v>
      </c>
      <c r="V990" s="86">
        <v>41165</v>
      </c>
      <c r="X990" s="81" t="str">
        <f t="shared" si="150"/>
        <v>2011-Q4</v>
      </c>
      <c r="Y990" s="81" t="str">
        <f t="shared" si="151"/>
        <v>2011-Q4</v>
      </c>
      <c r="Z990" s="87">
        <f t="shared" si="152"/>
        <v>10.6</v>
      </c>
      <c r="AB990" s="81" t="str">
        <f t="shared" si="153"/>
        <v>2012-Q3</v>
      </c>
      <c r="AC990" s="81" t="str">
        <f t="shared" si="154"/>
        <v>2012-Q3</v>
      </c>
      <c r="AD990" s="87">
        <f t="shared" si="155"/>
        <v>9.8000000000000007</v>
      </c>
      <c r="AF990" s="81" t="str">
        <f t="shared" si="156"/>
        <v>2012-Q3</v>
      </c>
      <c r="AG990" s="87">
        <f t="shared" si="157"/>
        <v>10.6</v>
      </c>
      <c r="AH990" s="87">
        <f t="shared" si="158"/>
        <v>9.8000000000000007</v>
      </c>
      <c r="AI990" s="87">
        <f t="shared" si="159"/>
        <v>0.79999999999999893</v>
      </c>
    </row>
    <row r="991" spans="1:35" ht="12" customHeight="1" x14ac:dyDescent="0.2">
      <c r="A991" s="73" t="s">
        <v>1887</v>
      </c>
      <c r="B991" s="74" t="s">
        <v>63</v>
      </c>
      <c r="C991" s="74" t="s">
        <v>97</v>
      </c>
      <c r="D991" s="74" t="s">
        <v>62</v>
      </c>
      <c r="E991" s="74" t="s">
        <v>221</v>
      </c>
      <c r="F991" s="74" t="s">
        <v>2</v>
      </c>
      <c r="G991" s="74" t="s">
        <v>2678</v>
      </c>
      <c r="H991" s="76">
        <v>40886</v>
      </c>
      <c r="I991" s="77">
        <v>23.498000000000001</v>
      </c>
      <c r="J991" s="78">
        <v>8.0299999999999994</v>
      </c>
      <c r="K991" s="78">
        <v>10.75</v>
      </c>
      <c r="L991" s="78">
        <v>50.06</v>
      </c>
      <c r="M991" s="78">
        <v>400.02300000000002</v>
      </c>
      <c r="N991" s="76">
        <v>41110</v>
      </c>
      <c r="O991" s="77">
        <v>11.250999999999999</v>
      </c>
      <c r="P991" s="78">
        <v>7.56</v>
      </c>
      <c r="Q991" s="78">
        <v>9.81</v>
      </c>
      <c r="R991" s="78">
        <v>50.06</v>
      </c>
      <c r="S991" s="78">
        <v>400.75200000000001</v>
      </c>
      <c r="T991" s="79">
        <v>7</v>
      </c>
      <c r="V991" s="86">
        <v>41110</v>
      </c>
      <c r="X991" s="81" t="str">
        <f t="shared" si="150"/>
        <v>2011-Q4</v>
      </c>
      <c r="Y991" s="81" t="str">
        <f t="shared" si="151"/>
        <v>2011-Q4</v>
      </c>
      <c r="Z991" s="87">
        <f t="shared" si="152"/>
        <v>10.75</v>
      </c>
      <c r="AB991" s="81" t="str">
        <f t="shared" si="153"/>
        <v>2012-Q3</v>
      </c>
      <c r="AC991" s="81" t="str">
        <f t="shared" si="154"/>
        <v>2012-Q3</v>
      </c>
      <c r="AD991" s="87">
        <f t="shared" si="155"/>
        <v>9.81</v>
      </c>
      <c r="AF991" s="81" t="str">
        <f t="shared" si="156"/>
        <v>2012-Q3</v>
      </c>
      <c r="AG991" s="87">
        <f t="shared" si="157"/>
        <v>10.75</v>
      </c>
      <c r="AH991" s="87">
        <f t="shared" si="158"/>
        <v>9.81</v>
      </c>
      <c r="AI991" s="87">
        <f t="shared" si="159"/>
        <v>0.9399999999999995</v>
      </c>
    </row>
    <row r="992" spans="1:35" ht="12" customHeight="1" x14ac:dyDescent="0.2">
      <c r="A992" s="73" t="s">
        <v>1887</v>
      </c>
      <c r="B992" s="74" t="s">
        <v>63</v>
      </c>
      <c r="C992" s="74" t="s">
        <v>100</v>
      </c>
      <c r="D992" s="74" t="s">
        <v>62</v>
      </c>
      <c r="E992" s="74" t="s">
        <v>219</v>
      </c>
      <c r="F992" s="74" t="s">
        <v>2</v>
      </c>
      <c r="G992" s="74" t="s">
        <v>2678</v>
      </c>
      <c r="H992" s="76">
        <v>40893</v>
      </c>
      <c r="I992" s="77">
        <v>66.206999999999994</v>
      </c>
      <c r="J992" s="78">
        <v>8.68</v>
      </c>
      <c r="K992" s="78">
        <v>10.75</v>
      </c>
      <c r="L992" s="78">
        <v>50.13</v>
      </c>
      <c r="M992" s="78">
        <v>1018.937</v>
      </c>
      <c r="N992" s="76">
        <v>41110</v>
      </c>
      <c r="O992" s="77">
        <v>18.099</v>
      </c>
      <c r="P992" s="78">
        <v>7.96</v>
      </c>
      <c r="Q992" s="78">
        <v>9.31</v>
      </c>
      <c r="R992" s="78">
        <v>50.13</v>
      </c>
      <c r="S992" s="78">
        <v>1002.768</v>
      </c>
      <c r="T992" s="79">
        <v>7</v>
      </c>
      <c r="V992" s="86">
        <v>41110</v>
      </c>
      <c r="X992" s="81" t="str">
        <f t="shared" si="150"/>
        <v>2011-Q4</v>
      </c>
      <c r="Y992" s="81" t="str">
        <f t="shared" si="151"/>
        <v>2011-Q4</v>
      </c>
      <c r="Z992" s="87">
        <f t="shared" si="152"/>
        <v>10.75</v>
      </c>
      <c r="AB992" s="81" t="str">
        <f t="shared" si="153"/>
        <v>2012-Q3</v>
      </c>
      <c r="AC992" s="81" t="str">
        <f t="shared" si="154"/>
        <v>2012-Q3</v>
      </c>
      <c r="AD992" s="87">
        <f t="shared" si="155"/>
        <v>9.31</v>
      </c>
      <c r="AF992" s="81" t="str">
        <f t="shared" si="156"/>
        <v>2012-Q3</v>
      </c>
      <c r="AG992" s="87">
        <f t="shared" si="157"/>
        <v>10.75</v>
      </c>
      <c r="AH992" s="87">
        <f t="shared" si="158"/>
        <v>9.31</v>
      </c>
      <c r="AI992" s="87">
        <f t="shared" si="159"/>
        <v>1.4399999999999995</v>
      </c>
    </row>
    <row r="993" spans="1:35" ht="12" customHeight="1" x14ac:dyDescent="0.2">
      <c r="A993" s="73" t="s">
        <v>1887</v>
      </c>
      <c r="B993" s="74" t="s">
        <v>116</v>
      </c>
      <c r="C993" s="74" t="s">
        <v>13</v>
      </c>
      <c r="D993" s="74" t="s">
        <v>12</v>
      </c>
      <c r="E993" s="74" t="s">
        <v>115</v>
      </c>
      <c r="F993" s="74" t="s">
        <v>2</v>
      </c>
      <c r="G993" s="74" t="s">
        <v>2680</v>
      </c>
      <c r="H993" s="76">
        <v>40886</v>
      </c>
      <c r="I993" s="77">
        <v>56.607895999999997</v>
      </c>
      <c r="J993" s="78">
        <v>7.88</v>
      </c>
      <c r="K993" s="78">
        <v>10.199999999999999</v>
      </c>
      <c r="L993" s="78">
        <v>52.1</v>
      </c>
      <c r="M993" s="78">
        <v>1836.6238209999999</v>
      </c>
      <c r="N993" s="76">
        <v>41106</v>
      </c>
      <c r="O993" s="77">
        <v>50</v>
      </c>
      <c r="P993" s="78">
        <v>7.67</v>
      </c>
      <c r="Q993" s="78">
        <v>9.8000000000000007</v>
      </c>
      <c r="R993" s="78">
        <v>52.1</v>
      </c>
      <c r="S993" s="78">
        <v>1830.2</v>
      </c>
      <c r="T993" s="79">
        <v>7</v>
      </c>
      <c r="V993" s="86">
        <v>41106</v>
      </c>
      <c r="X993" s="81" t="str">
        <f t="shared" si="150"/>
        <v>2011-Q4</v>
      </c>
      <c r="Y993" s="81" t="str">
        <f t="shared" si="151"/>
        <v>2011-Q4</v>
      </c>
      <c r="Z993" s="87">
        <f t="shared" si="152"/>
        <v>10.199999999999999</v>
      </c>
      <c r="AB993" s="81" t="str">
        <f t="shared" si="153"/>
        <v>2012-Q3</v>
      </c>
      <c r="AC993" s="81" t="str">
        <f t="shared" si="154"/>
        <v>2012-Q3</v>
      </c>
      <c r="AD993" s="87">
        <f t="shared" si="155"/>
        <v>9.8000000000000007</v>
      </c>
      <c r="AF993" s="81" t="str">
        <f t="shared" si="156"/>
        <v>2012-Q3</v>
      </c>
      <c r="AG993" s="87">
        <f t="shared" si="157"/>
        <v>10.199999999999999</v>
      </c>
      <c r="AH993" s="87">
        <f t="shared" si="158"/>
        <v>9.8000000000000007</v>
      </c>
      <c r="AI993" s="87">
        <f t="shared" si="159"/>
        <v>0.39999999999999858</v>
      </c>
    </row>
    <row r="994" spans="1:35" ht="12" customHeight="1" x14ac:dyDescent="0.2">
      <c r="A994" s="73" t="s">
        <v>1887</v>
      </c>
      <c r="B994" s="74" t="s">
        <v>181</v>
      </c>
      <c r="C994" s="74" t="s">
        <v>3018</v>
      </c>
      <c r="D994" s="74" t="s">
        <v>180</v>
      </c>
      <c r="E994" s="74" t="s">
        <v>179</v>
      </c>
      <c r="F994" s="74" t="s">
        <v>2</v>
      </c>
      <c r="G994" s="74" t="s">
        <v>2680</v>
      </c>
      <c r="H994" s="76">
        <v>40752</v>
      </c>
      <c r="I994" s="77">
        <v>73.255956999999995</v>
      </c>
      <c r="J994" s="78">
        <v>8.75</v>
      </c>
      <c r="K994" s="78">
        <v>11</v>
      </c>
      <c r="L994" s="78">
        <v>53.07</v>
      </c>
      <c r="M994" s="78">
        <v>3351.8540280000002</v>
      </c>
      <c r="N994" s="76">
        <v>41099</v>
      </c>
      <c r="O994" s="77">
        <v>4.3136060000000001</v>
      </c>
      <c r="P994" s="75" t="s">
        <v>1</v>
      </c>
      <c r="Q994" s="78">
        <v>10.199999999999999</v>
      </c>
      <c r="R994" s="75" t="s">
        <v>1</v>
      </c>
      <c r="S994" s="75" t="s">
        <v>1</v>
      </c>
      <c r="T994" s="79">
        <v>11</v>
      </c>
      <c r="V994" s="86">
        <v>41099</v>
      </c>
      <c r="X994" s="81" t="str">
        <f t="shared" si="150"/>
        <v>2011-Q3</v>
      </c>
      <c r="Y994" s="81" t="str">
        <f t="shared" si="151"/>
        <v>2011-Q3</v>
      </c>
      <c r="Z994" s="87">
        <f t="shared" si="152"/>
        <v>11</v>
      </c>
      <c r="AB994" s="81" t="str">
        <f t="shared" si="153"/>
        <v>2012-Q3</v>
      </c>
      <c r="AC994" s="81" t="str">
        <f t="shared" si="154"/>
        <v>2012-Q3</v>
      </c>
      <c r="AD994" s="87">
        <f t="shared" si="155"/>
        <v>10.199999999999999</v>
      </c>
      <c r="AF994" s="81" t="str">
        <f t="shared" si="156"/>
        <v>2012-Q3</v>
      </c>
      <c r="AG994" s="87">
        <f t="shared" si="157"/>
        <v>11</v>
      </c>
      <c r="AH994" s="87">
        <f t="shared" si="158"/>
        <v>10.199999999999999</v>
      </c>
      <c r="AI994" s="87">
        <f t="shared" si="159"/>
        <v>0.80000000000000071</v>
      </c>
    </row>
    <row r="995" spans="1:35" ht="12" customHeight="1" x14ac:dyDescent="0.2">
      <c r="A995" s="73" t="s">
        <v>1887</v>
      </c>
      <c r="B995" s="74" t="s">
        <v>242</v>
      </c>
      <c r="C995" s="74" t="s">
        <v>2774</v>
      </c>
      <c r="D995" s="74" t="s">
        <v>241</v>
      </c>
      <c r="E995" s="74" t="s">
        <v>244</v>
      </c>
      <c r="F995" s="74" t="s">
        <v>2</v>
      </c>
      <c r="G995" s="74" t="s">
        <v>2680</v>
      </c>
      <c r="H995" s="76">
        <v>40389</v>
      </c>
      <c r="I995" s="77">
        <v>93.798000000000002</v>
      </c>
      <c r="J995" s="78">
        <v>8.5399999999999991</v>
      </c>
      <c r="K995" s="78">
        <v>10.75</v>
      </c>
      <c r="L995" s="78">
        <v>56.29</v>
      </c>
      <c r="M995" s="78">
        <v>1569.4649999999999</v>
      </c>
      <c r="N995" s="76">
        <v>41089</v>
      </c>
      <c r="O995" s="77">
        <v>43.085999999999999</v>
      </c>
      <c r="P995" s="78">
        <v>8.11</v>
      </c>
      <c r="Q995" s="78">
        <v>10</v>
      </c>
      <c r="R995" s="78">
        <v>56.29</v>
      </c>
      <c r="S995" s="78">
        <v>1385.83</v>
      </c>
      <c r="T995" s="79">
        <v>23</v>
      </c>
      <c r="V995" s="86">
        <v>41089</v>
      </c>
      <c r="X995" s="81" t="str">
        <f t="shared" si="150"/>
        <v>2010-Q3</v>
      </c>
      <c r="Y995" s="81" t="str">
        <f t="shared" si="151"/>
        <v>2010-Q3</v>
      </c>
      <c r="Z995" s="87">
        <f t="shared" si="152"/>
        <v>10.75</v>
      </c>
      <c r="AB995" s="81" t="str">
        <f t="shared" si="153"/>
        <v>2012-Q2</v>
      </c>
      <c r="AC995" s="81" t="str">
        <f t="shared" si="154"/>
        <v>2012-Q2</v>
      </c>
      <c r="AD995" s="87">
        <f t="shared" si="155"/>
        <v>10</v>
      </c>
      <c r="AF995" s="81" t="str">
        <f t="shared" si="156"/>
        <v>2012-Q2</v>
      </c>
      <c r="AG995" s="87">
        <f t="shared" si="157"/>
        <v>10.75</v>
      </c>
      <c r="AH995" s="87">
        <f t="shared" si="158"/>
        <v>10</v>
      </c>
      <c r="AI995" s="87">
        <f t="shared" si="159"/>
        <v>0.75</v>
      </c>
    </row>
    <row r="996" spans="1:35" ht="12" customHeight="1" x14ac:dyDescent="0.2">
      <c r="A996" s="73" t="s">
        <v>1887</v>
      </c>
      <c r="B996" s="74" t="s">
        <v>86</v>
      </c>
      <c r="C996" s="74" t="s">
        <v>177</v>
      </c>
      <c r="D996" s="74" t="s">
        <v>176</v>
      </c>
      <c r="E996" s="74" t="s">
        <v>238</v>
      </c>
      <c r="F996" s="74" t="s">
        <v>2</v>
      </c>
      <c r="G996" s="74" t="s">
        <v>2694</v>
      </c>
      <c r="H996" s="76">
        <v>40970</v>
      </c>
      <c r="I996" s="77">
        <v>59.869822999999997</v>
      </c>
      <c r="J996" s="75" t="s">
        <v>1</v>
      </c>
      <c r="K996" s="75" t="s">
        <v>1</v>
      </c>
      <c r="L996" s="75" t="s">
        <v>1</v>
      </c>
      <c r="M996" s="78">
        <v>336.70110199999999</v>
      </c>
      <c r="N996" s="76">
        <v>41089</v>
      </c>
      <c r="O996" s="77">
        <v>58.105578000000001</v>
      </c>
      <c r="P996" s="75" t="s">
        <v>1</v>
      </c>
      <c r="Q996" s="75" t="s">
        <v>1</v>
      </c>
      <c r="R996" s="75" t="s">
        <v>1</v>
      </c>
      <c r="S996" s="78">
        <v>335.90956899999998</v>
      </c>
      <c r="T996" s="79">
        <v>3</v>
      </c>
      <c r="V996" s="86">
        <v>41089</v>
      </c>
      <c r="X996" s="81" t="str">
        <f t="shared" si="150"/>
        <v>2012-Q1</v>
      </c>
      <c r="Y996" s="81" t="str">
        <f t="shared" si="151"/>
        <v/>
      </c>
      <c r="Z996" s="87" t="str">
        <f t="shared" si="152"/>
        <v/>
      </c>
      <c r="AB996" s="81" t="str">
        <f t="shared" si="153"/>
        <v>2012-Q2</v>
      </c>
      <c r="AC996" s="81" t="str">
        <f t="shared" si="154"/>
        <v/>
      </c>
      <c r="AD996" s="87" t="str">
        <f t="shared" si="155"/>
        <v/>
      </c>
      <c r="AF996" s="81" t="str">
        <f t="shared" si="156"/>
        <v/>
      </c>
      <c r="AG996" s="87" t="str">
        <f t="shared" si="157"/>
        <v/>
      </c>
      <c r="AH996" s="87" t="str">
        <f t="shared" si="158"/>
        <v/>
      </c>
      <c r="AI996" s="87" t="str">
        <f t="shared" si="159"/>
        <v/>
      </c>
    </row>
    <row r="997" spans="1:35" ht="12" customHeight="1" x14ac:dyDescent="0.2">
      <c r="A997" s="73" t="s">
        <v>1887</v>
      </c>
      <c r="B997" s="74" t="s">
        <v>57</v>
      </c>
      <c r="C997" s="74" t="s">
        <v>125</v>
      </c>
      <c r="D997" s="74" t="s">
        <v>124</v>
      </c>
      <c r="E997" s="74" t="s">
        <v>212</v>
      </c>
      <c r="F997" s="74" t="s">
        <v>2</v>
      </c>
      <c r="G997" s="74" t="s">
        <v>2680</v>
      </c>
      <c r="H997" s="76">
        <v>40729</v>
      </c>
      <c r="I997" s="77">
        <v>12.616040999999999</v>
      </c>
      <c r="J997" s="78">
        <v>6.54</v>
      </c>
      <c r="K997" s="78">
        <v>10.4</v>
      </c>
      <c r="L997" s="78">
        <v>43.92</v>
      </c>
      <c r="M997" s="78">
        <v>354.88635199999999</v>
      </c>
      <c r="N997" s="76">
        <v>41086</v>
      </c>
      <c r="O997" s="77">
        <v>9.1979120000000005</v>
      </c>
      <c r="P997" s="78">
        <v>6.35</v>
      </c>
      <c r="Q997" s="78">
        <v>10.1</v>
      </c>
      <c r="R997" s="78">
        <v>43.51</v>
      </c>
      <c r="S997" s="78">
        <v>354.88635199999999</v>
      </c>
      <c r="T997" s="79">
        <v>11</v>
      </c>
      <c r="V997" s="86">
        <v>41086</v>
      </c>
      <c r="X997" s="81" t="str">
        <f t="shared" si="150"/>
        <v>2011-Q3</v>
      </c>
      <c r="Y997" s="81" t="str">
        <f t="shared" si="151"/>
        <v>2011-Q3</v>
      </c>
      <c r="Z997" s="87">
        <f t="shared" si="152"/>
        <v>10.4</v>
      </c>
      <c r="AB997" s="81" t="str">
        <f t="shared" si="153"/>
        <v>2012-Q2</v>
      </c>
      <c r="AC997" s="81" t="str">
        <f t="shared" si="154"/>
        <v>2012-Q2</v>
      </c>
      <c r="AD997" s="87">
        <f t="shared" si="155"/>
        <v>10.1</v>
      </c>
      <c r="AF997" s="81" t="str">
        <f t="shared" si="156"/>
        <v>2012-Q2</v>
      </c>
      <c r="AG997" s="87">
        <f t="shared" si="157"/>
        <v>10.4</v>
      </c>
      <c r="AH997" s="87">
        <f t="shared" si="158"/>
        <v>10.1</v>
      </c>
      <c r="AI997" s="87">
        <f t="shared" si="159"/>
        <v>0.30000000000000071</v>
      </c>
    </row>
    <row r="998" spans="1:35" ht="12" customHeight="1" x14ac:dyDescent="0.2">
      <c r="A998" s="73" t="s">
        <v>1887</v>
      </c>
      <c r="B998" s="74" t="s">
        <v>54</v>
      </c>
      <c r="C998" s="74" t="s">
        <v>53</v>
      </c>
      <c r="D998" s="74" t="s">
        <v>52</v>
      </c>
      <c r="E998" s="74" t="s">
        <v>200</v>
      </c>
      <c r="F998" s="74" t="s">
        <v>2</v>
      </c>
      <c r="G998" s="74" t="s">
        <v>2694</v>
      </c>
      <c r="H998" s="76">
        <v>40862</v>
      </c>
      <c r="I998" s="77">
        <v>58.617195000000002</v>
      </c>
      <c r="J998" s="78">
        <v>7.45</v>
      </c>
      <c r="K998" s="78">
        <v>10.43</v>
      </c>
      <c r="L998" s="78">
        <v>47.51</v>
      </c>
      <c r="M998" s="78">
        <v>863.51273600000002</v>
      </c>
      <c r="N998" s="76">
        <v>41082</v>
      </c>
      <c r="O998" s="75" t="s">
        <v>1</v>
      </c>
      <c r="P998" s="75" t="s">
        <v>1</v>
      </c>
      <c r="Q998" s="75" t="s">
        <v>1</v>
      </c>
      <c r="R998" s="75" t="s">
        <v>1</v>
      </c>
      <c r="S998" s="75" t="s">
        <v>1</v>
      </c>
      <c r="T998" s="79">
        <v>7</v>
      </c>
      <c r="V998" s="86">
        <v>41082</v>
      </c>
      <c r="X998" s="81" t="str">
        <f t="shared" si="150"/>
        <v>2011-Q4</v>
      </c>
      <c r="Y998" s="81" t="str">
        <f t="shared" si="151"/>
        <v>2011-Q4</v>
      </c>
      <c r="Z998" s="87">
        <f t="shared" si="152"/>
        <v>10.43</v>
      </c>
      <c r="AB998" s="81" t="str">
        <f t="shared" si="153"/>
        <v>2012-Q2</v>
      </c>
      <c r="AC998" s="81" t="str">
        <f t="shared" si="154"/>
        <v/>
      </c>
      <c r="AD998" s="87" t="str">
        <f t="shared" si="155"/>
        <v/>
      </c>
      <c r="AF998" s="81" t="str">
        <f t="shared" si="156"/>
        <v/>
      </c>
      <c r="AG998" s="87" t="str">
        <f t="shared" si="157"/>
        <v/>
      </c>
      <c r="AH998" s="87" t="str">
        <f t="shared" si="158"/>
        <v/>
      </c>
      <c r="AI998" s="87" t="str">
        <f t="shared" si="159"/>
        <v/>
      </c>
    </row>
    <row r="999" spans="1:35" ht="12" customHeight="1" x14ac:dyDescent="0.2">
      <c r="A999" s="73" t="s">
        <v>1887</v>
      </c>
      <c r="B999" s="74" t="s">
        <v>158</v>
      </c>
      <c r="C999" s="74" t="s">
        <v>2445</v>
      </c>
      <c r="D999" s="74" t="s">
        <v>10</v>
      </c>
      <c r="E999" s="74" t="s">
        <v>157</v>
      </c>
      <c r="F999" s="74" t="s">
        <v>2</v>
      </c>
      <c r="G999" s="74" t="s">
        <v>2680</v>
      </c>
      <c r="H999" s="76">
        <v>40724</v>
      </c>
      <c r="I999" s="77">
        <v>11.885999999999999</v>
      </c>
      <c r="J999" s="78">
        <v>8.52</v>
      </c>
      <c r="K999" s="78">
        <v>10.65</v>
      </c>
      <c r="L999" s="78">
        <v>52.9</v>
      </c>
      <c r="M999" s="78">
        <v>318.89100000000002</v>
      </c>
      <c r="N999" s="76">
        <v>41079</v>
      </c>
      <c r="O999" s="77">
        <v>8.0370000000000008</v>
      </c>
      <c r="P999" s="78">
        <v>7.79</v>
      </c>
      <c r="Q999" s="78">
        <v>9.25</v>
      </c>
      <c r="R999" s="78">
        <v>53.04</v>
      </c>
      <c r="S999" s="78">
        <v>319.52600000000001</v>
      </c>
      <c r="T999" s="79">
        <v>11</v>
      </c>
      <c r="V999" s="86">
        <v>41079</v>
      </c>
      <c r="X999" s="81" t="str">
        <f t="shared" si="150"/>
        <v>2011-Q2</v>
      </c>
      <c r="Y999" s="81" t="str">
        <f t="shared" si="151"/>
        <v>2011-Q2</v>
      </c>
      <c r="Z999" s="87">
        <f t="shared" si="152"/>
        <v>10.65</v>
      </c>
      <c r="AB999" s="81" t="str">
        <f t="shared" si="153"/>
        <v>2012-Q2</v>
      </c>
      <c r="AC999" s="81" t="str">
        <f t="shared" si="154"/>
        <v>2012-Q2</v>
      </c>
      <c r="AD999" s="87">
        <f t="shared" si="155"/>
        <v>9.25</v>
      </c>
      <c r="AF999" s="81" t="str">
        <f t="shared" si="156"/>
        <v>2012-Q2</v>
      </c>
      <c r="AG999" s="87">
        <f t="shared" si="157"/>
        <v>10.65</v>
      </c>
      <c r="AH999" s="87">
        <f t="shared" si="158"/>
        <v>9.25</v>
      </c>
      <c r="AI999" s="87">
        <f t="shared" si="159"/>
        <v>1.4000000000000004</v>
      </c>
    </row>
    <row r="1000" spans="1:35" ht="12" customHeight="1" x14ac:dyDescent="0.2">
      <c r="A1000" s="73" t="s">
        <v>1887</v>
      </c>
      <c r="B1000" s="74" t="s">
        <v>116</v>
      </c>
      <c r="C1000" s="74" t="s">
        <v>119</v>
      </c>
      <c r="D1000" s="74" t="s">
        <v>118</v>
      </c>
      <c r="E1000" s="74" t="s">
        <v>117</v>
      </c>
      <c r="F1000" s="74" t="s">
        <v>2</v>
      </c>
      <c r="G1000" s="74" t="s">
        <v>2680</v>
      </c>
      <c r="H1000" s="76">
        <v>40878</v>
      </c>
      <c r="I1000" s="77">
        <v>4.6191300000000002</v>
      </c>
      <c r="J1000" s="78">
        <v>8.4700000000000006</v>
      </c>
      <c r="K1000" s="78">
        <v>10.5</v>
      </c>
      <c r="L1000" s="78">
        <v>54</v>
      </c>
      <c r="M1000" s="78">
        <v>243.55727200000001</v>
      </c>
      <c r="N1000" s="76">
        <v>41078</v>
      </c>
      <c r="O1000" s="77">
        <v>2.7036880000000001</v>
      </c>
      <c r="P1000" s="78">
        <v>7.99</v>
      </c>
      <c r="Q1000" s="78">
        <v>9.6</v>
      </c>
      <c r="R1000" s="78">
        <v>54</v>
      </c>
      <c r="S1000" s="78">
        <v>243.51120900000001</v>
      </c>
      <c r="T1000" s="79">
        <v>6</v>
      </c>
      <c r="V1000" s="86">
        <v>41078</v>
      </c>
      <c r="X1000" s="81" t="str">
        <f t="shared" si="150"/>
        <v>2011-Q4</v>
      </c>
      <c r="Y1000" s="81" t="str">
        <f t="shared" si="151"/>
        <v>2011-Q4</v>
      </c>
      <c r="Z1000" s="87">
        <f t="shared" si="152"/>
        <v>10.5</v>
      </c>
      <c r="AB1000" s="81" t="str">
        <f t="shared" si="153"/>
        <v>2012-Q2</v>
      </c>
      <c r="AC1000" s="81" t="str">
        <f t="shared" si="154"/>
        <v>2012-Q2</v>
      </c>
      <c r="AD1000" s="87">
        <f t="shared" si="155"/>
        <v>9.6</v>
      </c>
      <c r="AF1000" s="81" t="str">
        <f t="shared" si="156"/>
        <v>2012-Q2</v>
      </c>
      <c r="AG1000" s="87">
        <f t="shared" si="157"/>
        <v>10.5</v>
      </c>
      <c r="AH1000" s="87">
        <f t="shared" si="158"/>
        <v>9.6</v>
      </c>
      <c r="AI1000" s="87">
        <f t="shared" si="159"/>
        <v>0.90000000000000036</v>
      </c>
    </row>
    <row r="1001" spans="1:35" ht="12" customHeight="1" x14ac:dyDescent="0.2">
      <c r="A1001" s="73" t="s">
        <v>1887</v>
      </c>
      <c r="B1001" s="74" t="s">
        <v>8</v>
      </c>
      <c r="C1001" s="74" t="s">
        <v>3006</v>
      </c>
      <c r="D1001" s="74" t="s">
        <v>122</v>
      </c>
      <c r="E1001" s="74" t="s">
        <v>121</v>
      </c>
      <c r="F1001" s="74" t="s">
        <v>2</v>
      </c>
      <c r="G1001" s="74" t="s">
        <v>2680</v>
      </c>
      <c r="H1001" s="76">
        <v>41032</v>
      </c>
      <c r="I1001" s="77">
        <v>0</v>
      </c>
      <c r="J1001" s="75" t="s">
        <v>1</v>
      </c>
      <c r="K1001" s="78">
        <v>10.4</v>
      </c>
      <c r="L1001" s="78">
        <v>49.31</v>
      </c>
      <c r="M1001" s="78">
        <v>2104.5419999999999</v>
      </c>
      <c r="N1001" s="76">
        <v>41075</v>
      </c>
      <c r="O1001" s="77">
        <v>0</v>
      </c>
      <c r="P1001" s="75" t="s">
        <v>1</v>
      </c>
      <c r="Q1001" s="78">
        <v>10.4</v>
      </c>
      <c r="R1001" s="78">
        <v>49.31</v>
      </c>
      <c r="S1001" s="78">
        <v>2104.5419999999999</v>
      </c>
      <c r="T1001" s="79">
        <v>1</v>
      </c>
      <c r="V1001" s="86">
        <v>41075</v>
      </c>
      <c r="X1001" s="81" t="str">
        <f t="shared" si="150"/>
        <v>2012-Q2</v>
      </c>
      <c r="Y1001" s="81" t="str">
        <f t="shared" si="151"/>
        <v>2012-Q2</v>
      </c>
      <c r="Z1001" s="87">
        <f t="shared" si="152"/>
        <v>10.4</v>
      </c>
      <c r="AB1001" s="81" t="str">
        <f t="shared" si="153"/>
        <v>2012-Q2</v>
      </c>
      <c r="AC1001" s="81" t="str">
        <f t="shared" si="154"/>
        <v>2012-Q2</v>
      </c>
      <c r="AD1001" s="87">
        <f t="shared" si="155"/>
        <v>10.4</v>
      </c>
      <c r="AF1001" s="81" t="str">
        <f t="shared" si="156"/>
        <v>2012-Q2</v>
      </c>
      <c r="AG1001" s="87">
        <f t="shared" si="157"/>
        <v>10.4</v>
      </c>
      <c r="AH1001" s="87">
        <f t="shared" si="158"/>
        <v>10.4</v>
      </c>
      <c r="AI1001" s="87">
        <f t="shared" si="159"/>
        <v>0</v>
      </c>
    </row>
    <row r="1002" spans="1:35" ht="12" customHeight="1" x14ac:dyDescent="0.2">
      <c r="A1002" s="73" t="s">
        <v>1887</v>
      </c>
      <c r="B1002" s="74" t="s">
        <v>39</v>
      </c>
      <c r="C1002" s="74" t="s">
        <v>186</v>
      </c>
      <c r="D1002" s="74" t="s">
        <v>38</v>
      </c>
      <c r="E1002" s="74" t="s">
        <v>185</v>
      </c>
      <c r="F1002" s="74" t="s">
        <v>2</v>
      </c>
      <c r="G1002" s="74" t="s">
        <v>2678</v>
      </c>
      <c r="H1002" s="76">
        <v>40753</v>
      </c>
      <c r="I1002" s="77">
        <v>31.388000000000002</v>
      </c>
      <c r="J1002" s="78">
        <v>8.33</v>
      </c>
      <c r="K1002" s="78">
        <v>10.8</v>
      </c>
      <c r="L1002" s="78">
        <v>49.37</v>
      </c>
      <c r="M1002" s="78">
        <v>672.77499999999998</v>
      </c>
      <c r="N1002" s="76">
        <v>41074</v>
      </c>
      <c r="O1002" s="77">
        <v>19.436</v>
      </c>
      <c r="P1002" s="78">
        <v>7.61</v>
      </c>
      <c r="Q1002" s="78">
        <v>9.4</v>
      </c>
      <c r="R1002" s="78">
        <v>48</v>
      </c>
      <c r="S1002" s="78">
        <v>671.04899999999998</v>
      </c>
      <c r="T1002" s="79">
        <v>10</v>
      </c>
      <c r="V1002" s="86">
        <v>41074</v>
      </c>
      <c r="X1002" s="81" t="str">
        <f t="shared" si="150"/>
        <v>2011-Q3</v>
      </c>
      <c r="Y1002" s="81" t="str">
        <f t="shared" si="151"/>
        <v>2011-Q3</v>
      </c>
      <c r="Z1002" s="87">
        <f t="shared" si="152"/>
        <v>10.8</v>
      </c>
      <c r="AB1002" s="81" t="str">
        <f t="shared" si="153"/>
        <v>2012-Q2</v>
      </c>
      <c r="AC1002" s="81" t="str">
        <f t="shared" si="154"/>
        <v>2012-Q2</v>
      </c>
      <c r="AD1002" s="87">
        <f t="shared" si="155"/>
        <v>9.4</v>
      </c>
      <c r="AF1002" s="81" t="str">
        <f t="shared" si="156"/>
        <v>2012-Q2</v>
      </c>
      <c r="AG1002" s="87">
        <f t="shared" si="157"/>
        <v>10.8</v>
      </c>
      <c r="AH1002" s="87">
        <f t="shared" si="158"/>
        <v>9.4</v>
      </c>
      <c r="AI1002" s="87">
        <f t="shared" si="159"/>
        <v>1.4000000000000004</v>
      </c>
    </row>
    <row r="1003" spans="1:35" ht="12" customHeight="1" x14ac:dyDescent="0.2">
      <c r="A1003" s="73" t="s">
        <v>1887</v>
      </c>
      <c r="B1003" s="74" t="s">
        <v>57</v>
      </c>
      <c r="C1003" s="74" t="s">
        <v>217</v>
      </c>
      <c r="D1003" s="74" t="s">
        <v>216</v>
      </c>
      <c r="E1003" s="74" t="s">
        <v>215</v>
      </c>
      <c r="F1003" s="74" t="s">
        <v>2</v>
      </c>
      <c r="G1003" s="74" t="s">
        <v>2680</v>
      </c>
      <c r="H1003" s="76">
        <v>40704</v>
      </c>
      <c r="I1003" s="77">
        <v>180.935</v>
      </c>
      <c r="J1003" s="78">
        <v>6.86</v>
      </c>
      <c r="K1003" s="78">
        <v>10.7</v>
      </c>
      <c r="L1003" s="78">
        <v>42.07</v>
      </c>
      <c r="M1003" s="78">
        <v>7653.8010000000004</v>
      </c>
      <c r="N1003" s="76">
        <v>41067</v>
      </c>
      <c r="O1003" s="77">
        <v>118.47499999999999</v>
      </c>
      <c r="P1003" s="78">
        <v>6.7</v>
      </c>
      <c r="Q1003" s="78">
        <v>10.3</v>
      </c>
      <c r="R1003" s="78">
        <v>42.07</v>
      </c>
      <c r="S1003" s="78">
        <v>7403.5309999999999</v>
      </c>
      <c r="T1003" s="79">
        <v>12</v>
      </c>
      <c r="V1003" s="86">
        <v>41067</v>
      </c>
      <c r="X1003" s="81" t="str">
        <f t="shared" si="150"/>
        <v>2011-Q2</v>
      </c>
      <c r="Y1003" s="81" t="str">
        <f t="shared" si="151"/>
        <v>2011-Q2</v>
      </c>
      <c r="Z1003" s="87">
        <f t="shared" si="152"/>
        <v>10.7</v>
      </c>
      <c r="AB1003" s="81" t="str">
        <f t="shared" si="153"/>
        <v>2012-Q2</v>
      </c>
      <c r="AC1003" s="81" t="str">
        <f t="shared" si="154"/>
        <v>2012-Q2</v>
      </c>
      <c r="AD1003" s="87">
        <f t="shared" si="155"/>
        <v>10.3</v>
      </c>
      <c r="AF1003" s="81" t="str">
        <f t="shared" si="156"/>
        <v>2012-Q2</v>
      </c>
      <c r="AG1003" s="87">
        <f t="shared" si="157"/>
        <v>10.7</v>
      </c>
      <c r="AH1003" s="87">
        <f t="shared" si="158"/>
        <v>10.3</v>
      </c>
      <c r="AI1003" s="87">
        <f t="shared" si="159"/>
        <v>0.39999999999999858</v>
      </c>
    </row>
    <row r="1004" spans="1:35" ht="12" customHeight="1" x14ac:dyDescent="0.2">
      <c r="A1004" s="73" t="s">
        <v>1887</v>
      </c>
      <c r="B1004" s="74" t="s">
        <v>81</v>
      </c>
      <c r="C1004" s="74" t="s">
        <v>80</v>
      </c>
      <c r="D1004" s="74" t="s">
        <v>62</v>
      </c>
      <c r="E1004" s="74" t="s">
        <v>232</v>
      </c>
      <c r="F1004" s="74" t="s">
        <v>2</v>
      </c>
      <c r="G1004" s="74" t="s">
        <v>2678</v>
      </c>
      <c r="H1004" s="76">
        <v>40855</v>
      </c>
      <c r="I1004" s="77">
        <v>-59.14</v>
      </c>
      <c r="J1004" s="78">
        <v>8.11</v>
      </c>
      <c r="K1004" s="78">
        <v>10.050000000000001</v>
      </c>
      <c r="L1004" s="78">
        <v>45.56</v>
      </c>
      <c r="M1004" s="78">
        <v>6600.9970000000003</v>
      </c>
      <c r="N1004" s="76">
        <v>41058</v>
      </c>
      <c r="O1004" s="77">
        <v>-133.40600000000001</v>
      </c>
      <c r="P1004" s="78">
        <v>8.16</v>
      </c>
      <c r="Q1004" s="78">
        <v>10.050000000000001</v>
      </c>
      <c r="R1004" s="78">
        <v>46.17</v>
      </c>
      <c r="S1004" s="78">
        <v>6187.6670000000004</v>
      </c>
      <c r="T1004" s="79">
        <v>6</v>
      </c>
      <c r="V1004" s="86">
        <v>41058</v>
      </c>
      <c r="X1004" s="81" t="str">
        <f t="shared" si="150"/>
        <v>2011-Q4</v>
      </c>
      <c r="Y1004" s="81" t="str">
        <f t="shared" si="151"/>
        <v>2011-Q4</v>
      </c>
      <c r="Z1004" s="87">
        <f t="shared" si="152"/>
        <v>10.050000000000001</v>
      </c>
      <c r="AB1004" s="81" t="str">
        <f t="shared" si="153"/>
        <v>2012-Q2</v>
      </c>
      <c r="AC1004" s="81" t="str">
        <f t="shared" si="154"/>
        <v>2012-Q2</v>
      </c>
      <c r="AD1004" s="87">
        <f t="shared" si="155"/>
        <v>10.050000000000001</v>
      </c>
      <c r="AF1004" s="81" t="str">
        <f t="shared" si="156"/>
        <v>2012-Q2</v>
      </c>
      <c r="AG1004" s="87">
        <f t="shared" si="157"/>
        <v>10.050000000000001</v>
      </c>
      <c r="AH1004" s="87">
        <f t="shared" si="158"/>
        <v>10.050000000000001</v>
      </c>
      <c r="AI1004" s="87">
        <f t="shared" si="159"/>
        <v>0</v>
      </c>
    </row>
    <row r="1005" spans="1:35" ht="12" customHeight="1" x14ac:dyDescent="0.2">
      <c r="A1005" s="73" t="s">
        <v>1887</v>
      </c>
      <c r="B1005" s="74" t="s">
        <v>28</v>
      </c>
      <c r="C1005" s="74" t="s">
        <v>155</v>
      </c>
      <c r="D1005" s="74" t="s">
        <v>2095</v>
      </c>
      <c r="E1005" s="74" t="s">
        <v>154</v>
      </c>
      <c r="F1005" s="74" t="s">
        <v>2</v>
      </c>
      <c r="G1005" s="74" t="s">
        <v>2680</v>
      </c>
      <c r="H1005" s="76">
        <v>40940</v>
      </c>
      <c r="I1005" s="77">
        <v>26.25461</v>
      </c>
      <c r="J1005" s="78">
        <v>8.94</v>
      </c>
      <c r="K1005" s="78">
        <v>10.6</v>
      </c>
      <c r="L1005" s="78">
        <v>53.38</v>
      </c>
      <c r="M1005" s="78">
        <v>1126.2151679999999</v>
      </c>
      <c r="N1005" s="76">
        <v>41047</v>
      </c>
      <c r="O1005" s="77">
        <v>-15</v>
      </c>
      <c r="P1005" s="75" t="s">
        <v>1</v>
      </c>
      <c r="Q1005" s="75" t="s">
        <v>1</v>
      </c>
      <c r="R1005" s="75" t="s">
        <v>1</v>
      </c>
      <c r="S1005" s="75" t="s">
        <v>1</v>
      </c>
      <c r="T1005" s="79">
        <v>3</v>
      </c>
      <c r="V1005" s="86">
        <v>41047</v>
      </c>
      <c r="X1005" s="81" t="str">
        <f t="shared" si="150"/>
        <v>2012-Q1</v>
      </c>
      <c r="Y1005" s="81" t="str">
        <f t="shared" si="151"/>
        <v>2012-Q1</v>
      </c>
      <c r="Z1005" s="87">
        <f t="shared" si="152"/>
        <v>10.6</v>
      </c>
      <c r="AB1005" s="81" t="str">
        <f t="shared" si="153"/>
        <v>2012-Q2</v>
      </c>
      <c r="AC1005" s="81" t="str">
        <f t="shared" si="154"/>
        <v/>
      </c>
      <c r="AD1005" s="87" t="str">
        <f t="shared" si="155"/>
        <v/>
      </c>
      <c r="AF1005" s="81" t="str">
        <f t="shared" si="156"/>
        <v/>
      </c>
      <c r="AG1005" s="87" t="str">
        <f t="shared" si="157"/>
        <v/>
      </c>
      <c r="AH1005" s="87" t="str">
        <f t="shared" si="158"/>
        <v/>
      </c>
      <c r="AI1005" s="87" t="str">
        <f t="shared" si="159"/>
        <v/>
      </c>
    </row>
    <row r="1006" spans="1:35" ht="12" customHeight="1" x14ac:dyDescent="0.2">
      <c r="A1006" s="73" t="s">
        <v>1887</v>
      </c>
      <c r="B1006" s="74" t="s">
        <v>109</v>
      </c>
      <c r="C1006" s="74" t="s">
        <v>272</v>
      </c>
      <c r="D1006" s="74" t="s">
        <v>271</v>
      </c>
      <c r="E1006" s="74" t="s">
        <v>270</v>
      </c>
      <c r="F1006" s="74" t="s">
        <v>2</v>
      </c>
      <c r="G1006" s="74" t="s">
        <v>2680</v>
      </c>
      <c r="H1006" s="76">
        <v>40695</v>
      </c>
      <c r="I1006" s="77">
        <v>95.5</v>
      </c>
      <c r="J1006" s="78">
        <v>8.8699999999999992</v>
      </c>
      <c r="K1006" s="78">
        <v>11</v>
      </c>
      <c r="L1006" s="78">
        <v>53.9</v>
      </c>
      <c r="M1006" s="78">
        <v>5720.277</v>
      </c>
      <c r="N1006" s="76">
        <v>41044</v>
      </c>
      <c r="O1006" s="77">
        <v>0</v>
      </c>
      <c r="P1006" s="78">
        <v>8.33</v>
      </c>
      <c r="Q1006" s="78">
        <v>10</v>
      </c>
      <c r="R1006" s="78">
        <v>53.94</v>
      </c>
      <c r="S1006" s="78">
        <v>5662.9979999999996</v>
      </c>
      <c r="T1006" s="79">
        <v>11</v>
      </c>
      <c r="V1006" s="86">
        <v>41044</v>
      </c>
      <c r="X1006" s="81" t="str">
        <f t="shared" si="150"/>
        <v>2011-Q2</v>
      </c>
      <c r="Y1006" s="81" t="str">
        <f t="shared" si="151"/>
        <v>2011-Q2</v>
      </c>
      <c r="Z1006" s="87">
        <f t="shared" si="152"/>
        <v>11</v>
      </c>
      <c r="AB1006" s="81" t="str">
        <f t="shared" si="153"/>
        <v>2012-Q2</v>
      </c>
      <c r="AC1006" s="81" t="str">
        <f t="shared" si="154"/>
        <v>2012-Q2</v>
      </c>
      <c r="AD1006" s="87">
        <f t="shared" si="155"/>
        <v>10</v>
      </c>
      <c r="AF1006" s="81" t="str">
        <f t="shared" si="156"/>
        <v>2012-Q2</v>
      </c>
      <c r="AG1006" s="87">
        <f t="shared" si="157"/>
        <v>11</v>
      </c>
      <c r="AH1006" s="87">
        <f t="shared" si="158"/>
        <v>10</v>
      </c>
      <c r="AI1006" s="87">
        <f t="shared" si="159"/>
        <v>1</v>
      </c>
    </row>
    <row r="1007" spans="1:35" ht="12" customHeight="1" x14ac:dyDescent="0.2">
      <c r="A1007" s="73" t="s">
        <v>1887</v>
      </c>
      <c r="B1007" s="74" t="s">
        <v>14</v>
      </c>
      <c r="C1007" s="74" t="s">
        <v>131</v>
      </c>
      <c r="D1007" s="74" t="s">
        <v>2095</v>
      </c>
      <c r="E1007" s="74" t="s">
        <v>130</v>
      </c>
      <c r="F1007" s="74" t="s">
        <v>2</v>
      </c>
      <c r="G1007" s="74" t="s">
        <v>2680</v>
      </c>
      <c r="H1007" s="76">
        <v>40707</v>
      </c>
      <c r="I1007" s="77">
        <v>125.40159800000001</v>
      </c>
      <c r="J1007" s="78">
        <v>8.26</v>
      </c>
      <c r="K1007" s="78">
        <v>10.75</v>
      </c>
      <c r="L1007" s="78">
        <v>48</v>
      </c>
      <c r="M1007" s="78">
        <v>4896.7324939999999</v>
      </c>
      <c r="N1007" s="76">
        <v>41036</v>
      </c>
      <c r="O1007" s="77">
        <v>63.3</v>
      </c>
      <c r="P1007" s="78">
        <v>7.8</v>
      </c>
      <c r="Q1007" s="78">
        <v>9.8000000000000007</v>
      </c>
      <c r="R1007" s="78">
        <v>48</v>
      </c>
      <c r="S1007" s="78">
        <v>4853</v>
      </c>
      <c r="T1007" s="79">
        <v>10</v>
      </c>
      <c r="V1007" s="86">
        <v>41036</v>
      </c>
      <c r="X1007" s="81" t="str">
        <f t="shared" si="150"/>
        <v>2011-Q2</v>
      </c>
      <c r="Y1007" s="81" t="str">
        <f t="shared" si="151"/>
        <v>2011-Q2</v>
      </c>
      <c r="Z1007" s="87">
        <f t="shared" si="152"/>
        <v>10.75</v>
      </c>
      <c r="AB1007" s="81" t="str">
        <f t="shared" si="153"/>
        <v>2012-Q2</v>
      </c>
      <c r="AC1007" s="81" t="str">
        <f t="shared" si="154"/>
        <v>2012-Q2</v>
      </c>
      <c r="AD1007" s="87">
        <f t="shared" si="155"/>
        <v>9.8000000000000007</v>
      </c>
      <c r="AF1007" s="81" t="str">
        <f t="shared" si="156"/>
        <v>2012-Q2</v>
      </c>
      <c r="AG1007" s="87">
        <f t="shared" si="157"/>
        <v>10.75</v>
      </c>
      <c r="AH1007" s="87">
        <f t="shared" si="158"/>
        <v>9.8000000000000007</v>
      </c>
      <c r="AI1007" s="87">
        <f t="shared" si="159"/>
        <v>0.94999999999999929</v>
      </c>
    </row>
    <row r="1008" spans="1:35" ht="12" customHeight="1" x14ac:dyDescent="0.2">
      <c r="A1008" s="73" t="s">
        <v>1887</v>
      </c>
      <c r="B1008" s="74" t="s">
        <v>242</v>
      </c>
      <c r="C1008" s="74" t="s">
        <v>2775</v>
      </c>
      <c r="D1008" s="74" t="s">
        <v>241</v>
      </c>
      <c r="E1008" s="74" t="s">
        <v>240</v>
      </c>
      <c r="F1008" s="74" t="s">
        <v>2</v>
      </c>
      <c r="G1008" s="74" t="s">
        <v>2680</v>
      </c>
      <c r="H1008" s="76">
        <v>40086</v>
      </c>
      <c r="I1008" s="77">
        <v>28.190300000000001</v>
      </c>
      <c r="J1008" s="78">
        <v>8.57</v>
      </c>
      <c r="K1008" s="78">
        <v>10.75</v>
      </c>
      <c r="L1008" s="78">
        <v>56.86</v>
      </c>
      <c r="M1008" s="78">
        <v>389.959</v>
      </c>
      <c r="N1008" s="76">
        <v>41031</v>
      </c>
      <c r="O1008" s="77">
        <v>4.7450999999999999</v>
      </c>
      <c r="P1008" s="78">
        <v>8.15</v>
      </c>
      <c r="Q1008" s="78">
        <v>10</v>
      </c>
      <c r="R1008" s="78">
        <v>56.86</v>
      </c>
      <c r="S1008" s="78">
        <v>387.31700000000001</v>
      </c>
      <c r="T1008" s="79">
        <v>31</v>
      </c>
      <c r="V1008" s="86">
        <v>41031</v>
      </c>
      <c r="X1008" s="81" t="str">
        <f t="shared" si="150"/>
        <v>2009-Q3</v>
      </c>
      <c r="Y1008" s="81" t="str">
        <f t="shared" si="151"/>
        <v>2009-Q3</v>
      </c>
      <c r="Z1008" s="87">
        <f t="shared" si="152"/>
        <v>10.75</v>
      </c>
      <c r="AB1008" s="81" t="str">
        <f t="shared" si="153"/>
        <v>2012-Q2</v>
      </c>
      <c r="AC1008" s="81" t="str">
        <f t="shared" si="154"/>
        <v>2012-Q2</v>
      </c>
      <c r="AD1008" s="87">
        <f t="shared" si="155"/>
        <v>10</v>
      </c>
      <c r="AF1008" s="81" t="str">
        <f t="shared" si="156"/>
        <v>2012-Q2</v>
      </c>
      <c r="AG1008" s="87">
        <f t="shared" si="157"/>
        <v>10.75</v>
      </c>
      <c r="AH1008" s="87">
        <f t="shared" si="158"/>
        <v>10</v>
      </c>
      <c r="AI1008" s="87">
        <f t="shared" si="159"/>
        <v>0.75</v>
      </c>
    </row>
    <row r="1009" spans="1:35" ht="12" customHeight="1" x14ac:dyDescent="0.2">
      <c r="A1009" s="73" t="s">
        <v>1887</v>
      </c>
      <c r="B1009" s="74" t="s">
        <v>259</v>
      </c>
      <c r="C1009" s="74" t="s">
        <v>3020</v>
      </c>
      <c r="D1009" s="74" t="s">
        <v>10</v>
      </c>
      <c r="E1009" s="74" t="s">
        <v>258</v>
      </c>
      <c r="F1009" s="74" t="s">
        <v>2</v>
      </c>
      <c r="G1009" s="74" t="s">
        <v>2680</v>
      </c>
      <c r="H1009" s="76">
        <v>40869</v>
      </c>
      <c r="I1009" s="77">
        <v>281.02914199999998</v>
      </c>
      <c r="J1009" s="78">
        <v>8.5</v>
      </c>
      <c r="K1009" s="78">
        <v>10.75</v>
      </c>
      <c r="L1009" s="78">
        <v>56</v>
      </c>
      <c r="M1009" s="78">
        <v>5431.2201080000004</v>
      </c>
      <c r="N1009" s="76">
        <v>41025</v>
      </c>
      <c r="O1009" s="77">
        <v>234.41300000000001</v>
      </c>
      <c r="P1009" s="78">
        <v>8.08</v>
      </c>
      <c r="Q1009" s="78">
        <v>10</v>
      </c>
      <c r="R1009" s="78">
        <v>56</v>
      </c>
      <c r="S1009" s="75" t="s">
        <v>1</v>
      </c>
      <c r="T1009" s="79">
        <v>5</v>
      </c>
      <c r="V1009" s="86">
        <v>41025</v>
      </c>
      <c r="X1009" s="81" t="str">
        <f t="shared" si="150"/>
        <v>2011-Q4</v>
      </c>
      <c r="Y1009" s="81" t="str">
        <f t="shared" si="151"/>
        <v>2011-Q4</v>
      </c>
      <c r="Z1009" s="87">
        <f t="shared" si="152"/>
        <v>10.75</v>
      </c>
      <c r="AB1009" s="81" t="str">
        <f t="shared" si="153"/>
        <v>2012-Q2</v>
      </c>
      <c r="AC1009" s="81" t="str">
        <f t="shared" si="154"/>
        <v>2012-Q2</v>
      </c>
      <c r="AD1009" s="87">
        <f t="shared" si="155"/>
        <v>10</v>
      </c>
      <c r="AF1009" s="81" t="str">
        <f t="shared" si="156"/>
        <v>2012-Q2</v>
      </c>
      <c r="AG1009" s="87">
        <f t="shared" si="157"/>
        <v>10.75</v>
      </c>
      <c r="AH1009" s="87">
        <f t="shared" si="158"/>
        <v>10</v>
      </c>
      <c r="AI1009" s="87">
        <f t="shared" si="159"/>
        <v>0.75</v>
      </c>
    </row>
    <row r="1010" spans="1:35" ht="12" customHeight="1" x14ac:dyDescent="0.2">
      <c r="A1010" s="73" t="s">
        <v>1887</v>
      </c>
      <c r="B1010" s="74" t="s">
        <v>78</v>
      </c>
      <c r="C1010" s="74" t="s">
        <v>2328</v>
      </c>
      <c r="D1010" s="74" t="s">
        <v>2170</v>
      </c>
      <c r="E1010" s="74" t="s">
        <v>228</v>
      </c>
      <c r="F1010" s="74" t="s">
        <v>2</v>
      </c>
      <c r="G1010" s="74" t="s">
        <v>2680</v>
      </c>
      <c r="H1010" s="76">
        <v>40780</v>
      </c>
      <c r="I1010" s="77">
        <v>90.832779000000002</v>
      </c>
      <c r="J1010" s="78">
        <v>8.68</v>
      </c>
      <c r="K1010" s="78">
        <v>10.6</v>
      </c>
      <c r="L1010" s="78">
        <v>51.62</v>
      </c>
      <c r="M1010" s="78">
        <v>3399.2720789999998</v>
      </c>
      <c r="N1010" s="76">
        <v>41017</v>
      </c>
      <c r="O1010" s="77">
        <v>50</v>
      </c>
      <c r="P1010" s="75" t="s">
        <v>1</v>
      </c>
      <c r="Q1010" s="75" t="s">
        <v>1</v>
      </c>
      <c r="R1010" s="75" t="s">
        <v>1</v>
      </c>
      <c r="S1010" s="75" t="s">
        <v>1</v>
      </c>
      <c r="T1010" s="79">
        <v>7</v>
      </c>
      <c r="V1010" s="86">
        <v>41017</v>
      </c>
      <c r="X1010" s="81" t="str">
        <f t="shared" si="150"/>
        <v>2011-Q3</v>
      </c>
      <c r="Y1010" s="81" t="str">
        <f t="shared" si="151"/>
        <v>2011-Q3</v>
      </c>
      <c r="Z1010" s="87">
        <f t="shared" si="152"/>
        <v>10.6</v>
      </c>
      <c r="AB1010" s="81" t="str">
        <f t="shared" si="153"/>
        <v>2012-Q2</v>
      </c>
      <c r="AC1010" s="81" t="str">
        <f t="shared" si="154"/>
        <v/>
      </c>
      <c r="AD1010" s="87" t="str">
        <f t="shared" si="155"/>
        <v/>
      </c>
      <c r="AF1010" s="81" t="str">
        <f t="shared" si="156"/>
        <v/>
      </c>
      <c r="AG1010" s="87" t="str">
        <f t="shared" si="157"/>
        <v/>
      </c>
      <c r="AH1010" s="87" t="str">
        <f t="shared" si="158"/>
        <v/>
      </c>
      <c r="AI1010" s="87" t="str">
        <f t="shared" si="159"/>
        <v/>
      </c>
    </row>
    <row r="1011" spans="1:35" ht="12" customHeight="1" x14ac:dyDescent="0.2">
      <c r="A1011" s="73" t="s">
        <v>1887</v>
      </c>
      <c r="B1011" s="74" t="s">
        <v>242</v>
      </c>
      <c r="C1011" s="74" t="s">
        <v>246</v>
      </c>
      <c r="D1011" s="74" t="s">
        <v>241</v>
      </c>
      <c r="E1011" s="74" t="s">
        <v>245</v>
      </c>
      <c r="F1011" s="74" t="s">
        <v>2</v>
      </c>
      <c r="G1011" s="74" t="s">
        <v>2680</v>
      </c>
      <c r="H1011" s="76">
        <v>40156</v>
      </c>
      <c r="I1011" s="77">
        <v>20.9345</v>
      </c>
      <c r="J1011" s="78">
        <v>8.73</v>
      </c>
      <c r="K1011" s="78">
        <v>10.75</v>
      </c>
      <c r="L1011" s="78">
        <v>55.91</v>
      </c>
      <c r="M1011" s="78">
        <v>486.72719999999998</v>
      </c>
      <c r="N1011" s="76">
        <v>41003</v>
      </c>
      <c r="O1011" s="77">
        <v>4.4939999999999998</v>
      </c>
      <c r="P1011" s="78">
        <v>8.31</v>
      </c>
      <c r="Q1011" s="78">
        <v>10</v>
      </c>
      <c r="R1011" s="78">
        <v>55.91</v>
      </c>
      <c r="S1011" s="78">
        <v>465.13900000000001</v>
      </c>
      <c r="T1011" s="79">
        <v>28</v>
      </c>
      <c r="V1011" s="86">
        <v>41003</v>
      </c>
      <c r="X1011" s="81" t="str">
        <f t="shared" si="150"/>
        <v>2009-Q4</v>
      </c>
      <c r="Y1011" s="81" t="str">
        <f t="shared" si="151"/>
        <v>2009-Q4</v>
      </c>
      <c r="Z1011" s="87">
        <f t="shared" si="152"/>
        <v>10.75</v>
      </c>
      <c r="AB1011" s="81" t="str">
        <f t="shared" si="153"/>
        <v>2012-Q2</v>
      </c>
      <c r="AC1011" s="81" t="str">
        <f t="shared" si="154"/>
        <v>2012-Q2</v>
      </c>
      <c r="AD1011" s="87">
        <f t="shared" si="155"/>
        <v>10</v>
      </c>
      <c r="AF1011" s="81" t="str">
        <f t="shared" si="156"/>
        <v>2012-Q2</v>
      </c>
      <c r="AG1011" s="87">
        <f t="shared" si="157"/>
        <v>10.75</v>
      </c>
      <c r="AH1011" s="87">
        <f t="shared" si="158"/>
        <v>10</v>
      </c>
      <c r="AI1011" s="87">
        <f t="shared" si="159"/>
        <v>0.75</v>
      </c>
    </row>
    <row r="1012" spans="1:35" ht="12" customHeight="1" x14ac:dyDescent="0.2">
      <c r="A1012" s="73" t="s">
        <v>1887</v>
      </c>
      <c r="B1012" s="74" t="s">
        <v>14</v>
      </c>
      <c r="C1012" s="74" t="s">
        <v>13</v>
      </c>
      <c r="D1012" s="74" t="s">
        <v>12</v>
      </c>
      <c r="E1012" s="74" t="s">
        <v>133</v>
      </c>
      <c r="F1012" s="74" t="s">
        <v>2</v>
      </c>
      <c r="G1012" s="74" t="s">
        <v>2680</v>
      </c>
      <c r="H1012" s="76">
        <v>40725</v>
      </c>
      <c r="I1012" s="77">
        <v>12.94721</v>
      </c>
      <c r="J1012" s="78">
        <v>7.74</v>
      </c>
      <c r="K1012" s="75" t="s">
        <v>1</v>
      </c>
      <c r="L1012" s="75" t="s">
        <v>1</v>
      </c>
      <c r="M1012" s="78">
        <v>750.49584000000004</v>
      </c>
      <c r="N1012" s="76">
        <v>40998</v>
      </c>
      <c r="O1012" s="77">
        <v>4.5</v>
      </c>
      <c r="P1012" s="78">
        <v>7.74</v>
      </c>
      <c r="Q1012" s="75" t="s">
        <v>1</v>
      </c>
      <c r="R1012" s="75" t="s">
        <v>1</v>
      </c>
      <c r="S1012" s="75" t="s">
        <v>1</v>
      </c>
      <c r="T1012" s="79">
        <v>9</v>
      </c>
      <c r="V1012" s="86">
        <v>40998</v>
      </c>
      <c r="X1012" s="81" t="str">
        <f t="shared" si="150"/>
        <v>2011-Q3</v>
      </c>
      <c r="Y1012" s="81" t="str">
        <f t="shared" si="151"/>
        <v/>
      </c>
      <c r="Z1012" s="87" t="str">
        <f t="shared" si="152"/>
        <v/>
      </c>
      <c r="AB1012" s="81" t="str">
        <f t="shared" si="153"/>
        <v>2012-Q1</v>
      </c>
      <c r="AC1012" s="81" t="str">
        <f t="shared" si="154"/>
        <v/>
      </c>
      <c r="AD1012" s="87" t="str">
        <f t="shared" si="155"/>
        <v/>
      </c>
      <c r="AF1012" s="81" t="str">
        <f t="shared" si="156"/>
        <v/>
      </c>
      <c r="AG1012" s="87" t="str">
        <f t="shared" si="157"/>
        <v/>
      </c>
      <c r="AH1012" s="87" t="str">
        <f t="shared" si="158"/>
        <v/>
      </c>
      <c r="AI1012" s="87" t="str">
        <f t="shared" si="159"/>
        <v/>
      </c>
    </row>
    <row r="1013" spans="1:35" ht="12" customHeight="1" x14ac:dyDescent="0.2">
      <c r="A1013" s="73" t="s">
        <v>1887</v>
      </c>
      <c r="B1013" s="74" t="s">
        <v>210</v>
      </c>
      <c r="C1013" s="74" t="s">
        <v>2445</v>
      </c>
      <c r="D1013" s="74" t="s">
        <v>10</v>
      </c>
      <c r="E1013" s="74" t="s">
        <v>209</v>
      </c>
      <c r="F1013" s="74" t="s">
        <v>2</v>
      </c>
      <c r="G1013" s="74" t="s">
        <v>2680</v>
      </c>
      <c r="H1013" s="76">
        <v>40485</v>
      </c>
      <c r="I1013" s="77">
        <v>150.63</v>
      </c>
      <c r="J1013" s="78">
        <v>8.57</v>
      </c>
      <c r="K1013" s="78">
        <v>10.85</v>
      </c>
      <c r="L1013" s="78">
        <v>52.56</v>
      </c>
      <c r="M1013" s="78">
        <v>5682.9359999999997</v>
      </c>
      <c r="N1013" s="76">
        <v>40997</v>
      </c>
      <c r="O1013" s="77">
        <v>72.850999999999999</v>
      </c>
      <c r="P1013" s="78">
        <v>8.32</v>
      </c>
      <c r="Q1013" s="78">
        <v>10.37</v>
      </c>
      <c r="R1013" s="78">
        <v>52.56</v>
      </c>
      <c r="S1013" s="78">
        <v>5653.982</v>
      </c>
      <c r="T1013" s="79">
        <v>17</v>
      </c>
      <c r="V1013" s="86">
        <v>40997</v>
      </c>
      <c r="X1013" s="81" t="str">
        <f t="shared" si="150"/>
        <v>2010-Q4</v>
      </c>
      <c r="Y1013" s="81" t="str">
        <f t="shared" si="151"/>
        <v>2010-Q4</v>
      </c>
      <c r="Z1013" s="87">
        <f t="shared" si="152"/>
        <v>10.85</v>
      </c>
      <c r="AB1013" s="81" t="str">
        <f t="shared" si="153"/>
        <v>2012-Q1</v>
      </c>
      <c r="AC1013" s="81" t="str">
        <f t="shared" si="154"/>
        <v>2012-Q1</v>
      </c>
      <c r="AD1013" s="87">
        <f t="shared" si="155"/>
        <v>10.37</v>
      </c>
      <c r="AF1013" s="81" t="str">
        <f t="shared" si="156"/>
        <v>2012-Q1</v>
      </c>
      <c r="AG1013" s="87">
        <f t="shared" si="157"/>
        <v>10.85</v>
      </c>
      <c r="AH1013" s="87">
        <f t="shared" si="158"/>
        <v>10.37</v>
      </c>
      <c r="AI1013" s="87">
        <f t="shared" si="159"/>
        <v>0.48000000000000043</v>
      </c>
    </row>
    <row r="1014" spans="1:35" ht="12" customHeight="1" x14ac:dyDescent="0.2">
      <c r="A1014" s="73" t="s">
        <v>1887</v>
      </c>
      <c r="B1014" s="74" t="s">
        <v>17</v>
      </c>
      <c r="C1014" s="74" t="s">
        <v>16</v>
      </c>
      <c r="D1014" s="74" t="s">
        <v>15</v>
      </c>
      <c r="E1014" s="74" t="s">
        <v>138</v>
      </c>
      <c r="F1014" s="74" t="s">
        <v>2</v>
      </c>
      <c r="G1014" s="74" t="s">
        <v>2694</v>
      </c>
      <c r="H1014" s="76">
        <v>40721</v>
      </c>
      <c r="I1014" s="77">
        <v>50.103000000000002</v>
      </c>
      <c r="J1014" s="78">
        <v>9.6</v>
      </c>
      <c r="K1014" s="78">
        <v>13.5</v>
      </c>
      <c r="L1014" s="78">
        <v>53.25</v>
      </c>
      <c r="M1014" s="78">
        <v>1328.9010000000001</v>
      </c>
      <c r="N1014" s="76">
        <v>40991</v>
      </c>
      <c r="O1014" s="77">
        <v>46.82</v>
      </c>
      <c r="P1014" s="78">
        <v>8.48</v>
      </c>
      <c r="Q1014" s="78">
        <v>11.4</v>
      </c>
      <c r="R1014" s="78">
        <v>53.25</v>
      </c>
      <c r="S1014" s="78">
        <v>1308.25</v>
      </c>
      <c r="T1014" s="79">
        <v>9</v>
      </c>
      <c r="V1014" s="86">
        <v>40991</v>
      </c>
      <c r="X1014" s="81" t="str">
        <f t="shared" si="150"/>
        <v>2011-Q2</v>
      </c>
      <c r="Y1014" s="81" t="str">
        <f t="shared" si="151"/>
        <v>2011-Q2</v>
      </c>
      <c r="Z1014" s="87">
        <f t="shared" si="152"/>
        <v>13.5</v>
      </c>
      <c r="AB1014" s="81" t="str">
        <f t="shared" si="153"/>
        <v>2012-Q1</v>
      </c>
      <c r="AC1014" s="81" t="str">
        <f t="shared" si="154"/>
        <v>2012-Q1</v>
      </c>
      <c r="AD1014" s="87">
        <f t="shared" si="155"/>
        <v>11.4</v>
      </c>
      <c r="AF1014" s="81" t="str">
        <f t="shared" si="156"/>
        <v>2012-Q1</v>
      </c>
      <c r="AG1014" s="87">
        <f t="shared" si="157"/>
        <v>13.5</v>
      </c>
      <c r="AH1014" s="87">
        <f t="shared" si="158"/>
        <v>11.4</v>
      </c>
      <c r="AI1014" s="87">
        <f t="shared" si="159"/>
        <v>2.0999999999999996</v>
      </c>
    </row>
    <row r="1015" spans="1:35" ht="12" customHeight="1" x14ac:dyDescent="0.2">
      <c r="A1015" s="73" t="s">
        <v>1887</v>
      </c>
      <c r="B1015" s="74" t="s">
        <v>199</v>
      </c>
      <c r="C1015" s="74" t="s">
        <v>2715</v>
      </c>
      <c r="D1015" s="74" t="s">
        <v>198</v>
      </c>
      <c r="E1015" s="74" t="s">
        <v>197</v>
      </c>
      <c r="F1015" s="74" t="s">
        <v>2</v>
      </c>
      <c r="G1015" s="74" t="s">
        <v>2694</v>
      </c>
      <c r="H1015" s="76">
        <v>39685</v>
      </c>
      <c r="I1015" s="77">
        <v>39.089269999999999</v>
      </c>
      <c r="J1015" s="75" t="s">
        <v>1</v>
      </c>
      <c r="K1015" s="75" t="s">
        <v>1</v>
      </c>
      <c r="L1015" s="75" t="s">
        <v>1</v>
      </c>
      <c r="M1015" s="78">
        <v>172.68064100000001</v>
      </c>
      <c r="N1015" s="76">
        <v>40989</v>
      </c>
      <c r="O1015" s="77">
        <v>39.089269999999999</v>
      </c>
      <c r="P1015" s="75" t="s">
        <v>1</v>
      </c>
      <c r="Q1015" s="75" t="s">
        <v>1</v>
      </c>
      <c r="R1015" s="75" t="s">
        <v>1</v>
      </c>
      <c r="S1015" s="78">
        <v>172.68064100000001</v>
      </c>
      <c r="T1015" s="79">
        <v>43</v>
      </c>
      <c r="V1015" s="86">
        <v>40989</v>
      </c>
      <c r="X1015" s="81" t="str">
        <f t="shared" si="150"/>
        <v>2008-Q3</v>
      </c>
      <c r="Y1015" s="81" t="str">
        <f t="shared" si="151"/>
        <v/>
      </c>
      <c r="Z1015" s="87" t="str">
        <f t="shared" si="152"/>
        <v/>
      </c>
      <c r="AB1015" s="81" t="str">
        <f t="shared" si="153"/>
        <v>2012-Q1</v>
      </c>
      <c r="AC1015" s="81" t="str">
        <f t="shared" si="154"/>
        <v/>
      </c>
      <c r="AD1015" s="87" t="str">
        <f t="shared" si="155"/>
        <v/>
      </c>
      <c r="AF1015" s="81" t="str">
        <f t="shared" si="156"/>
        <v/>
      </c>
      <c r="AG1015" s="87" t="str">
        <f t="shared" si="157"/>
        <v/>
      </c>
      <c r="AH1015" s="87" t="str">
        <f t="shared" si="158"/>
        <v/>
      </c>
      <c r="AI1015" s="87" t="str">
        <f t="shared" si="159"/>
        <v/>
      </c>
    </row>
    <row r="1016" spans="1:35" ht="12" customHeight="1" x14ac:dyDescent="0.2">
      <c r="A1016" s="73" t="s">
        <v>1887</v>
      </c>
      <c r="B1016" s="74" t="s">
        <v>17</v>
      </c>
      <c r="C1016" s="74" t="s">
        <v>16</v>
      </c>
      <c r="D1016" s="74" t="s">
        <v>15</v>
      </c>
      <c r="E1016" s="74" t="s">
        <v>139</v>
      </c>
      <c r="F1016" s="74" t="s">
        <v>2</v>
      </c>
      <c r="G1016" s="74" t="s">
        <v>2694</v>
      </c>
      <c r="H1016" s="76">
        <v>40721</v>
      </c>
      <c r="I1016" s="77">
        <v>2.7549999999999999</v>
      </c>
      <c r="J1016" s="78">
        <v>9.6</v>
      </c>
      <c r="K1016" s="78">
        <v>13.5</v>
      </c>
      <c r="L1016" s="78">
        <v>53.25</v>
      </c>
      <c r="M1016" s="78">
        <v>395.274</v>
      </c>
      <c r="N1016" s="76">
        <v>40988</v>
      </c>
      <c r="O1016" s="77">
        <v>-4.28</v>
      </c>
      <c r="P1016" s="78">
        <v>8.48</v>
      </c>
      <c r="Q1016" s="78">
        <v>11.4</v>
      </c>
      <c r="R1016" s="78">
        <v>53.25</v>
      </c>
      <c r="S1016" s="78">
        <v>395.274</v>
      </c>
      <c r="T1016" s="79">
        <v>8</v>
      </c>
      <c r="V1016" s="86">
        <v>40988</v>
      </c>
      <c r="X1016" s="81" t="str">
        <f t="shared" si="150"/>
        <v>2011-Q2</v>
      </c>
      <c r="Y1016" s="81" t="str">
        <f t="shared" si="151"/>
        <v>2011-Q2</v>
      </c>
      <c r="Z1016" s="87">
        <f t="shared" si="152"/>
        <v>13.5</v>
      </c>
      <c r="AB1016" s="81" t="str">
        <f t="shared" si="153"/>
        <v>2012-Q1</v>
      </c>
      <c r="AC1016" s="81" t="str">
        <f t="shared" si="154"/>
        <v>2012-Q1</v>
      </c>
      <c r="AD1016" s="87">
        <f t="shared" si="155"/>
        <v>11.4</v>
      </c>
      <c r="AF1016" s="81" t="str">
        <f t="shared" si="156"/>
        <v>2012-Q1</v>
      </c>
      <c r="AG1016" s="87">
        <f t="shared" si="157"/>
        <v>13.5</v>
      </c>
      <c r="AH1016" s="87">
        <f t="shared" si="158"/>
        <v>11.4</v>
      </c>
      <c r="AI1016" s="87">
        <f t="shared" si="159"/>
        <v>2.0999999999999996</v>
      </c>
    </row>
    <row r="1017" spans="1:35" ht="12" customHeight="1" x14ac:dyDescent="0.2">
      <c r="A1017" s="73" t="s">
        <v>1887</v>
      </c>
      <c r="B1017" s="74" t="s">
        <v>17</v>
      </c>
      <c r="C1017" s="74" t="s">
        <v>16</v>
      </c>
      <c r="D1017" s="74" t="s">
        <v>15</v>
      </c>
      <c r="E1017" s="74" t="s">
        <v>140</v>
      </c>
      <c r="F1017" s="74" t="s">
        <v>2</v>
      </c>
      <c r="G1017" s="74" t="s">
        <v>2694</v>
      </c>
      <c r="H1017" s="76">
        <v>40721</v>
      </c>
      <c r="I1017" s="77">
        <v>6.444</v>
      </c>
      <c r="J1017" s="78">
        <v>9.0299999999999994</v>
      </c>
      <c r="K1017" s="78">
        <v>12.4</v>
      </c>
      <c r="L1017" s="78">
        <v>53.25</v>
      </c>
      <c r="M1017" s="78">
        <v>42.941000000000003</v>
      </c>
      <c r="N1017" s="76">
        <v>40984</v>
      </c>
      <c r="O1017" s="77">
        <v>6.4329999999999998</v>
      </c>
      <c r="P1017" s="78">
        <v>9.0299999999999994</v>
      </c>
      <c r="Q1017" s="78">
        <v>12.4</v>
      </c>
      <c r="R1017" s="78">
        <v>53.25</v>
      </c>
      <c r="S1017" s="78">
        <v>42.941000000000003</v>
      </c>
      <c r="T1017" s="79">
        <v>8</v>
      </c>
      <c r="V1017" s="86">
        <v>40984</v>
      </c>
      <c r="X1017" s="81" t="str">
        <f t="shared" si="150"/>
        <v>2011-Q2</v>
      </c>
      <c r="Y1017" s="81" t="str">
        <f t="shared" si="151"/>
        <v>2011-Q2</v>
      </c>
      <c r="Z1017" s="87">
        <f t="shared" si="152"/>
        <v>12.4</v>
      </c>
      <c r="AB1017" s="81" t="str">
        <f t="shared" si="153"/>
        <v>2012-Q1</v>
      </c>
      <c r="AC1017" s="81" t="str">
        <f t="shared" si="154"/>
        <v>2012-Q1</v>
      </c>
      <c r="AD1017" s="87">
        <f t="shared" si="155"/>
        <v>12.4</v>
      </c>
      <c r="AF1017" s="81" t="str">
        <f t="shared" si="156"/>
        <v>2012-Q1</v>
      </c>
      <c r="AG1017" s="87">
        <f t="shared" si="157"/>
        <v>12.4</v>
      </c>
      <c r="AH1017" s="87">
        <f t="shared" si="158"/>
        <v>12.4</v>
      </c>
      <c r="AI1017" s="87">
        <f t="shared" si="159"/>
        <v>0</v>
      </c>
    </row>
    <row r="1018" spans="1:35" ht="12" customHeight="1" x14ac:dyDescent="0.2">
      <c r="A1018" s="73" t="s">
        <v>1887</v>
      </c>
      <c r="B1018" s="74" t="s">
        <v>51</v>
      </c>
      <c r="C1018" s="74" t="s">
        <v>2445</v>
      </c>
      <c r="D1018" s="74" t="s">
        <v>10</v>
      </c>
      <c r="E1018" s="74" t="s">
        <v>191</v>
      </c>
      <c r="F1018" s="74" t="s">
        <v>2</v>
      </c>
      <c r="G1018" s="74" t="s">
        <v>2680</v>
      </c>
      <c r="H1018" s="76">
        <v>40532</v>
      </c>
      <c r="I1018" s="77">
        <v>20.364999999999998</v>
      </c>
      <c r="J1018" s="78">
        <v>8.74</v>
      </c>
      <c r="K1018" s="78">
        <v>11.25</v>
      </c>
      <c r="L1018" s="78">
        <v>52.56</v>
      </c>
      <c r="M1018" s="78">
        <v>327.42899999999997</v>
      </c>
      <c r="N1018" s="76">
        <v>40968</v>
      </c>
      <c r="O1018" s="77">
        <v>15.722</v>
      </c>
      <c r="P1018" s="75" t="s">
        <v>1</v>
      </c>
      <c r="Q1018" s="78">
        <v>10.4</v>
      </c>
      <c r="R1018" s="75" t="s">
        <v>1</v>
      </c>
      <c r="S1018" s="75" t="s">
        <v>1</v>
      </c>
      <c r="T1018" s="79">
        <v>14</v>
      </c>
      <c r="V1018" s="86">
        <v>40968</v>
      </c>
      <c r="X1018" s="81" t="str">
        <f t="shared" si="150"/>
        <v>2010-Q4</v>
      </c>
      <c r="Y1018" s="81" t="str">
        <f t="shared" si="151"/>
        <v>2010-Q4</v>
      </c>
      <c r="Z1018" s="87">
        <f t="shared" si="152"/>
        <v>11.25</v>
      </c>
      <c r="AB1018" s="81" t="str">
        <f t="shared" si="153"/>
        <v>2012-Q1</v>
      </c>
      <c r="AC1018" s="81" t="str">
        <f t="shared" si="154"/>
        <v>2012-Q1</v>
      </c>
      <c r="AD1018" s="87">
        <f t="shared" si="155"/>
        <v>10.4</v>
      </c>
      <c r="AF1018" s="81" t="str">
        <f t="shared" si="156"/>
        <v>2012-Q1</v>
      </c>
      <c r="AG1018" s="87">
        <f t="shared" si="157"/>
        <v>11.25</v>
      </c>
      <c r="AH1018" s="87">
        <f t="shared" si="158"/>
        <v>10.4</v>
      </c>
      <c r="AI1018" s="87">
        <f t="shared" si="159"/>
        <v>0.84999999999999964</v>
      </c>
    </row>
    <row r="1019" spans="1:35" ht="12" customHeight="1" x14ac:dyDescent="0.2">
      <c r="A1019" s="73" t="s">
        <v>1887</v>
      </c>
      <c r="B1019" s="74" t="s">
        <v>95</v>
      </c>
      <c r="C1019" s="74" t="s">
        <v>94</v>
      </c>
      <c r="D1019" s="74" t="s">
        <v>151</v>
      </c>
      <c r="E1019" s="74" t="s">
        <v>250</v>
      </c>
      <c r="F1019" s="74" t="s">
        <v>2</v>
      </c>
      <c r="G1019" s="74" t="s">
        <v>2680</v>
      </c>
      <c r="H1019" s="76">
        <v>40732</v>
      </c>
      <c r="I1019" s="77">
        <v>101.608</v>
      </c>
      <c r="J1019" s="78">
        <v>7.05</v>
      </c>
      <c r="K1019" s="78">
        <v>11.7</v>
      </c>
      <c r="L1019" s="78">
        <v>38.5</v>
      </c>
      <c r="M1019" s="78">
        <v>1734.751</v>
      </c>
      <c r="N1019" s="76">
        <v>40966</v>
      </c>
      <c r="O1019" s="77">
        <v>68.123566999999994</v>
      </c>
      <c r="P1019" s="78">
        <v>6.39</v>
      </c>
      <c r="Q1019" s="78">
        <v>10.25</v>
      </c>
      <c r="R1019" s="78">
        <v>38.5</v>
      </c>
      <c r="S1019" s="78">
        <v>1703.9704280000001</v>
      </c>
      <c r="T1019" s="79">
        <v>7</v>
      </c>
      <c r="V1019" s="86">
        <v>40966</v>
      </c>
      <c r="X1019" s="81" t="str">
        <f t="shared" si="150"/>
        <v>2011-Q3</v>
      </c>
      <c r="Y1019" s="81" t="str">
        <f t="shared" si="151"/>
        <v>2011-Q3</v>
      </c>
      <c r="Z1019" s="87">
        <f t="shared" si="152"/>
        <v>11.7</v>
      </c>
      <c r="AB1019" s="81" t="str">
        <f t="shared" si="153"/>
        <v>2012-Q1</v>
      </c>
      <c r="AC1019" s="81" t="str">
        <f t="shared" si="154"/>
        <v>2012-Q1</v>
      </c>
      <c r="AD1019" s="87">
        <f t="shared" si="155"/>
        <v>10.25</v>
      </c>
      <c r="AF1019" s="81" t="str">
        <f t="shared" si="156"/>
        <v>2012-Q1</v>
      </c>
      <c r="AG1019" s="87">
        <f t="shared" si="157"/>
        <v>11.7</v>
      </c>
      <c r="AH1019" s="87">
        <f t="shared" si="158"/>
        <v>10.25</v>
      </c>
      <c r="AI1019" s="87">
        <f t="shared" si="159"/>
        <v>1.4499999999999993</v>
      </c>
    </row>
    <row r="1020" spans="1:35" ht="12" customHeight="1" x14ac:dyDescent="0.2">
      <c r="A1020" s="73" t="s">
        <v>1887</v>
      </c>
      <c r="B1020" s="74" t="s">
        <v>35</v>
      </c>
      <c r="C1020" s="74" t="s">
        <v>177</v>
      </c>
      <c r="D1020" s="74" t="s">
        <v>176</v>
      </c>
      <c r="E1020" s="74" t="s">
        <v>175</v>
      </c>
      <c r="F1020" s="74" t="s">
        <v>2</v>
      </c>
      <c r="G1020" s="74" t="s">
        <v>2680</v>
      </c>
      <c r="H1020" s="76">
        <v>40753</v>
      </c>
      <c r="I1020" s="77">
        <v>5.8478260000000004</v>
      </c>
      <c r="J1020" s="78">
        <v>8.17</v>
      </c>
      <c r="K1020" s="78">
        <v>10.5</v>
      </c>
      <c r="L1020" s="78">
        <v>51.18</v>
      </c>
      <c r="M1020" s="78">
        <v>121.853764</v>
      </c>
      <c r="N1020" s="76">
        <v>40962</v>
      </c>
      <c r="O1020" s="77">
        <v>1.8109999999999999</v>
      </c>
      <c r="P1020" s="78">
        <v>7.76</v>
      </c>
      <c r="Q1020" s="78">
        <v>9.9</v>
      </c>
      <c r="R1020" s="78">
        <v>49.9</v>
      </c>
      <c r="S1020" s="78">
        <v>105.1</v>
      </c>
      <c r="T1020" s="79">
        <v>6</v>
      </c>
      <c r="V1020" s="86">
        <v>40962</v>
      </c>
      <c r="X1020" s="81" t="str">
        <f t="shared" si="150"/>
        <v>2011-Q3</v>
      </c>
      <c r="Y1020" s="81" t="str">
        <f t="shared" si="151"/>
        <v>2011-Q3</v>
      </c>
      <c r="Z1020" s="87">
        <f t="shared" si="152"/>
        <v>10.5</v>
      </c>
      <c r="AB1020" s="81" t="str">
        <f t="shared" si="153"/>
        <v>2012-Q1</v>
      </c>
      <c r="AC1020" s="81" t="str">
        <f t="shared" si="154"/>
        <v>2012-Q1</v>
      </c>
      <c r="AD1020" s="87">
        <f t="shared" si="155"/>
        <v>9.9</v>
      </c>
      <c r="AF1020" s="81" t="str">
        <f t="shared" si="156"/>
        <v>2012-Q1</v>
      </c>
      <c r="AG1020" s="87">
        <f t="shared" si="157"/>
        <v>10.5</v>
      </c>
      <c r="AH1020" s="87">
        <f t="shared" si="158"/>
        <v>9.9</v>
      </c>
      <c r="AI1020" s="87">
        <f t="shared" si="159"/>
        <v>0.59999999999999964</v>
      </c>
    </row>
    <row r="1021" spans="1:35" ht="12" customHeight="1" x14ac:dyDescent="0.2">
      <c r="A1021" s="73" t="s">
        <v>1887</v>
      </c>
      <c r="B1021" s="74" t="s">
        <v>95</v>
      </c>
      <c r="C1021" s="74" t="s">
        <v>2035</v>
      </c>
      <c r="D1021" s="74" t="s">
        <v>167</v>
      </c>
      <c r="E1021" s="74" t="s">
        <v>253</v>
      </c>
      <c r="F1021" s="74" t="s">
        <v>2</v>
      </c>
      <c r="G1021" s="74" t="s">
        <v>2680</v>
      </c>
      <c r="H1021" s="76">
        <v>40928</v>
      </c>
      <c r="I1021" s="77">
        <v>150</v>
      </c>
      <c r="J1021" s="75" t="s">
        <v>1</v>
      </c>
      <c r="K1021" s="75" t="s">
        <v>1</v>
      </c>
      <c r="L1021" s="75" t="s">
        <v>1</v>
      </c>
      <c r="M1021" s="75" t="s">
        <v>1</v>
      </c>
      <c r="N1021" s="76">
        <v>40961</v>
      </c>
      <c r="O1021" s="77">
        <v>150</v>
      </c>
      <c r="P1021" s="75" t="s">
        <v>1</v>
      </c>
      <c r="Q1021" s="75" t="s">
        <v>1</v>
      </c>
      <c r="R1021" s="75" t="s">
        <v>1</v>
      </c>
      <c r="S1021" s="75" t="s">
        <v>1</v>
      </c>
      <c r="T1021" s="79">
        <v>1</v>
      </c>
      <c r="V1021" s="86">
        <v>40961</v>
      </c>
      <c r="X1021" s="81" t="str">
        <f t="shared" si="150"/>
        <v>2012-Q1</v>
      </c>
      <c r="Y1021" s="81" t="str">
        <f t="shared" si="151"/>
        <v/>
      </c>
      <c r="Z1021" s="87" t="str">
        <f t="shared" si="152"/>
        <v/>
      </c>
      <c r="AB1021" s="81" t="str">
        <f t="shared" si="153"/>
        <v>2012-Q1</v>
      </c>
      <c r="AC1021" s="81" t="str">
        <f t="shared" si="154"/>
        <v/>
      </c>
      <c r="AD1021" s="87" t="str">
        <f t="shared" si="155"/>
        <v/>
      </c>
      <c r="AF1021" s="81" t="str">
        <f t="shared" si="156"/>
        <v/>
      </c>
      <c r="AG1021" s="87" t="str">
        <f t="shared" si="157"/>
        <v/>
      </c>
      <c r="AH1021" s="87" t="str">
        <f t="shared" si="158"/>
        <v/>
      </c>
      <c r="AI1021" s="87" t="str">
        <f t="shared" si="159"/>
        <v/>
      </c>
    </row>
    <row r="1022" spans="1:35" ht="12" customHeight="1" x14ac:dyDescent="0.2">
      <c r="A1022" s="73" t="s">
        <v>1887</v>
      </c>
      <c r="B1022" s="74" t="s">
        <v>57</v>
      </c>
      <c r="C1022" s="74" t="s">
        <v>214</v>
      </c>
      <c r="D1022" s="74" t="s">
        <v>22</v>
      </c>
      <c r="E1022" s="74" t="s">
        <v>213</v>
      </c>
      <c r="F1022" s="74" t="s">
        <v>2</v>
      </c>
      <c r="G1022" s="74" t="s">
        <v>2680</v>
      </c>
      <c r="H1022" s="76">
        <v>40725</v>
      </c>
      <c r="I1022" s="77">
        <v>27.393000000000001</v>
      </c>
      <c r="J1022" s="78">
        <v>7.38</v>
      </c>
      <c r="K1022" s="78">
        <v>11.15</v>
      </c>
      <c r="L1022" s="78">
        <v>43.08</v>
      </c>
      <c r="M1022" s="78">
        <v>684.74400000000003</v>
      </c>
      <c r="N1022" s="76">
        <v>40954</v>
      </c>
      <c r="O1022" s="77">
        <v>14.644416</v>
      </c>
      <c r="P1022" s="78">
        <v>6.84</v>
      </c>
      <c r="Q1022" s="78">
        <v>10.199999999999999</v>
      </c>
      <c r="R1022" s="78">
        <v>42.07</v>
      </c>
      <c r="S1022" s="78">
        <v>663.28780200000006</v>
      </c>
      <c r="T1022" s="79">
        <v>7</v>
      </c>
      <c r="V1022" s="86">
        <v>40954</v>
      </c>
      <c r="X1022" s="81" t="str">
        <f t="shared" si="150"/>
        <v>2011-Q3</v>
      </c>
      <c r="Y1022" s="81" t="str">
        <f t="shared" si="151"/>
        <v>2011-Q3</v>
      </c>
      <c r="Z1022" s="87">
        <f t="shared" si="152"/>
        <v>11.15</v>
      </c>
      <c r="AB1022" s="81" t="str">
        <f t="shared" si="153"/>
        <v>2012-Q1</v>
      </c>
      <c r="AC1022" s="81" t="str">
        <f t="shared" si="154"/>
        <v>2012-Q1</v>
      </c>
      <c r="AD1022" s="87">
        <f t="shared" si="155"/>
        <v>10.199999999999999</v>
      </c>
      <c r="AF1022" s="81" t="str">
        <f t="shared" si="156"/>
        <v>2012-Q1</v>
      </c>
      <c r="AG1022" s="87">
        <f t="shared" si="157"/>
        <v>11.15</v>
      </c>
      <c r="AH1022" s="87">
        <f t="shared" si="158"/>
        <v>10.199999999999999</v>
      </c>
      <c r="AI1022" s="87">
        <f t="shared" si="159"/>
        <v>0.95000000000000107</v>
      </c>
    </row>
    <row r="1023" spans="1:35" ht="12" customHeight="1" x14ac:dyDescent="0.2">
      <c r="A1023" s="73" t="s">
        <v>1887</v>
      </c>
      <c r="B1023" s="74" t="s">
        <v>17</v>
      </c>
      <c r="C1023" s="74" t="s">
        <v>16</v>
      </c>
      <c r="D1023" s="74" t="s">
        <v>15</v>
      </c>
      <c r="E1023" s="74" t="s">
        <v>137</v>
      </c>
      <c r="F1023" s="74" t="s">
        <v>2</v>
      </c>
      <c r="G1023" s="74" t="s">
        <v>2694</v>
      </c>
      <c r="H1023" s="76">
        <v>40665</v>
      </c>
      <c r="I1023" s="77">
        <v>35.286000000000001</v>
      </c>
      <c r="J1023" s="78">
        <v>8.77</v>
      </c>
      <c r="K1023" s="78">
        <v>11.4</v>
      </c>
      <c r="L1023" s="78">
        <v>53.25</v>
      </c>
      <c r="M1023" s="78">
        <v>261.02300000000002</v>
      </c>
      <c r="N1023" s="76">
        <v>40941</v>
      </c>
      <c r="O1023" s="77">
        <v>34.067999999999998</v>
      </c>
      <c r="P1023" s="78">
        <v>8.77</v>
      </c>
      <c r="Q1023" s="78">
        <v>11.4</v>
      </c>
      <c r="R1023" s="78">
        <v>53.25</v>
      </c>
      <c r="S1023" s="78">
        <v>260.923</v>
      </c>
      <c r="T1023" s="79">
        <v>9</v>
      </c>
      <c r="V1023" s="86">
        <v>40941</v>
      </c>
      <c r="X1023" s="81" t="str">
        <f t="shared" si="150"/>
        <v>2011-Q2</v>
      </c>
      <c r="Y1023" s="81" t="str">
        <f t="shared" si="151"/>
        <v>2011-Q2</v>
      </c>
      <c r="Z1023" s="87">
        <f t="shared" si="152"/>
        <v>11.4</v>
      </c>
      <c r="AB1023" s="81" t="str">
        <f t="shared" si="153"/>
        <v>2012-Q1</v>
      </c>
      <c r="AC1023" s="81" t="str">
        <f t="shared" si="154"/>
        <v>2012-Q1</v>
      </c>
      <c r="AD1023" s="87">
        <f t="shared" si="155"/>
        <v>11.4</v>
      </c>
      <c r="AF1023" s="81" t="str">
        <f t="shared" si="156"/>
        <v>2012-Q1</v>
      </c>
      <c r="AG1023" s="87">
        <f t="shared" si="157"/>
        <v>11.4</v>
      </c>
      <c r="AH1023" s="87">
        <f t="shared" si="158"/>
        <v>11.4</v>
      </c>
      <c r="AI1023" s="87">
        <f t="shared" si="159"/>
        <v>0</v>
      </c>
    </row>
    <row r="1024" spans="1:35" ht="12" customHeight="1" x14ac:dyDescent="0.2">
      <c r="A1024" s="73" t="s">
        <v>1887</v>
      </c>
      <c r="B1024" s="74" t="s">
        <v>193</v>
      </c>
      <c r="C1024" s="74" t="s">
        <v>168</v>
      </c>
      <c r="D1024" s="74" t="s">
        <v>167</v>
      </c>
      <c r="E1024" s="74" t="s">
        <v>195</v>
      </c>
      <c r="F1024" s="74" t="s">
        <v>2</v>
      </c>
      <c r="G1024" s="74" t="s">
        <v>2680</v>
      </c>
      <c r="H1024" s="76">
        <v>40725</v>
      </c>
      <c r="I1024" s="77">
        <v>525.00300000000004</v>
      </c>
      <c r="J1024" s="78">
        <v>8.51</v>
      </c>
      <c r="K1024" s="78">
        <v>11.25</v>
      </c>
      <c r="L1024" s="78">
        <v>53</v>
      </c>
      <c r="M1024" s="78">
        <v>11125.008</v>
      </c>
      <c r="N1024" s="76">
        <v>40935</v>
      </c>
      <c r="O1024" s="77">
        <v>368</v>
      </c>
      <c r="P1024" s="78">
        <v>8.11</v>
      </c>
      <c r="Q1024" s="78">
        <v>10.5</v>
      </c>
      <c r="R1024" s="78">
        <v>53</v>
      </c>
      <c r="S1024" s="78">
        <v>11097</v>
      </c>
      <c r="T1024" s="79">
        <v>7</v>
      </c>
      <c r="V1024" s="86">
        <v>40935</v>
      </c>
      <c r="X1024" s="81" t="str">
        <f t="shared" si="150"/>
        <v>2011-Q3</v>
      </c>
      <c r="Y1024" s="81" t="str">
        <f t="shared" si="151"/>
        <v>2011-Q3</v>
      </c>
      <c r="Z1024" s="87">
        <f t="shared" si="152"/>
        <v>11.25</v>
      </c>
      <c r="AB1024" s="81" t="str">
        <f t="shared" si="153"/>
        <v>2012-Q1</v>
      </c>
      <c r="AC1024" s="81" t="str">
        <f t="shared" si="154"/>
        <v>2012-Q1</v>
      </c>
      <c r="AD1024" s="87">
        <f t="shared" si="155"/>
        <v>10.5</v>
      </c>
      <c r="AF1024" s="81" t="str">
        <f t="shared" si="156"/>
        <v>2012-Q1</v>
      </c>
      <c r="AG1024" s="87">
        <f t="shared" si="157"/>
        <v>11.25</v>
      </c>
      <c r="AH1024" s="87">
        <f t="shared" si="158"/>
        <v>10.5</v>
      </c>
      <c r="AI1024" s="87">
        <f t="shared" si="159"/>
        <v>0.75</v>
      </c>
    </row>
    <row r="1025" spans="1:35" ht="12" customHeight="1" x14ac:dyDescent="0.2">
      <c r="A1025" s="73" t="s">
        <v>1887</v>
      </c>
      <c r="B1025" s="74" t="s">
        <v>163</v>
      </c>
      <c r="C1025" s="74" t="s">
        <v>168</v>
      </c>
      <c r="D1025" s="74" t="s">
        <v>167</v>
      </c>
      <c r="E1025" s="74" t="s">
        <v>166</v>
      </c>
      <c r="F1025" s="74" t="s">
        <v>2</v>
      </c>
      <c r="G1025" s="74" t="s">
        <v>2680</v>
      </c>
      <c r="H1025" s="76">
        <v>40760</v>
      </c>
      <c r="I1025" s="77">
        <v>215.52199999999999</v>
      </c>
      <c r="J1025" s="78">
        <v>8.6300000000000008</v>
      </c>
      <c r="K1025" s="78">
        <v>11.5</v>
      </c>
      <c r="L1025" s="78">
        <v>53</v>
      </c>
      <c r="M1025" s="78">
        <v>4094.8530000000001</v>
      </c>
      <c r="N1025" s="76">
        <v>40933</v>
      </c>
      <c r="O1025" s="77">
        <v>92.843999999999994</v>
      </c>
      <c r="P1025" s="78">
        <v>8.1</v>
      </c>
      <c r="Q1025" s="78">
        <v>10.5</v>
      </c>
      <c r="R1025" s="78">
        <v>53</v>
      </c>
      <c r="S1025" s="78">
        <v>3963.0639999999999</v>
      </c>
      <c r="T1025" s="79">
        <v>5</v>
      </c>
      <c r="V1025" s="86">
        <v>40933</v>
      </c>
      <c r="X1025" s="81" t="str">
        <f t="shared" si="150"/>
        <v>2011-Q3</v>
      </c>
      <c r="Y1025" s="81" t="str">
        <f t="shared" si="151"/>
        <v>2011-Q3</v>
      </c>
      <c r="Z1025" s="87">
        <f t="shared" si="152"/>
        <v>11.5</v>
      </c>
      <c r="AB1025" s="81" t="str">
        <f t="shared" si="153"/>
        <v>2012-Q1</v>
      </c>
      <c r="AC1025" s="81" t="str">
        <f t="shared" si="154"/>
        <v>2012-Q1</v>
      </c>
      <c r="AD1025" s="87">
        <f t="shared" si="155"/>
        <v>10.5</v>
      </c>
      <c r="AF1025" s="81" t="str">
        <f t="shared" si="156"/>
        <v>2012-Q1</v>
      </c>
      <c r="AG1025" s="87">
        <f t="shared" si="157"/>
        <v>11.5</v>
      </c>
      <c r="AH1025" s="87">
        <f t="shared" si="158"/>
        <v>10.5</v>
      </c>
      <c r="AI1025" s="87">
        <f t="shared" si="159"/>
        <v>1</v>
      </c>
    </row>
    <row r="1026" spans="1:35" ht="12" customHeight="1" x14ac:dyDescent="0.2">
      <c r="A1026" s="73" t="s">
        <v>1887</v>
      </c>
      <c r="B1026" s="74" t="s">
        <v>86</v>
      </c>
      <c r="C1026" s="74" t="s">
        <v>13</v>
      </c>
      <c r="D1026" s="74" t="s">
        <v>12</v>
      </c>
      <c r="E1026" s="74" t="s">
        <v>237</v>
      </c>
      <c r="F1026" s="74" t="s">
        <v>2</v>
      </c>
      <c r="G1026" s="74" t="s">
        <v>2680</v>
      </c>
      <c r="H1026" s="76">
        <v>40690</v>
      </c>
      <c r="I1026" s="77">
        <v>32.670158999999998</v>
      </c>
      <c r="J1026" s="78">
        <v>8.25</v>
      </c>
      <c r="K1026" s="78">
        <v>10.5</v>
      </c>
      <c r="L1026" s="78">
        <v>52.3</v>
      </c>
      <c r="M1026" s="78">
        <v>745.70093399999996</v>
      </c>
      <c r="N1026" s="76">
        <v>40918</v>
      </c>
      <c r="O1026" s="77">
        <v>34</v>
      </c>
      <c r="P1026" s="75" t="s">
        <v>1</v>
      </c>
      <c r="Q1026" s="75" t="s">
        <v>1</v>
      </c>
      <c r="R1026" s="75" t="s">
        <v>1</v>
      </c>
      <c r="S1026" s="75" t="s">
        <v>1</v>
      </c>
      <c r="T1026" s="79">
        <v>7</v>
      </c>
      <c r="V1026" s="86">
        <v>40918</v>
      </c>
      <c r="X1026" s="81" t="str">
        <f t="shared" si="150"/>
        <v>2011-Q2</v>
      </c>
      <c r="Y1026" s="81" t="str">
        <f t="shared" si="151"/>
        <v>2011-Q2</v>
      </c>
      <c r="Z1026" s="87">
        <f t="shared" si="152"/>
        <v>10.5</v>
      </c>
      <c r="AB1026" s="81" t="str">
        <f t="shared" si="153"/>
        <v>2012-Q1</v>
      </c>
      <c r="AC1026" s="81" t="str">
        <f t="shared" si="154"/>
        <v/>
      </c>
      <c r="AD1026" s="87" t="str">
        <f t="shared" si="155"/>
        <v/>
      </c>
      <c r="AF1026" s="81" t="str">
        <f t="shared" si="156"/>
        <v/>
      </c>
      <c r="AG1026" s="87" t="str">
        <f t="shared" si="157"/>
        <v/>
      </c>
      <c r="AH1026" s="87" t="str">
        <f t="shared" si="158"/>
        <v/>
      </c>
      <c r="AI1026" s="87" t="str">
        <f t="shared" si="159"/>
        <v/>
      </c>
    </row>
    <row r="1027" spans="1:35" ht="12" customHeight="1" x14ac:dyDescent="0.2">
      <c r="A1027" s="73" t="s">
        <v>1887</v>
      </c>
      <c r="B1027" s="74" t="s">
        <v>81</v>
      </c>
      <c r="C1027" s="74" t="s">
        <v>84</v>
      </c>
      <c r="D1027" s="74" t="s">
        <v>83</v>
      </c>
      <c r="E1027" s="74" t="s">
        <v>234</v>
      </c>
      <c r="F1027" s="74" t="s">
        <v>2</v>
      </c>
      <c r="G1027" s="74" t="s">
        <v>2678</v>
      </c>
      <c r="H1027" s="76">
        <v>40592</v>
      </c>
      <c r="I1027" s="77">
        <v>38.981000000000002</v>
      </c>
      <c r="J1027" s="78">
        <v>9.44</v>
      </c>
      <c r="K1027" s="78">
        <v>11</v>
      </c>
      <c r="L1027" s="78">
        <v>52.87</v>
      </c>
      <c r="M1027" s="78">
        <v>2012.809</v>
      </c>
      <c r="N1027" s="76">
        <v>40913</v>
      </c>
      <c r="O1027" s="75" t="s">
        <v>1</v>
      </c>
      <c r="P1027" s="75" t="s">
        <v>1</v>
      </c>
      <c r="Q1027" s="75" t="s">
        <v>1</v>
      </c>
      <c r="R1027" s="75" t="s">
        <v>1</v>
      </c>
      <c r="S1027" s="75" t="s">
        <v>1</v>
      </c>
      <c r="T1027" s="79">
        <v>10</v>
      </c>
      <c r="V1027" s="86">
        <v>40913</v>
      </c>
      <c r="X1027" s="81" t="str">
        <f t="shared" ref="X1027:X1090" si="160">YEAR(H1027)&amp;"-Q"&amp;IF(MONTH(H1027)&lt;4,1,IF(MONTH(H1027)&lt;7,2,IF(MONTH(H1027)&lt;10,3,4)))</f>
        <v>2011-Q1</v>
      </c>
      <c r="Y1027" s="81" t="str">
        <f t="shared" ref="Y1027:Y1090" si="161">IF(ISNUMBER(K1027),X1027,"")</f>
        <v>2011-Q1</v>
      </c>
      <c r="Z1027" s="87">
        <f t="shared" ref="Z1027:Z1090" si="162">IF(ISNUMBER(K1027),K1027,"")</f>
        <v>11</v>
      </c>
      <c r="AB1027" s="81" t="str">
        <f t="shared" ref="AB1027:AB1090" si="163">IF(A1027="Settled",YEAR(N1027)&amp;"-Q"&amp;IF(MONTH(N1027)&lt;4,1,IF(MONTH(N1027)&lt;7,2,IF(MONTH(N1027)&lt;10,3,4))),"")</f>
        <v>2012-Q1</v>
      </c>
      <c r="AC1027" s="81" t="str">
        <f t="shared" ref="AC1027:AC1090" si="164">IF(ISNUMBER(Q1027),AB1027,"")</f>
        <v/>
      </c>
      <c r="AD1027" s="87" t="str">
        <f t="shared" ref="AD1027:AD1090" si="165">IF(ISNUMBER(Q1027),Q1027,"")</f>
        <v/>
      </c>
      <c r="AF1027" s="81" t="str">
        <f t="shared" ref="AF1027:AF1090" si="166">IF(AND(LEN(Z1027)&gt;0,LEN(AD1027)&gt;0),AB1027,"")</f>
        <v/>
      </c>
      <c r="AG1027" s="87" t="str">
        <f t="shared" ref="AG1027:AG1090" si="167">IF(LEN(AF1027)&gt;0,Z1027,"")</f>
        <v/>
      </c>
      <c r="AH1027" s="87" t="str">
        <f t="shared" ref="AH1027:AH1090" si="168">IF(LEN(AF1027)&gt;0,AD1027,"")</f>
        <v/>
      </c>
      <c r="AI1027" s="87" t="str">
        <f t="shared" ref="AI1027:AI1090" si="169">IF(LEN(AF1027)&gt;0,AG1027-AH1027,"")</f>
        <v/>
      </c>
    </row>
    <row r="1028" spans="1:35" ht="12" customHeight="1" x14ac:dyDescent="0.2">
      <c r="A1028" s="73" t="s">
        <v>1887</v>
      </c>
      <c r="B1028" s="74" t="s">
        <v>17</v>
      </c>
      <c r="C1028" s="74" t="s">
        <v>23</v>
      </c>
      <c r="D1028" s="74" t="s">
        <v>22</v>
      </c>
      <c r="E1028" s="74" t="s">
        <v>141</v>
      </c>
      <c r="F1028" s="74" t="s">
        <v>2</v>
      </c>
      <c r="G1028" s="74" t="s">
        <v>2694</v>
      </c>
      <c r="H1028" s="76">
        <v>40633</v>
      </c>
      <c r="I1028" s="77">
        <v>26.863778</v>
      </c>
      <c r="J1028" s="78">
        <v>8.36</v>
      </c>
      <c r="K1028" s="78">
        <v>12.15</v>
      </c>
      <c r="L1028" s="78">
        <v>42.69</v>
      </c>
      <c r="M1028" s="78">
        <v>158.272313</v>
      </c>
      <c r="N1028" s="76">
        <v>40911</v>
      </c>
      <c r="O1028" s="77">
        <v>26.098451000000001</v>
      </c>
      <c r="P1028" s="75" t="s">
        <v>1</v>
      </c>
      <c r="Q1028" s="78">
        <v>11.4</v>
      </c>
      <c r="R1028" s="75" t="s">
        <v>1</v>
      </c>
      <c r="S1028" s="75" t="s">
        <v>1</v>
      </c>
      <c r="T1028" s="79">
        <v>9</v>
      </c>
      <c r="V1028" s="86">
        <v>40911</v>
      </c>
      <c r="X1028" s="81" t="str">
        <f t="shared" si="160"/>
        <v>2011-Q1</v>
      </c>
      <c r="Y1028" s="81" t="str">
        <f t="shared" si="161"/>
        <v>2011-Q1</v>
      </c>
      <c r="Z1028" s="87">
        <f t="shared" si="162"/>
        <v>12.15</v>
      </c>
      <c r="AB1028" s="81" t="str">
        <f t="shared" si="163"/>
        <v>2012-Q1</v>
      </c>
      <c r="AC1028" s="81" t="str">
        <f t="shared" si="164"/>
        <v>2012-Q1</v>
      </c>
      <c r="AD1028" s="87">
        <f t="shared" si="165"/>
        <v>11.4</v>
      </c>
      <c r="AF1028" s="81" t="str">
        <f t="shared" si="166"/>
        <v>2012-Q1</v>
      </c>
      <c r="AG1028" s="87">
        <f t="shared" si="167"/>
        <v>12.15</v>
      </c>
      <c r="AH1028" s="87">
        <f t="shared" si="168"/>
        <v>11.4</v>
      </c>
      <c r="AI1028" s="87">
        <f t="shared" si="169"/>
        <v>0.75</v>
      </c>
    </row>
    <row r="1029" spans="1:35" ht="12" customHeight="1" x14ac:dyDescent="0.2">
      <c r="A1029" s="73" t="s">
        <v>1887</v>
      </c>
      <c r="B1029" s="74" t="s">
        <v>86</v>
      </c>
      <c r="C1029" s="74" t="s">
        <v>177</v>
      </c>
      <c r="D1029" s="74" t="s">
        <v>176</v>
      </c>
      <c r="E1029" s="74" t="s">
        <v>555</v>
      </c>
      <c r="F1029" s="74" t="s">
        <v>2</v>
      </c>
      <c r="G1029" s="74" t="s">
        <v>2680</v>
      </c>
      <c r="H1029" s="76">
        <v>40695</v>
      </c>
      <c r="I1029" s="77">
        <v>82.6</v>
      </c>
      <c r="J1029" s="78">
        <v>8.17</v>
      </c>
      <c r="K1029" s="78">
        <v>10.5</v>
      </c>
      <c r="L1029" s="78">
        <v>51.2</v>
      </c>
      <c r="M1029" s="78">
        <v>2355.9064119999998</v>
      </c>
      <c r="N1029" s="76">
        <v>40907</v>
      </c>
      <c r="O1029" s="77">
        <v>33.999991999999999</v>
      </c>
      <c r="P1029" s="78">
        <v>7.86</v>
      </c>
      <c r="Q1029" s="75" t="s">
        <v>1</v>
      </c>
      <c r="R1029" s="75" t="s">
        <v>1</v>
      </c>
      <c r="S1029" s="78">
        <v>2355.9064119999998</v>
      </c>
      <c r="T1029" s="79">
        <v>7</v>
      </c>
      <c r="V1029" s="86">
        <v>40907</v>
      </c>
      <c r="X1029" s="81" t="str">
        <f t="shared" si="160"/>
        <v>2011-Q2</v>
      </c>
      <c r="Y1029" s="81" t="str">
        <f t="shared" si="161"/>
        <v>2011-Q2</v>
      </c>
      <c r="Z1029" s="87">
        <f t="shared" si="162"/>
        <v>10.5</v>
      </c>
      <c r="AB1029" s="81" t="str">
        <f t="shared" si="163"/>
        <v>2011-Q4</v>
      </c>
      <c r="AC1029" s="81" t="str">
        <f t="shared" si="164"/>
        <v/>
      </c>
      <c r="AD1029" s="87" t="str">
        <f t="shared" si="165"/>
        <v/>
      </c>
      <c r="AF1029" s="81" t="str">
        <f t="shared" si="166"/>
        <v/>
      </c>
      <c r="AG1029" s="87" t="str">
        <f t="shared" si="167"/>
        <v/>
      </c>
      <c r="AH1029" s="87" t="str">
        <f t="shared" si="168"/>
        <v/>
      </c>
      <c r="AI1029" s="87" t="str">
        <f t="shared" si="169"/>
        <v/>
      </c>
    </row>
    <row r="1030" spans="1:35" ht="12" customHeight="1" x14ac:dyDescent="0.2">
      <c r="A1030" s="73" t="s">
        <v>1887</v>
      </c>
      <c r="B1030" s="74" t="s">
        <v>92</v>
      </c>
      <c r="C1030" s="74" t="s">
        <v>91</v>
      </c>
      <c r="D1030" s="74" t="s">
        <v>52</v>
      </c>
      <c r="E1030" s="74" t="s">
        <v>450</v>
      </c>
      <c r="F1030" s="74" t="s">
        <v>2</v>
      </c>
      <c r="G1030" s="74" t="s">
        <v>2694</v>
      </c>
      <c r="H1030" s="76">
        <v>40848</v>
      </c>
      <c r="I1030" s="77">
        <v>35.6</v>
      </c>
      <c r="J1030" s="75" t="s">
        <v>1</v>
      </c>
      <c r="K1030" s="75" t="s">
        <v>1</v>
      </c>
      <c r="L1030" s="75" t="s">
        <v>1</v>
      </c>
      <c r="M1030" s="75" t="s">
        <v>1</v>
      </c>
      <c r="N1030" s="76">
        <v>40905</v>
      </c>
      <c r="O1030" s="77">
        <v>35.6</v>
      </c>
      <c r="P1030" s="75" t="s">
        <v>1</v>
      </c>
      <c r="Q1030" s="75" t="s">
        <v>1</v>
      </c>
      <c r="R1030" s="75" t="s">
        <v>1</v>
      </c>
      <c r="S1030" s="75" t="s">
        <v>1</v>
      </c>
      <c r="T1030" s="79">
        <v>1</v>
      </c>
      <c r="V1030" s="86">
        <v>40905</v>
      </c>
      <c r="X1030" s="81" t="str">
        <f t="shared" si="160"/>
        <v>2011-Q4</v>
      </c>
      <c r="Y1030" s="81" t="str">
        <f t="shared" si="161"/>
        <v/>
      </c>
      <c r="Z1030" s="87" t="str">
        <f t="shared" si="162"/>
        <v/>
      </c>
      <c r="AB1030" s="81" t="str">
        <f t="shared" si="163"/>
        <v>2011-Q4</v>
      </c>
      <c r="AC1030" s="81" t="str">
        <f t="shared" si="164"/>
        <v/>
      </c>
      <c r="AD1030" s="87" t="str">
        <f t="shared" si="165"/>
        <v/>
      </c>
      <c r="AF1030" s="81" t="str">
        <f t="shared" si="166"/>
        <v/>
      </c>
      <c r="AG1030" s="87" t="str">
        <f t="shared" si="167"/>
        <v/>
      </c>
      <c r="AH1030" s="87" t="str">
        <f t="shared" si="168"/>
        <v/>
      </c>
      <c r="AI1030" s="87" t="str">
        <f t="shared" si="169"/>
        <v/>
      </c>
    </row>
    <row r="1031" spans="1:35" ht="12" customHeight="1" x14ac:dyDescent="0.2">
      <c r="A1031" s="73" t="s">
        <v>1887</v>
      </c>
      <c r="B1031" s="74" t="s">
        <v>44</v>
      </c>
      <c r="C1031" s="74" t="s">
        <v>2716</v>
      </c>
      <c r="D1031" s="74" t="s">
        <v>10</v>
      </c>
      <c r="E1031" s="74" t="s">
        <v>1137</v>
      </c>
      <c r="F1031" s="74" t="s">
        <v>2</v>
      </c>
      <c r="G1031" s="74" t="s">
        <v>2680</v>
      </c>
      <c r="H1031" s="76">
        <v>40602</v>
      </c>
      <c r="I1031" s="77">
        <v>19.926062999999999</v>
      </c>
      <c r="J1031" s="78">
        <v>9.0399999999999991</v>
      </c>
      <c r="K1031" s="78">
        <v>11.25</v>
      </c>
      <c r="L1031" s="78">
        <v>51.11</v>
      </c>
      <c r="M1031" s="78">
        <v>390.27652699999999</v>
      </c>
      <c r="N1031" s="76">
        <v>40905</v>
      </c>
      <c r="O1031" s="77">
        <v>13.5</v>
      </c>
      <c r="P1031" s="75" t="s">
        <v>1</v>
      </c>
      <c r="Q1031" s="75" t="s">
        <v>1</v>
      </c>
      <c r="R1031" s="75" t="s">
        <v>1</v>
      </c>
      <c r="S1031" s="75" t="s">
        <v>1</v>
      </c>
      <c r="T1031" s="79">
        <v>10</v>
      </c>
      <c r="V1031" s="86">
        <v>40905</v>
      </c>
      <c r="X1031" s="81" t="str">
        <f t="shared" si="160"/>
        <v>2011-Q1</v>
      </c>
      <c r="Y1031" s="81" t="str">
        <f t="shared" si="161"/>
        <v>2011-Q1</v>
      </c>
      <c r="Z1031" s="87">
        <f t="shared" si="162"/>
        <v>11.25</v>
      </c>
      <c r="AB1031" s="81" t="str">
        <f t="shared" si="163"/>
        <v>2011-Q4</v>
      </c>
      <c r="AC1031" s="81" t="str">
        <f t="shared" si="164"/>
        <v/>
      </c>
      <c r="AD1031" s="87" t="str">
        <f t="shared" si="165"/>
        <v/>
      </c>
      <c r="AF1031" s="81" t="str">
        <f t="shared" si="166"/>
        <v/>
      </c>
      <c r="AG1031" s="87" t="str">
        <f t="shared" si="167"/>
        <v/>
      </c>
      <c r="AH1031" s="87" t="str">
        <f t="shared" si="168"/>
        <v/>
      </c>
      <c r="AI1031" s="87" t="str">
        <f t="shared" si="169"/>
        <v/>
      </c>
    </row>
    <row r="1032" spans="1:35" ht="12" customHeight="1" x14ac:dyDescent="0.2">
      <c r="A1032" s="73" t="s">
        <v>1887</v>
      </c>
      <c r="B1032" s="74" t="s">
        <v>42</v>
      </c>
      <c r="C1032" s="74" t="s">
        <v>1148</v>
      </c>
      <c r="D1032" s="74" t="s">
        <v>12</v>
      </c>
      <c r="E1032" s="74" t="s">
        <v>1149</v>
      </c>
      <c r="F1032" s="74" t="s">
        <v>2</v>
      </c>
      <c r="G1032" s="74" t="s">
        <v>2680</v>
      </c>
      <c r="H1032" s="76">
        <v>40700</v>
      </c>
      <c r="I1032" s="77">
        <v>249.922</v>
      </c>
      <c r="J1032" s="78">
        <v>8.7200000000000006</v>
      </c>
      <c r="K1032" s="78">
        <v>11.44</v>
      </c>
      <c r="L1032" s="78">
        <v>44.38</v>
      </c>
      <c r="M1032" s="78">
        <v>5586.9719999999998</v>
      </c>
      <c r="N1032" s="76">
        <v>40900</v>
      </c>
      <c r="O1032" s="77">
        <v>158.61799999999999</v>
      </c>
      <c r="P1032" s="78">
        <v>8.17</v>
      </c>
      <c r="Q1032" s="78">
        <v>10.19</v>
      </c>
      <c r="R1032" s="78">
        <v>44.38</v>
      </c>
      <c r="S1032" s="78">
        <v>5478.585</v>
      </c>
      <c r="T1032" s="79">
        <v>6</v>
      </c>
      <c r="V1032" s="86">
        <v>40900</v>
      </c>
      <c r="X1032" s="81" t="str">
        <f t="shared" si="160"/>
        <v>2011-Q2</v>
      </c>
      <c r="Y1032" s="81" t="str">
        <f t="shared" si="161"/>
        <v>2011-Q2</v>
      </c>
      <c r="Z1032" s="87">
        <f t="shared" si="162"/>
        <v>11.44</v>
      </c>
      <c r="AB1032" s="81" t="str">
        <f t="shared" si="163"/>
        <v>2011-Q4</v>
      </c>
      <c r="AC1032" s="81" t="str">
        <f t="shared" si="164"/>
        <v>2011-Q4</v>
      </c>
      <c r="AD1032" s="87">
        <f t="shared" si="165"/>
        <v>10.19</v>
      </c>
      <c r="AF1032" s="81" t="str">
        <f t="shared" si="166"/>
        <v>2011-Q4</v>
      </c>
      <c r="AG1032" s="87">
        <f t="shared" si="167"/>
        <v>11.44</v>
      </c>
      <c r="AH1032" s="87">
        <f t="shared" si="168"/>
        <v>10.19</v>
      </c>
      <c r="AI1032" s="87">
        <f t="shared" si="169"/>
        <v>1.25</v>
      </c>
    </row>
    <row r="1033" spans="1:35" ht="12" customHeight="1" x14ac:dyDescent="0.2">
      <c r="A1033" s="73" t="s">
        <v>1887</v>
      </c>
      <c r="B1033" s="74" t="s">
        <v>259</v>
      </c>
      <c r="C1033" s="74" t="s">
        <v>362</v>
      </c>
      <c r="D1033" s="74" t="s">
        <v>118</v>
      </c>
      <c r="E1033" s="74" t="s">
        <v>363</v>
      </c>
      <c r="F1033" s="74" t="s">
        <v>2</v>
      </c>
      <c r="G1033" s="74" t="s">
        <v>2680</v>
      </c>
      <c r="H1033" s="76">
        <v>40661</v>
      </c>
      <c r="I1033" s="77">
        <v>17.535209999999999</v>
      </c>
      <c r="J1033" s="78">
        <v>9.2799999999999994</v>
      </c>
      <c r="K1033" s="78">
        <v>11</v>
      </c>
      <c r="L1033" s="78">
        <v>52</v>
      </c>
      <c r="M1033" s="78">
        <v>407.54438699999997</v>
      </c>
      <c r="N1033" s="76">
        <v>40899</v>
      </c>
      <c r="O1033" s="77">
        <v>10.485814</v>
      </c>
      <c r="P1033" s="78">
        <v>8.5299999999999994</v>
      </c>
      <c r="Q1033" s="78">
        <v>9.9</v>
      </c>
      <c r="R1033" s="78">
        <v>49.1</v>
      </c>
      <c r="S1033" s="78">
        <v>405.74531100000002</v>
      </c>
      <c r="T1033" s="79">
        <v>7</v>
      </c>
      <c r="V1033" s="86">
        <v>40899</v>
      </c>
      <c r="X1033" s="81" t="str">
        <f t="shared" si="160"/>
        <v>2011-Q2</v>
      </c>
      <c r="Y1033" s="81" t="str">
        <f t="shared" si="161"/>
        <v>2011-Q2</v>
      </c>
      <c r="Z1033" s="87">
        <f t="shared" si="162"/>
        <v>11</v>
      </c>
      <c r="AB1033" s="81" t="str">
        <f t="shared" si="163"/>
        <v>2011-Q4</v>
      </c>
      <c r="AC1033" s="81" t="str">
        <f t="shared" si="164"/>
        <v>2011-Q4</v>
      </c>
      <c r="AD1033" s="87">
        <f t="shared" si="165"/>
        <v>9.9</v>
      </c>
      <c r="AF1033" s="81" t="str">
        <f t="shared" si="166"/>
        <v>2011-Q4</v>
      </c>
      <c r="AG1033" s="87">
        <f t="shared" si="167"/>
        <v>11</v>
      </c>
      <c r="AH1033" s="87">
        <f t="shared" si="168"/>
        <v>9.9</v>
      </c>
      <c r="AI1033" s="87">
        <f t="shared" si="169"/>
        <v>1.0999999999999996</v>
      </c>
    </row>
    <row r="1034" spans="1:35" ht="12" customHeight="1" x14ac:dyDescent="0.2">
      <c r="A1034" s="73" t="s">
        <v>1887</v>
      </c>
      <c r="B1034" s="74" t="s">
        <v>8</v>
      </c>
      <c r="C1034" s="74" t="s">
        <v>2445</v>
      </c>
      <c r="D1034" s="74" t="s">
        <v>10</v>
      </c>
      <c r="E1034" s="74" t="s">
        <v>1752</v>
      </c>
      <c r="F1034" s="74" t="s">
        <v>2</v>
      </c>
      <c r="G1034" s="74" t="s">
        <v>2680</v>
      </c>
      <c r="H1034" s="76">
        <v>40695</v>
      </c>
      <c r="I1034" s="77">
        <v>17.7</v>
      </c>
      <c r="J1034" s="78">
        <v>8.77</v>
      </c>
      <c r="K1034" s="78">
        <v>10.75</v>
      </c>
      <c r="L1034" s="78">
        <v>52.59</v>
      </c>
      <c r="M1034" s="78">
        <v>718.1</v>
      </c>
      <c r="N1034" s="76">
        <v>40899</v>
      </c>
      <c r="O1034" s="77">
        <v>12.154999999999999</v>
      </c>
      <c r="P1034" s="78">
        <v>8.52</v>
      </c>
      <c r="Q1034" s="78">
        <v>10.4</v>
      </c>
      <c r="R1034" s="78">
        <v>52.59</v>
      </c>
      <c r="S1034" s="78">
        <v>717.91399999999999</v>
      </c>
      <c r="T1034" s="79">
        <v>6</v>
      </c>
      <c r="V1034" s="86">
        <v>40899</v>
      </c>
      <c r="X1034" s="81" t="str">
        <f t="shared" si="160"/>
        <v>2011-Q2</v>
      </c>
      <c r="Y1034" s="81" t="str">
        <f t="shared" si="161"/>
        <v>2011-Q2</v>
      </c>
      <c r="Z1034" s="87">
        <f t="shared" si="162"/>
        <v>10.75</v>
      </c>
      <c r="AB1034" s="81" t="str">
        <f t="shared" si="163"/>
        <v>2011-Q4</v>
      </c>
      <c r="AC1034" s="81" t="str">
        <f t="shared" si="164"/>
        <v>2011-Q4</v>
      </c>
      <c r="AD1034" s="87">
        <f t="shared" si="165"/>
        <v>10.4</v>
      </c>
      <c r="AF1034" s="81" t="str">
        <f t="shared" si="166"/>
        <v>2011-Q4</v>
      </c>
      <c r="AG1034" s="87">
        <f t="shared" si="167"/>
        <v>10.75</v>
      </c>
      <c r="AH1034" s="87">
        <f t="shared" si="168"/>
        <v>10.4</v>
      </c>
      <c r="AI1034" s="87">
        <f t="shared" si="169"/>
        <v>0.34999999999999964</v>
      </c>
    </row>
    <row r="1035" spans="1:35" ht="12" customHeight="1" x14ac:dyDescent="0.2">
      <c r="A1035" s="73" t="s">
        <v>1887</v>
      </c>
      <c r="B1035" s="74" t="s">
        <v>231</v>
      </c>
      <c r="C1035" s="74" t="s">
        <v>2740</v>
      </c>
      <c r="D1035" s="74" t="s">
        <v>635</v>
      </c>
      <c r="E1035" s="74" t="s">
        <v>636</v>
      </c>
      <c r="F1035" s="74" t="s">
        <v>2</v>
      </c>
      <c r="G1035" s="74" t="s">
        <v>2680</v>
      </c>
      <c r="H1035" s="76">
        <v>40501</v>
      </c>
      <c r="I1035" s="77">
        <v>75.740198000000007</v>
      </c>
      <c r="J1035" s="78">
        <v>7.7</v>
      </c>
      <c r="K1035" s="78">
        <v>11.75</v>
      </c>
      <c r="L1035" s="78">
        <v>46.53</v>
      </c>
      <c r="M1035" s="78">
        <v>2705.9060509999999</v>
      </c>
      <c r="N1035" s="76">
        <v>40898</v>
      </c>
      <c r="O1035" s="77">
        <v>6.8537179999999998</v>
      </c>
      <c r="P1035" s="78">
        <v>6.98</v>
      </c>
      <c r="Q1035" s="78">
        <v>10.199999999999999</v>
      </c>
      <c r="R1035" s="78">
        <v>46.53</v>
      </c>
      <c r="S1035" s="78">
        <v>2705.9060509999999</v>
      </c>
      <c r="T1035" s="79">
        <v>13</v>
      </c>
      <c r="V1035" s="86">
        <v>40898</v>
      </c>
      <c r="X1035" s="81" t="str">
        <f t="shared" si="160"/>
        <v>2010-Q4</v>
      </c>
      <c r="Y1035" s="81" t="str">
        <f t="shared" si="161"/>
        <v>2010-Q4</v>
      </c>
      <c r="Z1035" s="87">
        <f t="shared" si="162"/>
        <v>11.75</v>
      </c>
      <c r="AB1035" s="81" t="str">
        <f t="shared" si="163"/>
        <v>2011-Q4</v>
      </c>
      <c r="AC1035" s="81" t="str">
        <f t="shared" si="164"/>
        <v>2011-Q4</v>
      </c>
      <c r="AD1035" s="87">
        <f t="shared" si="165"/>
        <v>10.199999999999999</v>
      </c>
      <c r="AF1035" s="81" t="str">
        <f t="shared" si="166"/>
        <v>2011-Q4</v>
      </c>
      <c r="AG1035" s="87">
        <f t="shared" si="167"/>
        <v>11.75</v>
      </c>
      <c r="AH1035" s="87">
        <f t="shared" si="168"/>
        <v>10.199999999999999</v>
      </c>
      <c r="AI1035" s="87">
        <f t="shared" si="169"/>
        <v>1.5500000000000007</v>
      </c>
    </row>
    <row r="1036" spans="1:35" ht="12" customHeight="1" x14ac:dyDescent="0.2">
      <c r="A1036" s="73" t="s">
        <v>1887</v>
      </c>
      <c r="B1036" s="74" t="s">
        <v>28</v>
      </c>
      <c r="C1036" s="74" t="s">
        <v>149</v>
      </c>
      <c r="D1036" s="74" t="s">
        <v>22</v>
      </c>
      <c r="E1036" s="74" t="s">
        <v>1566</v>
      </c>
      <c r="F1036" s="74" t="s">
        <v>2</v>
      </c>
      <c r="G1036" s="74" t="s">
        <v>2680</v>
      </c>
      <c r="H1036" s="76">
        <v>40786</v>
      </c>
      <c r="I1036" s="77">
        <v>60.3</v>
      </c>
      <c r="J1036" s="78">
        <v>8.2100000000000009</v>
      </c>
      <c r="K1036" s="78">
        <v>10.33</v>
      </c>
      <c r="L1036" s="78">
        <v>49.7</v>
      </c>
      <c r="M1036" s="78">
        <v>372.903412</v>
      </c>
      <c r="N1036" s="76">
        <v>40898</v>
      </c>
      <c r="O1036" s="75" t="s">
        <v>1</v>
      </c>
      <c r="P1036" s="75" t="s">
        <v>1</v>
      </c>
      <c r="Q1036" s="75" t="s">
        <v>1</v>
      </c>
      <c r="R1036" s="75" t="s">
        <v>1</v>
      </c>
      <c r="S1036" s="75" t="s">
        <v>1</v>
      </c>
      <c r="T1036" s="79">
        <v>3</v>
      </c>
      <c r="V1036" s="86">
        <v>40898</v>
      </c>
      <c r="X1036" s="81" t="str">
        <f t="shared" si="160"/>
        <v>2011-Q3</v>
      </c>
      <c r="Y1036" s="81" t="str">
        <f t="shared" si="161"/>
        <v>2011-Q3</v>
      </c>
      <c r="Z1036" s="87">
        <f t="shared" si="162"/>
        <v>10.33</v>
      </c>
      <c r="AB1036" s="81" t="str">
        <f t="shared" si="163"/>
        <v>2011-Q4</v>
      </c>
      <c r="AC1036" s="81" t="str">
        <f t="shared" si="164"/>
        <v/>
      </c>
      <c r="AD1036" s="87" t="str">
        <f t="shared" si="165"/>
        <v/>
      </c>
      <c r="AF1036" s="81" t="str">
        <f t="shared" si="166"/>
        <v/>
      </c>
      <c r="AG1036" s="87" t="str">
        <f t="shared" si="167"/>
        <v/>
      </c>
      <c r="AH1036" s="87" t="str">
        <f t="shared" si="168"/>
        <v/>
      </c>
      <c r="AI1036" s="87" t="str">
        <f t="shared" si="169"/>
        <v/>
      </c>
    </row>
    <row r="1037" spans="1:35" ht="12" customHeight="1" x14ac:dyDescent="0.2">
      <c r="A1037" s="73" t="s">
        <v>1887</v>
      </c>
      <c r="B1037" s="74" t="s">
        <v>57</v>
      </c>
      <c r="C1037" s="74" t="s">
        <v>56</v>
      </c>
      <c r="D1037" s="74" t="s">
        <v>2095</v>
      </c>
      <c r="E1037" s="74" t="s">
        <v>894</v>
      </c>
      <c r="F1037" s="74" t="s">
        <v>2</v>
      </c>
      <c r="G1037" s="74" t="s">
        <v>2680</v>
      </c>
      <c r="H1037" s="76">
        <v>40724</v>
      </c>
      <c r="I1037" s="77">
        <v>7.7012879999999999</v>
      </c>
      <c r="J1037" s="78">
        <v>6.88</v>
      </c>
      <c r="K1037" s="78">
        <v>10.75</v>
      </c>
      <c r="L1037" s="78">
        <v>45.74</v>
      </c>
      <c r="M1037" s="78">
        <v>176.03546399999999</v>
      </c>
      <c r="N1037" s="76">
        <v>40897</v>
      </c>
      <c r="O1037" s="77">
        <v>4.2</v>
      </c>
      <c r="P1037" s="78">
        <v>6.25</v>
      </c>
      <c r="Q1037" s="78">
        <v>10.199999999999999</v>
      </c>
      <c r="R1037" s="78">
        <v>45.74</v>
      </c>
      <c r="S1037" s="75" t="s">
        <v>1</v>
      </c>
      <c r="T1037" s="79">
        <v>5</v>
      </c>
      <c r="V1037" s="86">
        <v>40897</v>
      </c>
      <c r="X1037" s="81" t="str">
        <f t="shared" si="160"/>
        <v>2011-Q2</v>
      </c>
      <c r="Y1037" s="81" t="str">
        <f t="shared" si="161"/>
        <v>2011-Q2</v>
      </c>
      <c r="Z1037" s="87">
        <f t="shared" si="162"/>
        <v>10.75</v>
      </c>
      <c r="AB1037" s="81" t="str">
        <f t="shared" si="163"/>
        <v>2011-Q4</v>
      </c>
      <c r="AC1037" s="81" t="str">
        <f t="shared" si="164"/>
        <v>2011-Q4</v>
      </c>
      <c r="AD1037" s="87">
        <f t="shared" si="165"/>
        <v>10.199999999999999</v>
      </c>
      <c r="AF1037" s="81" t="str">
        <f t="shared" si="166"/>
        <v>2011-Q4</v>
      </c>
      <c r="AG1037" s="87">
        <f t="shared" si="167"/>
        <v>10.75</v>
      </c>
      <c r="AH1037" s="87">
        <f t="shared" si="168"/>
        <v>10.199999999999999</v>
      </c>
      <c r="AI1037" s="87">
        <f t="shared" si="169"/>
        <v>0.55000000000000071</v>
      </c>
    </row>
    <row r="1038" spans="1:35" ht="12" customHeight="1" x14ac:dyDescent="0.2">
      <c r="A1038" s="73" t="s">
        <v>1887</v>
      </c>
      <c r="B1038" s="74" t="s">
        <v>14</v>
      </c>
      <c r="C1038" s="74" t="s">
        <v>136</v>
      </c>
      <c r="D1038" s="74" t="s">
        <v>135</v>
      </c>
      <c r="E1038" s="74" t="s">
        <v>1689</v>
      </c>
      <c r="F1038" s="74" t="s">
        <v>2</v>
      </c>
      <c r="G1038" s="74" t="s">
        <v>2680</v>
      </c>
      <c r="H1038" s="76">
        <v>40679</v>
      </c>
      <c r="I1038" s="77">
        <v>38.274000000000001</v>
      </c>
      <c r="J1038" s="78">
        <v>8.23</v>
      </c>
      <c r="K1038" s="78">
        <v>10.9</v>
      </c>
      <c r="L1038" s="78">
        <v>48.04</v>
      </c>
      <c r="M1038" s="78">
        <v>1127.8109999999999</v>
      </c>
      <c r="N1038" s="76">
        <v>40893</v>
      </c>
      <c r="O1038" s="77">
        <v>20</v>
      </c>
      <c r="P1038" s="75" t="s">
        <v>1</v>
      </c>
      <c r="Q1038" s="75" t="s">
        <v>1</v>
      </c>
      <c r="R1038" s="75" t="s">
        <v>1</v>
      </c>
      <c r="S1038" s="75" t="s">
        <v>1</v>
      </c>
      <c r="T1038" s="79">
        <v>7</v>
      </c>
      <c r="V1038" s="86">
        <v>40893</v>
      </c>
      <c r="X1038" s="81" t="str">
        <f t="shared" si="160"/>
        <v>2011-Q2</v>
      </c>
      <c r="Y1038" s="81" t="str">
        <f t="shared" si="161"/>
        <v>2011-Q2</v>
      </c>
      <c r="Z1038" s="87">
        <f t="shared" si="162"/>
        <v>10.9</v>
      </c>
      <c r="AB1038" s="81" t="str">
        <f t="shared" si="163"/>
        <v>2011-Q4</v>
      </c>
      <c r="AC1038" s="81" t="str">
        <f t="shared" si="164"/>
        <v/>
      </c>
      <c r="AD1038" s="87" t="str">
        <f t="shared" si="165"/>
        <v/>
      </c>
      <c r="AF1038" s="81" t="str">
        <f t="shared" si="166"/>
        <v/>
      </c>
      <c r="AG1038" s="87" t="str">
        <f t="shared" si="167"/>
        <v/>
      </c>
      <c r="AH1038" s="87" t="str">
        <f t="shared" si="168"/>
        <v/>
      </c>
      <c r="AI1038" s="87" t="str">
        <f t="shared" si="169"/>
        <v/>
      </c>
    </row>
    <row r="1039" spans="1:35" ht="12" customHeight="1" x14ac:dyDescent="0.2">
      <c r="A1039" s="73" t="s">
        <v>1887</v>
      </c>
      <c r="B1039" s="74" t="s">
        <v>184</v>
      </c>
      <c r="C1039" s="74" t="s">
        <v>1273</v>
      </c>
      <c r="D1039" s="74" t="s">
        <v>22</v>
      </c>
      <c r="E1039" s="74" t="s">
        <v>1274</v>
      </c>
      <c r="F1039" s="74" t="s">
        <v>2</v>
      </c>
      <c r="G1039" s="74" t="s">
        <v>2678</v>
      </c>
      <c r="H1039" s="76">
        <v>40602</v>
      </c>
      <c r="I1039" s="77">
        <v>34.210999999999999</v>
      </c>
      <c r="J1039" s="78">
        <v>8.36</v>
      </c>
      <c r="K1039" s="78">
        <v>11.15</v>
      </c>
      <c r="L1039" s="78">
        <v>50.64</v>
      </c>
      <c r="M1039" s="78">
        <v>910.95299999999997</v>
      </c>
      <c r="N1039" s="76">
        <v>40891</v>
      </c>
      <c r="O1039" s="77">
        <v>0</v>
      </c>
      <c r="P1039" s="78">
        <v>7.78</v>
      </c>
      <c r="Q1039" s="78">
        <v>10</v>
      </c>
      <c r="R1039" s="78">
        <v>50.64</v>
      </c>
      <c r="S1039" s="78">
        <v>908.00099999999998</v>
      </c>
      <c r="T1039" s="79">
        <v>9</v>
      </c>
      <c r="V1039" s="86">
        <v>40891</v>
      </c>
      <c r="X1039" s="81" t="str">
        <f t="shared" si="160"/>
        <v>2011-Q1</v>
      </c>
      <c r="Y1039" s="81" t="str">
        <f t="shared" si="161"/>
        <v>2011-Q1</v>
      </c>
      <c r="Z1039" s="87">
        <f t="shared" si="162"/>
        <v>11.15</v>
      </c>
      <c r="AB1039" s="81" t="str">
        <f t="shared" si="163"/>
        <v>2011-Q4</v>
      </c>
      <c r="AC1039" s="81" t="str">
        <f t="shared" si="164"/>
        <v>2011-Q4</v>
      </c>
      <c r="AD1039" s="87">
        <f t="shared" si="165"/>
        <v>10</v>
      </c>
      <c r="AF1039" s="81" t="str">
        <f t="shared" si="166"/>
        <v>2011-Q4</v>
      </c>
      <c r="AG1039" s="87">
        <f t="shared" si="167"/>
        <v>11.15</v>
      </c>
      <c r="AH1039" s="87">
        <f t="shared" si="168"/>
        <v>10</v>
      </c>
      <c r="AI1039" s="87">
        <f t="shared" si="169"/>
        <v>1.1500000000000004</v>
      </c>
    </row>
    <row r="1040" spans="1:35" ht="12" customHeight="1" x14ac:dyDescent="0.2">
      <c r="A1040" s="73" t="s">
        <v>1887</v>
      </c>
      <c r="B1040" s="74" t="s">
        <v>184</v>
      </c>
      <c r="C1040" s="74" t="s">
        <v>1307</v>
      </c>
      <c r="D1040" s="74" t="s">
        <v>22</v>
      </c>
      <c r="E1040" s="74" t="s">
        <v>1308</v>
      </c>
      <c r="F1040" s="74" t="s">
        <v>2</v>
      </c>
      <c r="G1040" s="74" t="s">
        <v>2678</v>
      </c>
      <c r="H1040" s="76">
        <v>40602</v>
      </c>
      <c r="I1040" s="77">
        <v>59.603000000000002</v>
      </c>
      <c r="J1040" s="78">
        <v>8.43</v>
      </c>
      <c r="K1040" s="78">
        <v>11.15</v>
      </c>
      <c r="L1040" s="78">
        <v>53.79</v>
      </c>
      <c r="M1040" s="78">
        <v>1015.236</v>
      </c>
      <c r="N1040" s="76">
        <v>40891</v>
      </c>
      <c r="O1040" s="77">
        <v>0</v>
      </c>
      <c r="P1040" s="78">
        <v>7.97</v>
      </c>
      <c r="Q1040" s="78">
        <v>10.3</v>
      </c>
      <c r="R1040" s="78">
        <v>53.79</v>
      </c>
      <c r="S1040" s="78">
        <v>1003.67</v>
      </c>
      <c r="T1040" s="79">
        <v>9</v>
      </c>
      <c r="V1040" s="86">
        <v>40891</v>
      </c>
      <c r="X1040" s="81" t="str">
        <f t="shared" si="160"/>
        <v>2011-Q1</v>
      </c>
      <c r="Y1040" s="81" t="str">
        <f t="shared" si="161"/>
        <v>2011-Q1</v>
      </c>
      <c r="Z1040" s="87">
        <f t="shared" si="162"/>
        <v>11.15</v>
      </c>
      <c r="AB1040" s="81" t="str">
        <f t="shared" si="163"/>
        <v>2011-Q4</v>
      </c>
      <c r="AC1040" s="81" t="str">
        <f t="shared" si="164"/>
        <v>2011-Q4</v>
      </c>
      <c r="AD1040" s="87">
        <f t="shared" si="165"/>
        <v>10.3</v>
      </c>
      <c r="AF1040" s="81" t="str">
        <f t="shared" si="166"/>
        <v>2011-Q4</v>
      </c>
      <c r="AG1040" s="87">
        <f t="shared" si="167"/>
        <v>11.15</v>
      </c>
      <c r="AH1040" s="87">
        <f t="shared" si="168"/>
        <v>10.3</v>
      </c>
      <c r="AI1040" s="87">
        <f t="shared" si="169"/>
        <v>0.84999999999999964</v>
      </c>
    </row>
    <row r="1041" spans="1:35" ht="12" customHeight="1" x14ac:dyDescent="0.2">
      <c r="A1041" s="73" t="s">
        <v>1887</v>
      </c>
      <c r="B1041" s="74" t="s">
        <v>17</v>
      </c>
      <c r="C1041" s="74" t="s">
        <v>23</v>
      </c>
      <c r="D1041" s="74" t="s">
        <v>22</v>
      </c>
      <c r="E1041" s="74" t="s">
        <v>1609</v>
      </c>
      <c r="F1041" s="74" t="s">
        <v>2</v>
      </c>
      <c r="G1041" s="74" t="s">
        <v>2680</v>
      </c>
      <c r="H1041" s="76">
        <v>40633</v>
      </c>
      <c r="I1041" s="77">
        <v>126.36431</v>
      </c>
      <c r="J1041" s="78">
        <v>8.14</v>
      </c>
      <c r="K1041" s="78">
        <v>11.65</v>
      </c>
      <c r="L1041" s="78">
        <v>42.69</v>
      </c>
      <c r="M1041" s="78">
        <v>2202</v>
      </c>
      <c r="N1041" s="76">
        <v>40877</v>
      </c>
      <c r="O1041" s="77">
        <v>55.071024999999999</v>
      </c>
      <c r="P1041" s="78">
        <v>7.82</v>
      </c>
      <c r="Q1041" s="78">
        <v>10.9</v>
      </c>
      <c r="R1041" s="78">
        <v>42.69</v>
      </c>
      <c r="S1041" s="78">
        <v>2172</v>
      </c>
      <c r="T1041" s="79">
        <v>8</v>
      </c>
      <c r="V1041" s="86">
        <v>40877</v>
      </c>
      <c r="X1041" s="81" t="str">
        <f t="shared" si="160"/>
        <v>2011-Q1</v>
      </c>
      <c r="Y1041" s="81" t="str">
        <f t="shared" si="161"/>
        <v>2011-Q1</v>
      </c>
      <c r="Z1041" s="87">
        <f t="shared" si="162"/>
        <v>11.65</v>
      </c>
      <c r="AB1041" s="81" t="str">
        <f t="shared" si="163"/>
        <v>2011-Q4</v>
      </c>
      <c r="AC1041" s="81" t="str">
        <f t="shared" si="164"/>
        <v>2011-Q4</v>
      </c>
      <c r="AD1041" s="87">
        <f t="shared" si="165"/>
        <v>10.9</v>
      </c>
      <c r="AF1041" s="81" t="str">
        <f t="shared" si="166"/>
        <v>2011-Q4</v>
      </c>
      <c r="AG1041" s="87">
        <f t="shared" si="167"/>
        <v>11.65</v>
      </c>
      <c r="AH1041" s="87">
        <f t="shared" si="168"/>
        <v>10.9</v>
      </c>
      <c r="AI1041" s="87">
        <f t="shared" si="169"/>
        <v>0.75</v>
      </c>
    </row>
    <row r="1042" spans="1:35" ht="12" customHeight="1" x14ac:dyDescent="0.2">
      <c r="A1042" s="73" t="s">
        <v>1887</v>
      </c>
      <c r="B1042" s="74" t="s">
        <v>17</v>
      </c>
      <c r="C1042" s="74" t="s">
        <v>23</v>
      </c>
      <c r="D1042" s="74" t="s">
        <v>22</v>
      </c>
      <c r="E1042" s="74" t="s">
        <v>1608</v>
      </c>
      <c r="F1042" s="74" t="s">
        <v>2</v>
      </c>
      <c r="G1042" s="74" t="s">
        <v>2694</v>
      </c>
      <c r="H1042" s="76">
        <v>40633</v>
      </c>
      <c r="I1042" s="77">
        <v>38.5</v>
      </c>
      <c r="J1042" s="75" t="s">
        <v>1</v>
      </c>
      <c r="K1042" s="75" t="s">
        <v>1</v>
      </c>
      <c r="L1042" s="75" t="s">
        <v>1</v>
      </c>
      <c r="M1042" s="78">
        <v>633.65222300000005</v>
      </c>
      <c r="N1042" s="76">
        <v>40877</v>
      </c>
      <c r="O1042" s="77">
        <v>30</v>
      </c>
      <c r="P1042" s="75" t="s">
        <v>1</v>
      </c>
      <c r="Q1042" s="75" t="s">
        <v>1</v>
      </c>
      <c r="R1042" s="75" t="s">
        <v>1</v>
      </c>
      <c r="S1042" s="78">
        <v>633.65222300000005</v>
      </c>
      <c r="T1042" s="79">
        <v>8</v>
      </c>
      <c r="V1042" s="86">
        <v>40877</v>
      </c>
      <c r="X1042" s="81" t="str">
        <f t="shared" si="160"/>
        <v>2011-Q1</v>
      </c>
      <c r="Y1042" s="81" t="str">
        <f t="shared" si="161"/>
        <v/>
      </c>
      <c r="Z1042" s="87" t="str">
        <f t="shared" si="162"/>
        <v/>
      </c>
      <c r="AB1042" s="81" t="str">
        <f t="shared" si="163"/>
        <v>2011-Q4</v>
      </c>
      <c r="AC1042" s="81" t="str">
        <f t="shared" si="164"/>
        <v/>
      </c>
      <c r="AD1042" s="87" t="str">
        <f t="shared" si="165"/>
        <v/>
      </c>
      <c r="AF1042" s="81" t="str">
        <f t="shared" si="166"/>
        <v/>
      </c>
      <c r="AG1042" s="87" t="str">
        <f t="shared" si="167"/>
        <v/>
      </c>
      <c r="AH1042" s="87" t="str">
        <f t="shared" si="168"/>
        <v/>
      </c>
      <c r="AI1042" s="87" t="str">
        <f t="shared" si="169"/>
        <v/>
      </c>
    </row>
    <row r="1043" spans="1:35" ht="12" customHeight="1" x14ac:dyDescent="0.2">
      <c r="A1043" s="73" t="s">
        <v>1887</v>
      </c>
      <c r="B1043" s="74" t="s">
        <v>17</v>
      </c>
      <c r="C1043" s="74" t="s">
        <v>16</v>
      </c>
      <c r="D1043" s="74" t="s">
        <v>15</v>
      </c>
      <c r="E1043" s="74" t="s">
        <v>1636</v>
      </c>
      <c r="F1043" s="74" t="s">
        <v>2</v>
      </c>
      <c r="G1043" s="74" t="s">
        <v>2680</v>
      </c>
      <c r="H1043" s="76">
        <v>40633</v>
      </c>
      <c r="I1043" s="75" t="s">
        <v>1</v>
      </c>
      <c r="J1043" s="75" t="s">
        <v>1</v>
      </c>
      <c r="K1043" s="78">
        <v>12.5</v>
      </c>
      <c r="L1043" s="75" t="s">
        <v>1</v>
      </c>
      <c r="M1043" s="75" t="s">
        <v>1</v>
      </c>
      <c r="N1043" s="76">
        <v>40877</v>
      </c>
      <c r="O1043" s="77">
        <v>0</v>
      </c>
      <c r="P1043" s="75" t="s">
        <v>1</v>
      </c>
      <c r="Q1043" s="78">
        <v>10.9</v>
      </c>
      <c r="R1043" s="75" t="s">
        <v>1</v>
      </c>
      <c r="S1043" s="75" t="s">
        <v>1</v>
      </c>
      <c r="T1043" s="79">
        <v>8</v>
      </c>
      <c r="V1043" s="86">
        <v>40877</v>
      </c>
      <c r="X1043" s="81" t="str">
        <f t="shared" si="160"/>
        <v>2011-Q1</v>
      </c>
      <c r="Y1043" s="81" t="str">
        <f t="shared" si="161"/>
        <v>2011-Q1</v>
      </c>
      <c r="Z1043" s="87">
        <f t="shared" si="162"/>
        <v>12.5</v>
      </c>
      <c r="AB1043" s="81" t="str">
        <f t="shared" si="163"/>
        <v>2011-Q4</v>
      </c>
      <c r="AC1043" s="81" t="str">
        <f t="shared" si="164"/>
        <v>2011-Q4</v>
      </c>
      <c r="AD1043" s="87">
        <f t="shared" si="165"/>
        <v>10.9</v>
      </c>
      <c r="AF1043" s="81" t="str">
        <f t="shared" si="166"/>
        <v>2011-Q4</v>
      </c>
      <c r="AG1043" s="87">
        <f t="shared" si="167"/>
        <v>12.5</v>
      </c>
      <c r="AH1043" s="87">
        <f t="shared" si="168"/>
        <v>10.9</v>
      </c>
      <c r="AI1043" s="87">
        <f t="shared" si="169"/>
        <v>1.5999999999999996</v>
      </c>
    </row>
    <row r="1044" spans="1:35" ht="12" customHeight="1" x14ac:dyDescent="0.2">
      <c r="A1044" s="73" t="s">
        <v>1887</v>
      </c>
      <c r="B1044" s="74" t="s">
        <v>57</v>
      </c>
      <c r="C1044" s="74" t="s">
        <v>874</v>
      </c>
      <c r="D1044" s="74" t="s">
        <v>875</v>
      </c>
      <c r="E1044" s="74" t="s">
        <v>876</v>
      </c>
      <c r="F1044" s="74" t="s">
        <v>2</v>
      </c>
      <c r="G1044" s="74" t="s">
        <v>2680</v>
      </c>
      <c r="H1044" s="76">
        <v>40480</v>
      </c>
      <c r="I1044" s="77">
        <v>357.3</v>
      </c>
      <c r="J1044" s="78">
        <v>6.87</v>
      </c>
      <c r="K1044" s="78">
        <v>11.13</v>
      </c>
      <c r="L1044" s="78">
        <v>40.26</v>
      </c>
      <c r="M1044" s="78">
        <v>10075.499</v>
      </c>
      <c r="N1044" s="76">
        <v>40836</v>
      </c>
      <c r="O1044" s="77">
        <v>187.52600000000001</v>
      </c>
      <c r="P1044" s="78">
        <v>6.59</v>
      </c>
      <c r="Q1044" s="78">
        <v>10.5</v>
      </c>
      <c r="R1044" s="78">
        <v>40.26</v>
      </c>
      <c r="S1044" s="78">
        <v>10016.054</v>
      </c>
      <c r="T1044" s="79">
        <v>11</v>
      </c>
      <c r="V1044" s="86">
        <v>40836</v>
      </c>
      <c r="X1044" s="81" t="str">
        <f t="shared" si="160"/>
        <v>2010-Q4</v>
      </c>
      <c r="Y1044" s="81" t="str">
        <f t="shared" si="161"/>
        <v>2010-Q4</v>
      </c>
      <c r="Z1044" s="87">
        <f t="shared" si="162"/>
        <v>11.13</v>
      </c>
      <c r="AB1044" s="81" t="str">
        <f t="shared" si="163"/>
        <v>2011-Q4</v>
      </c>
      <c r="AC1044" s="81" t="str">
        <f t="shared" si="164"/>
        <v>2011-Q4</v>
      </c>
      <c r="AD1044" s="87">
        <f t="shared" si="165"/>
        <v>10.5</v>
      </c>
      <c r="AF1044" s="81" t="str">
        <f t="shared" si="166"/>
        <v>2011-Q4</v>
      </c>
      <c r="AG1044" s="87">
        <f t="shared" si="167"/>
        <v>11.13</v>
      </c>
      <c r="AH1044" s="87">
        <f t="shared" si="168"/>
        <v>10.5</v>
      </c>
      <c r="AI1044" s="87">
        <f t="shared" si="169"/>
        <v>0.63000000000000078</v>
      </c>
    </row>
    <row r="1045" spans="1:35" ht="12" customHeight="1" x14ac:dyDescent="0.2">
      <c r="A1045" s="73" t="s">
        <v>1887</v>
      </c>
      <c r="B1045" s="74" t="s">
        <v>17</v>
      </c>
      <c r="C1045" s="74" t="s">
        <v>20</v>
      </c>
      <c r="D1045" s="74" t="s">
        <v>19</v>
      </c>
      <c r="E1045" s="74" t="s">
        <v>1624</v>
      </c>
      <c r="F1045" s="74" t="s">
        <v>2</v>
      </c>
      <c r="G1045" s="74" t="s">
        <v>2680</v>
      </c>
      <c r="H1045" s="76">
        <v>40634</v>
      </c>
      <c r="I1045" s="77">
        <v>9.2915799999999997</v>
      </c>
      <c r="J1045" s="78">
        <v>7.6</v>
      </c>
      <c r="K1045" s="78">
        <v>11</v>
      </c>
      <c r="L1045" s="78">
        <v>52</v>
      </c>
      <c r="M1045" s="78">
        <v>190.813984</v>
      </c>
      <c r="N1045" s="76">
        <v>40828</v>
      </c>
      <c r="O1045" s="77">
        <v>6.6494359999999997</v>
      </c>
      <c r="P1045" s="78">
        <v>7.24</v>
      </c>
      <c r="Q1045" s="78">
        <v>10.3</v>
      </c>
      <c r="R1045" s="78">
        <v>53.37</v>
      </c>
      <c r="S1045" s="78">
        <v>188.64773</v>
      </c>
      <c r="T1045" s="79">
        <v>6</v>
      </c>
      <c r="V1045" s="86">
        <v>40828</v>
      </c>
      <c r="X1045" s="81" t="str">
        <f t="shared" si="160"/>
        <v>2011-Q2</v>
      </c>
      <c r="Y1045" s="81" t="str">
        <f t="shared" si="161"/>
        <v>2011-Q2</v>
      </c>
      <c r="Z1045" s="87">
        <f t="shared" si="162"/>
        <v>11</v>
      </c>
      <c r="AB1045" s="81" t="str">
        <f t="shared" si="163"/>
        <v>2011-Q4</v>
      </c>
      <c r="AC1045" s="81" t="str">
        <f t="shared" si="164"/>
        <v>2011-Q4</v>
      </c>
      <c r="AD1045" s="87">
        <f t="shared" si="165"/>
        <v>10.3</v>
      </c>
      <c r="AF1045" s="81" t="str">
        <f t="shared" si="166"/>
        <v>2011-Q4</v>
      </c>
      <c r="AG1045" s="87">
        <f t="shared" si="167"/>
        <v>11</v>
      </c>
      <c r="AH1045" s="87">
        <f t="shared" si="168"/>
        <v>10.3</v>
      </c>
      <c r="AI1045" s="87">
        <f t="shared" si="169"/>
        <v>0.69999999999999929</v>
      </c>
    </row>
    <row r="1046" spans="1:35" ht="12" customHeight="1" x14ac:dyDescent="0.2">
      <c r="A1046" s="73" t="s">
        <v>1887</v>
      </c>
      <c r="B1046" s="74" t="s">
        <v>8</v>
      </c>
      <c r="C1046" s="74" t="s">
        <v>125</v>
      </c>
      <c r="D1046" s="74" t="s">
        <v>124</v>
      </c>
      <c r="E1046" s="74" t="s">
        <v>1768</v>
      </c>
      <c r="F1046" s="74" t="s">
        <v>2</v>
      </c>
      <c r="G1046" s="74" t="s">
        <v>2680</v>
      </c>
      <c r="H1046" s="76">
        <v>40689</v>
      </c>
      <c r="I1046" s="77">
        <v>0</v>
      </c>
      <c r="J1046" s="75" t="s">
        <v>1</v>
      </c>
      <c r="K1046" s="75" t="s">
        <v>1</v>
      </c>
      <c r="L1046" s="75" t="s">
        <v>1</v>
      </c>
      <c r="M1046" s="75" t="s">
        <v>1</v>
      </c>
      <c r="N1046" s="76">
        <v>40822</v>
      </c>
      <c r="O1046" s="77">
        <v>0</v>
      </c>
      <c r="P1046" s="75" t="s">
        <v>1</v>
      </c>
      <c r="Q1046" s="75" t="s">
        <v>1</v>
      </c>
      <c r="R1046" s="75" t="s">
        <v>1</v>
      </c>
      <c r="S1046" s="75" t="s">
        <v>1</v>
      </c>
      <c r="T1046" s="79">
        <v>4</v>
      </c>
      <c r="V1046" s="86">
        <v>40822</v>
      </c>
      <c r="X1046" s="81" t="str">
        <f t="shared" si="160"/>
        <v>2011-Q2</v>
      </c>
      <c r="Y1046" s="81" t="str">
        <f t="shared" si="161"/>
        <v/>
      </c>
      <c r="Z1046" s="87" t="str">
        <f t="shared" si="162"/>
        <v/>
      </c>
      <c r="AB1046" s="81" t="str">
        <f t="shared" si="163"/>
        <v>2011-Q4</v>
      </c>
      <c r="AC1046" s="81" t="str">
        <f t="shared" si="164"/>
        <v/>
      </c>
      <c r="AD1046" s="87" t="str">
        <f t="shared" si="165"/>
        <v/>
      </c>
      <c r="AF1046" s="81" t="str">
        <f t="shared" si="166"/>
        <v/>
      </c>
      <c r="AG1046" s="87" t="str">
        <f t="shared" si="167"/>
        <v/>
      </c>
      <c r="AH1046" s="87" t="str">
        <f t="shared" si="168"/>
        <v/>
      </c>
      <c r="AI1046" s="87" t="str">
        <f t="shared" si="169"/>
        <v/>
      </c>
    </row>
    <row r="1047" spans="1:35" ht="12" customHeight="1" x14ac:dyDescent="0.2">
      <c r="A1047" s="73" t="s">
        <v>1887</v>
      </c>
      <c r="B1047" s="74" t="s">
        <v>86</v>
      </c>
      <c r="C1047" s="74" t="s">
        <v>136</v>
      </c>
      <c r="D1047" s="74" t="s">
        <v>135</v>
      </c>
      <c r="E1047" s="74" t="s">
        <v>542</v>
      </c>
      <c r="F1047" s="74" t="s">
        <v>2</v>
      </c>
      <c r="G1047" s="74" t="s">
        <v>2680</v>
      </c>
      <c r="H1047" s="76">
        <v>40729</v>
      </c>
      <c r="I1047" s="77">
        <v>9.0090000000000003</v>
      </c>
      <c r="J1047" s="78">
        <v>8.49</v>
      </c>
      <c r="K1047" s="78">
        <v>10.9</v>
      </c>
      <c r="L1047" s="78">
        <v>50.15</v>
      </c>
      <c r="M1047" s="78">
        <v>627.00099999999998</v>
      </c>
      <c r="N1047" s="76">
        <v>40816</v>
      </c>
      <c r="O1047" s="77">
        <v>2.8</v>
      </c>
      <c r="P1047" s="75" t="s">
        <v>1</v>
      </c>
      <c r="Q1047" s="75" t="s">
        <v>1</v>
      </c>
      <c r="R1047" s="75" t="s">
        <v>1</v>
      </c>
      <c r="S1047" s="75" t="s">
        <v>1</v>
      </c>
      <c r="T1047" s="79">
        <v>2</v>
      </c>
      <c r="V1047" s="86">
        <v>40816</v>
      </c>
      <c r="X1047" s="81" t="str">
        <f t="shared" si="160"/>
        <v>2011-Q3</v>
      </c>
      <c r="Y1047" s="81" t="str">
        <f t="shared" si="161"/>
        <v>2011-Q3</v>
      </c>
      <c r="Z1047" s="87">
        <f t="shared" si="162"/>
        <v>10.9</v>
      </c>
      <c r="AB1047" s="81" t="str">
        <f t="shared" si="163"/>
        <v>2011-Q3</v>
      </c>
      <c r="AC1047" s="81" t="str">
        <f t="shared" si="164"/>
        <v/>
      </c>
      <c r="AD1047" s="87" t="str">
        <f t="shared" si="165"/>
        <v/>
      </c>
      <c r="AF1047" s="81" t="str">
        <f t="shared" si="166"/>
        <v/>
      </c>
      <c r="AG1047" s="87" t="str">
        <f t="shared" si="167"/>
        <v/>
      </c>
      <c r="AH1047" s="87" t="str">
        <f t="shared" si="168"/>
        <v/>
      </c>
      <c r="AI1047" s="87" t="str">
        <f t="shared" si="169"/>
        <v/>
      </c>
    </row>
    <row r="1048" spans="1:35" ht="12" customHeight="1" x14ac:dyDescent="0.2">
      <c r="A1048" s="73" t="s">
        <v>1887</v>
      </c>
      <c r="B1048" s="74" t="s">
        <v>163</v>
      </c>
      <c r="C1048" s="74" t="s">
        <v>2330</v>
      </c>
      <c r="D1048" s="74" t="s">
        <v>15</v>
      </c>
      <c r="E1048" s="74" t="s">
        <v>1459</v>
      </c>
      <c r="F1048" s="74" t="s">
        <v>2</v>
      </c>
      <c r="G1048" s="74" t="s">
        <v>2694</v>
      </c>
      <c r="H1048" s="76">
        <v>40690</v>
      </c>
      <c r="I1048" s="77">
        <v>58.5</v>
      </c>
      <c r="J1048" s="78">
        <v>8.85</v>
      </c>
      <c r="K1048" s="75" t="s">
        <v>1</v>
      </c>
      <c r="L1048" s="78">
        <v>54.58</v>
      </c>
      <c r="M1048" s="78">
        <v>484.7</v>
      </c>
      <c r="N1048" s="76">
        <v>40816</v>
      </c>
      <c r="O1048" s="77">
        <v>52.783341999999998</v>
      </c>
      <c r="P1048" s="78">
        <v>8.85</v>
      </c>
      <c r="Q1048" s="75" t="s">
        <v>1</v>
      </c>
      <c r="R1048" s="78">
        <v>54.67</v>
      </c>
      <c r="S1048" s="78">
        <v>436.72500000000002</v>
      </c>
      <c r="T1048" s="79">
        <v>4</v>
      </c>
      <c r="V1048" s="86">
        <v>40816</v>
      </c>
      <c r="X1048" s="81" t="str">
        <f t="shared" si="160"/>
        <v>2011-Q2</v>
      </c>
      <c r="Y1048" s="81" t="str">
        <f t="shared" si="161"/>
        <v/>
      </c>
      <c r="Z1048" s="87" t="str">
        <f t="shared" si="162"/>
        <v/>
      </c>
      <c r="AB1048" s="81" t="str">
        <f t="shared" si="163"/>
        <v>2011-Q3</v>
      </c>
      <c r="AC1048" s="81" t="str">
        <f t="shared" si="164"/>
        <v/>
      </c>
      <c r="AD1048" s="87" t="str">
        <f t="shared" si="165"/>
        <v/>
      </c>
      <c r="AF1048" s="81" t="str">
        <f t="shared" si="166"/>
        <v/>
      </c>
      <c r="AG1048" s="87" t="str">
        <f t="shared" si="167"/>
        <v/>
      </c>
      <c r="AH1048" s="87" t="str">
        <f t="shared" si="168"/>
        <v/>
      </c>
      <c r="AI1048" s="87" t="str">
        <f t="shared" si="169"/>
        <v/>
      </c>
    </row>
    <row r="1049" spans="1:35" ht="12" customHeight="1" x14ac:dyDescent="0.2">
      <c r="A1049" s="73" t="s">
        <v>1887</v>
      </c>
      <c r="B1049" s="74" t="s">
        <v>116</v>
      </c>
      <c r="C1049" s="74" t="s">
        <v>13</v>
      </c>
      <c r="D1049" s="74" t="s">
        <v>12</v>
      </c>
      <c r="E1049" s="74" t="s">
        <v>1865</v>
      </c>
      <c r="F1049" s="74" t="s">
        <v>2</v>
      </c>
      <c r="G1049" s="74" t="s">
        <v>2680</v>
      </c>
      <c r="H1049" s="76">
        <v>40504</v>
      </c>
      <c r="I1049" s="77">
        <v>80.127504000000002</v>
      </c>
      <c r="J1049" s="78">
        <v>8.26</v>
      </c>
      <c r="K1049" s="78">
        <v>10.5</v>
      </c>
      <c r="L1049" s="78">
        <v>52.3</v>
      </c>
      <c r="M1049" s="78">
        <v>1786.8662220000001</v>
      </c>
      <c r="N1049" s="76">
        <v>40808</v>
      </c>
      <c r="O1049" s="77">
        <v>61.279237000000002</v>
      </c>
      <c r="P1049" s="78">
        <v>8</v>
      </c>
      <c r="Q1049" s="78">
        <v>10</v>
      </c>
      <c r="R1049" s="78">
        <v>52.3</v>
      </c>
      <c r="S1049" s="78">
        <v>1782</v>
      </c>
      <c r="T1049" s="79">
        <v>10</v>
      </c>
      <c r="V1049" s="86">
        <v>40808</v>
      </c>
      <c r="X1049" s="81" t="str">
        <f t="shared" si="160"/>
        <v>2010-Q4</v>
      </c>
      <c r="Y1049" s="81" t="str">
        <f t="shared" si="161"/>
        <v>2010-Q4</v>
      </c>
      <c r="Z1049" s="87">
        <f t="shared" si="162"/>
        <v>10.5</v>
      </c>
      <c r="AB1049" s="81" t="str">
        <f t="shared" si="163"/>
        <v>2011-Q3</v>
      </c>
      <c r="AC1049" s="81" t="str">
        <f t="shared" si="164"/>
        <v>2011-Q3</v>
      </c>
      <c r="AD1049" s="87">
        <f t="shared" si="165"/>
        <v>10</v>
      </c>
      <c r="AF1049" s="81" t="str">
        <f t="shared" si="166"/>
        <v>2011-Q3</v>
      </c>
      <c r="AG1049" s="87">
        <f t="shared" si="167"/>
        <v>10.5</v>
      </c>
      <c r="AH1049" s="87">
        <f t="shared" si="168"/>
        <v>10</v>
      </c>
      <c r="AI1049" s="87">
        <f t="shared" si="169"/>
        <v>0.5</v>
      </c>
    </row>
    <row r="1050" spans="1:35" ht="12" customHeight="1" x14ac:dyDescent="0.2">
      <c r="A1050" s="73" t="s">
        <v>1887</v>
      </c>
      <c r="B1050" s="74" t="s">
        <v>275</v>
      </c>
      <c r="C1050" s="74" t="s">
        <v>276</v>
      </c>
      <c r="D1050" s="74" t="s">
        <v>135</v>
      </c>
      <c r="E1050" s="74" t="s">
        <v>277</v>
      </c>
      <c r="F1050" s="74" t="s">
        <v>2</v>
      </c>
      <c r="G1050" s="74" t="s">
        <v>2680</v>
      </c>
      <c r="H1050" s="76">
        <v>40301</v>
      </c>
      <c r="I1050" s="77">
        <v>15.827289</v>
      </c>
      <c r="J1050" s="78">
        <v>10.39</v>
      </c>
      <c r="K1050" s="78">
        <v>14.75</v>
      </c>
      <c r="L1050" s="78">
        <v>53.8</v>
      </c>
      <c r="M1050" s="78">
        <v>112.471918</v>
      </c>
      <c r="N1050" s="76">
        <v>40788</v>
      </c>
      <c r="O1050" s="77">
        <v>6.7273829999999997</v>
      </c>
      <c r="P1050" s="78">
        <v>9.3800000000000008</v>
      </c>
      <c r="Q1050" s="78">
        <v>12.88</v>
      </c>
      <c r="R1050" s="78">
        <v>53.8</v>
      </c>
      <c r="S1050" s="78">
        <v>110.661653</v>
      </c>
      <c r="T1050" s="79">
        <v>16</v>
      </c>
      <c r="V1050" s="86">
        <v>40788</v>
      </c>
      <c r="X1050" s="81" t="str">
        <f t="shared" si="160"/>
        <v>2010-Q2</v>
      </c>
      <c r="Y1050" s="81" t="str">
        <f t="shared" si="161"/>
        <v>2010-Q2</v>
      </c>
      <c r="Z1050" s="87">
        <f t="shared" si="162"/>
        <v>14.75</v>
      </c>
      <c r="AB1050" s="81" t="str">
        <f t="shared" si="163"/>
        <v>2011-Q3</v>
      </c>
      <c r="AC1050" s="81" t="str">
        <f t="shared" si="164"/>
        <v>2011-Q3</v>
      </c>
      <c r="AD1050" s="87">
        <f t="shared" si="165"/>
        <v>12.88</v>
      </c>
      <c r="AF1050" s="81" t="str">
        <f t="shared" si="166"/>
        <v>2011-Q3</v>
      </c>
      <c r="AG1050" s="87">
        <f t="shared" si="167"/>
        <v>14.75</v>
      </c>
      <c r="AH1050" s="87">
        <f t="shared" si="168"/>
        <v>12.88</v>
      </c>
      <c r="AI1050" s="87">
        <f t="shared" si="169"/>
        <v>1.8699999999999992</v>
      </c>
    </row>
    <row r="1051" spans="1:35" ht="12" customHeight="1" x14ac:dyDescent="0.2">
      <c r="A1051" s="73" t="s">
        <v>1887</v>
      </c>
      <c r="B1051" s="74" t="s">
        <v>28</v>
      </c>
      <c r="C1051" s="74" t="s">
        <v>1552</v>
      </c>
      <c r="D1051" s="74" t="s">
        <v>263</v>
      </c>
      <c r="E1051" s="74" t="s">
        <v>1553</v>
      </c>
      <c r="F1051" s="74" t="s">
        <v>2</v>
      </c>
      <c r="G1051" s="74" t="s">
        <v>2678</v>
      </c>
      <c r="H1051" s="76">
        <v>40550</v>
      </c>
      <c r="I1051" s="77">
        <v>352.78705000000002</v>
      </c>
      <c r="J1051" s="78">
        <v>8.76</v>
      </c>
      <c r="K1051" s="78">
        <v>11.25</v>
      </c>
      <c r="L1051" s="78">
        <v>45</v>
      </c>
      <c r="M1051" s="78">
        <v>8118.24154</v>
      </c>
      <c r="N1051" s="76">
        <v>40774</v>
      </c>
      <c r="O1051" s="77">
        <v>136.722048</v>
      </c>
      <c r="P1051" s="78">
        <v>8.14</v>
      </c>
      <c r="Q1051" s="78">
        <v>10.25</v>
      </c>
      <c r="R1051" s="78">
        <v>40</v>
      </c>
      <c r="S1051" s="78">
        <v>8098.4148349999996</v>
      </c>
      <c r="T1051" s="79">
        <v>7</v>
      </c>
      <c r="V1051" s="86">
        <v>40774</v>
      </c>
      <c r="X1051" s="81" t="str">
        <f t="shared" si="160"/>
        <v>2011-Q1</v>
      </c>
      <c r="Y1051" s="81" t="str">
        <f t="shared" si="161"/>
        <v>2011-Q1</v>
      </c>
      <c r="Z1051" s="87">
        <f t="shared" si="162"/>
        <v>11.25</v>
      </c>
      <c r="AB1051" s="81" t="str">
        <f t="shared" si="163"/>
        <v>2011-Q3</v>
      </c>
      <c r="AC1051" s="81" t="str">
        <f t="shared" si="164"/>
        <v>2011-Q3</v>
      </c>
      <c r="AD1051" s="87">
        <f t="shared" si="165"/>
        <v>10.25</v>
      </c>
      <c r="AF1051" s="81" t="str">
        <f t="shared" si="166"/>
        <v>2011-Q3</v>
      </c>
      <c r="AG1051" s="87">
        <f t="shared" si="167"/>
        <v>11.25</v>
      </c>
      <c r="AH1051" s="87">
        <f t="shared" si="168"/>
        <v>10.25</v>
      </c>
      <c r="AI1051" s="87">
        <f t="shared" si="169"/>
        <v>1</v>
      </c>
    </row>
    <row r="1052" spans="1:35" ht="12" customHeight="1" x14ac:dyDescent="0.2">
      <c r="A1052" s="73" t="s">
        <v>1887</v>
      </c>
      <c r="B1052" s="74" t="s">
        <v>210</v>
      </c>
      <c r="C1052" s="74" t="s">
        <v>492</v>
      </c>
      <c r="D1052" s="74" t="s">
        <v>122</v>
      </c>
      <c r="E1052" s="74" t="s">
        <v>912</v>
      </c>
      <c r="F1052" s="74" t="s">
        <v>2</v>
      </c>
      <c r="G1052" s="74" t="s">
        <v>2680</v>
      </c>
      <c r="H1052" s="76">
        <v>40305</v>
      </c>
      <c r="I1052" s="77">
        <v>14.003289000000001</v>
      </c>
      <c r="J1052" s="78">
        <v>8.18</v>
      </c>
      <c r="K1052" s="78">
        <v>10.5</v>
      </c>
      <c r="L1052" s="78">
        <v>47.74</v>
      </c>
      <c r="M1052" s="78">
        <v>146.29974100000001</v>
      </c>
      <c r="N1052" s="76">
        <v>40767</v>
      </c>
      <c r="O1052" s="77">
        <v>8.4144410000000001</v>
      </c>
      <c r="P1052" s="78">
        <v>8.11</v>
      </c>
      <c r="Q1052" s="78">
        <v>10.35</v>
      </c>
      <c r="R1052" s="78">
        <v>47.74</v>
      </c>
      <c r="S1052" s="78">
        <v>125.793075</v>
      </c>
      <c r="T1052" s="79">
        <v>15</v>
      </c>
      <c r="V1052" s="86">
        <v>40767</v>
      </c>
      <c r="X1052" s="81" t="str">
        <f t="shared" si="160"/>
        <v>2010-Q2</v>
      </c>
      <c r="Y1052" s="81" t="str">
        <f t="shared" si="161"/>
        <v>2010-Q2</v>
      </c>
      <c r="Z1052" s="87">
        <f t="shared" si="162"/>
        <v>10.5</v>
      </c>
      <c r="AB1052" s="81" t="str">
        <f t="shared" si="163"/>
        <v>2011-Q3</v>
      </c>
      <c r="AC1052" s="81" t="str">
        <f t="shared" si="164"/>
        <v>2011-Q3</v>
      </c>
      <c r="AD1052" s="87">
        <f t="shared" si="165"/>
        <v>10.35</v>
      </c>
      <c r="AF1052" s="81" t="str">
        <f t="shared" si="166"/>
        <v>2011-Q3</v>
      </c>
      <c r="AG1052" s="87">
        <f t="shared" si="167"/>
        <v>10.5</v>
      </c>
      <c r="AH1052" s="87">
        <f t="shared" si="168"/>
        <v>10.35</v>
      </c>
      <c r="AI1052" s="87">
        <f t="shared" si="169"/>
        <v>0.15000000000000036</v>
      </c>
    </row>
    <row r="1053" spans="1:35" ht="12" customHeight="1" x14ac:dyDescent="0.2">
      <c r="A1053" s="73" t="s">
        <v>1887</v>
      </c>
      <c r="B1053" s="74" t="s">
        <v>144</v>
      </c>
      <c r="C1053" s="74" t="s">
        <v>13</v>
      </c>
      <c r="D1053" s="74" t="s">
        <v>12</v>
      </c>
      <c r="E1053" s="74" t="s">
        <v>1589</v>
      </c>
      <c r="F1053" s="74" t="s">
        <v>2</v>
      </c>
      <c r="G1053" s="74" t="s">
        <v>2680</v>
      </c>
      <c r="H1053" s="76">
        <v>40567</v>
      </c>
      <c r="I1053" s="77">
        <v>188.057278</v>
      </c>
      <c r="J1053" s="78">
        <v>8.1999999999999993</v>
      </c>
      <c r="K1053" s="78">
        <v>10.5</v>
      </c>
      <c r="L1053" s="78">
        <v>51.9</v>
      </c>
      <c r="M1053" s="78">
        <v>5566.0455659999998</v>
      </c>
      <c r="N1053" s="76">
        <v>40766</v>
      </c>
      <c r="O1053" s="77">
        <v>117</v>
      </c>
      <c r="P1053" s="78">
        <v>7.94</v>
      </c>
      <c r="Q1053" s="78">
        <v>10</v>
      </c>
      <c r="R1053" s="78">
        <v>51.9</v>
      </c>
      <c r="S1053" s="75" t="s">
        <v>1</v>
      </c>
      <c r="T1053" s="79">
        <v>6</v>
      </c>
      <c r="V1053" s="86">
        <v>40766</v>
      </c>
      <c r="X1053" s="81" t="str">
        <f t="shared" si="160"/>
        <v>2011-Q1</v>
      </c>
      <c r="Y1053" s="81" t="str">
        <f t="shared" si="161"/>
        <v>2011-Q1</v>
      </c>
      <c r="Z1053" s="87">
        <f t="shared" si="162"/>
        <v>10.5</v>
      </c>
      <c r="AB1053" s="81" t="str">
        <f t="shared" si="163"/>
        <v>2011-Q3</v>
      </c>
      <c r="AC1053" s="81" t="str">
        <f t="shared" si="164"/>
        <v>2011-Q3</v>
      </c>
      <c r="AD1053" s="87">
        <f t="shared" si="165"/>
        <v>10</v>
      </c>
      <c r="AF1053" s="81" t="str">
        <f t="shared" si="166"/>
        <v>2011-Q3</v>
      </c>
      <c r="AG1053" s="87">
        <f t="shared" si="167"/>
        <v>10.5</v>
      </c>
      <c r="AH1053" s="87">
        <f t="shared" si="168"/>
        <v>10</v>
      </c>
      <c r="AI1053" s="87">
        <f t="shared" si="169"/>
        <v>0.5</v>
      </c>
    </row>
    <row r="1054" spans="1:35" ht="12" customHeight="1" x14ac:dyDescent="0.2">
      <c r="A1054" s="73" t="s">
        <v>1887</v>
      </c>
      <c r="B1054" s="74" t="s">
        <v>44</v>
      </c>
      <c r="C1054" s="74" t="s">
        <v>2996</v>
      </c>
      <c r="D1054" s="74" t="s">
        <v>2877</v>
      </c>
      <c r="E1054" s="74" t="s">
        <v>1125</v>
      </c>
      <c r="F1054" s="74" t="s">
        <v>2</v>
      </c>
      <c r="G1054" s="74" t="s">
        <v>2680</v>
      </c>
      <c r="H1054" s="76">
        <v>40330</v>
      </c>
      <c r="I1054" s="77">
        <v>165.2</v>
      </c>
      <c r="J1054" s="78">
        <v>9.43</v>
      </c>
      <c r="K1054" s="78">
        <v>11.75</v>
      </c>
      <c r="L1054" s="78">
        <v>49.62</v>
      </c>
      <c r="M1054" s="78">
        <v>1858.507938</v>
      </c>
      <c r="N1054" s="76">
        <v>40763</v>
      </c>
      <c r="O1054" s="77">
        <v>72.061004999999994</v>
      </c>
      <c r="P1054" s="78">
        <v>8.41</v>
      </c>
      <c r="Q1054" s="78">
        <v>10</v>
      </c>
      <c r="R1054" s="78">
        <v>51.28</v>
      </c>
      <c r="S1054" s="78">
        <v>1802.3116239999999</v>
      </c>
      <c r="T1054" s="79">
        <v>14</v>
      </c>
      <c r="V1054" s="86">
        <v>40763</v>
      </c>
      <c r="X1054" s="81" t="str">
        <f t="shared" si="160"/>
        <v>2010-Q2</v>
      </c>
      <c r="Y1054" s="81" t="str">
        <f t="shared" si="161"/>
        <v>2010-Q2</v>
      </c>
      <c r="Z1054" s="87">
        <f t="shared" si="162"/>
        <v>11.75</v>
      </c>
      <c r="AB1054" s="81" t="str">
        <f t="shared" si="163"/>
        <v>2011-Q3</v>
      </c>
      <c r="AC1054" s="81" t="str">
        <f t="shared" si="164"/>
        <v>2011-Q3</v>
      </c>
      <c r="AD1054" s="87">
        <f t="shared" si="165"/>
        <v>10</v>
      </c>
      <c r="AF1054" s="81" t="str">
        <f t="shared" si="166"/>
        <v>2011-Q3</v>
      </c>
      <c r="AG1054" s="87">
        <f t="shared" si="167"/>
        <v>11.75</v>
      </c>
      <c r="AH1054" s="87">
        <f t="shared" si="168"/>
        <v>10</v>
      </c>
      <c r="AI1054" s="87">
        <f t="shared" si="169"/>
        <v>1.75</v>
      </c>
    </row>
    <row r="1055" spans="1:35" ht="12" customHeight="1" x14ac:dyDescent="0.2">
      <c r="A1055" s="73" t="s">
        <v>1887</v>
      </c>
      <c r="B1055" s="74" t="s">
        <v>199</v>
      </c>
      <c r="C1055" s="74" t="s">
        <v>2448</v>
      </c>
      <c r="D1055" s="74" t="s">
        <v>1008</v>
      </c>
      <c r="E1055" s="74" t="s">
        <v>1009</v>
      </c>
      <c r="F1055" s="74" t="s">
        <v>2</v>
      </c>
      <c r="G1055" s="74" t="s">
        <v>2680</v>
      </c>
      <c r="H1055" s="76">
        <v>40401</v>
      </c>
      <c r="I1055" s="77">
        <v>4.9398299999999997</v>
      </c>
      <c r="J1055" s="78">
        <v>8.7799999999999994</v>
      </c>
      <c r="K1055" s="78">
        <v>11</v>
      </c>
      <c r="L1055" s="78">
        <v>51.15</v>
      </c>
      <c r="M1055" s="78">
        <v>87.251385999999997</v>
      </c>
      <c r="N1055" s="76">
        <v>40757</v>
      </c>
      <c r="O1055" s="77">
        <v>2.6277710000000001</v>
      </c>
      <c r="P1055" s="75" t="s">
        <v>1</v>
      </c>
      <c r="Q1055" s="75" t="s">
        <v>1</v>
      </c>
      <c r="R1055" s="75" t="s">
        <v>1</v>
      </c>
      <c r="S1055" s="75" t="s">
        <v>1</v>
      </c>
      <c r="T1055" s="79">
        <v>11</v>
      </c>
      <c r="V1055" s="86">
        <v>40757</v>
      </c>
      <c r="X1055" s="81" t="str">
        <f t="shared" si="160"/>
        <v>2010-Q3</v>
      </c>
      <c r="Y1055" s="81" t="str">
        <f t="shared" si="161"/>
        <v>2010-Q3</v>
      </c>
      <c r="Z1055" s="87">
        <f t="shared" si="162"/>
        <v>11</v>
      </c>
      <c r="AB1055" s="81" t="str">
        <f t="shared" si="163"/>
        <v>2011-Q3</v>
      </c>
      <c r="AC1055" s="81" t="str">
        <f t="shared" si="164"/>
        <v/>
      </c>
      <c r="AD1055" s="87" t="str">
        <f t="shared" si="165"/>
        <v/>
      </c>
      <c r="AF1055" s="81" t="str">
        <f t="shared" si="166"/>
        <v/>
      </c>
      <c r="AG1055" s="87" t="str">
        <f t="shared" si="167"/>
        <v/>
      </c>
      <c r="AH1055" s="87" t="str">
        <f t="shared" si="168"/>
        <v/>
      </c>
      <c r="AI1055" s="87" t="str">
        <f t="shared" si="169"/>
        <v/>
      </c>
    </row>
    <row r="1056" spans="1:35" ht="12" customHeight="1" x14ac:dyDescent="0.2">
      <c r="A1056" s="73" t="s">
        <v>1887</v>
      </c>
      <c r="B1056" s="74" t="s">
        <v>67</v>
      </c>
      <c r="C1056" s="74" t="s">
        <v>66</v>
      </c>
      <c r="D1056" s="74" t="s">
        <v>65</v>
      </c>
      <c r="E1056" s="74" t="s">
        <v>759</v>
      </c>
      <c r="F1056" s="74" t="s">
        <v>2</v>
      </c>
      <c r="G1056" s="74" t="s">
        <v>2678</v>
      </c>
      <c r="H1056" s="76">
        <v>40557</v>
      </c>
      <c r="I1056" s="77">
        <v>7.149629</v>
      </c>
      <c r="J1056" s="78">
        <v>8.58</v>
      </c>
      <c r="K1056" s="78">
        <v>10.7</v>
      </c>
      <c r="L1056" s="78">
        <v>42.88</v>
      </c>
      <c r="M1056" s="78">
        <v>57.513095999999997</v>
      </c>
      <c r="N1056" s="76">
        <v>40756</v>
      </c>
      <c r="O1056" s="77">
        <v>3.275871</v>
      </c>
      <c r="P1056" s="78">
        <v>7.93</v>
      </c>
      <c r="Q1056" s="78">
        <v>9.1999999999999993</v>
      </c>
      <c r="R1056" s="78">
        <v>42.88</v>
      </c>
      <c r="S1056" s="78">
        <v>56.326788999999998</v>
      </c>
      <c r="T1056" s="79">
        <v>6</v>
      </c>
      <c r="V1056" s="86">
        <v>40756</v>
      </c>
      <c r="X1056" s="81" t="str">
        <f t="shared" si="160"/>
        <v>2011-Q1</v>
      </c>
      <c r="Y1056" s="81" t="str">
        <f t="shared" si="161"/>
        <v>2011-Q1</v>
      </c>
      <c r="Z1056" s="87">
        <f t="shared" si="162"/>
        <v>10.7</v>
      </c>
      <c r="AB1056" s="81" t="str">
        <f t="shared" si="163"/>
        <v>2011-Q3</v>
      </c>
      <c r="AC1056" s="81" t="str">
        <f t="shared" si="164"/>
        <v>2011-Q3</v>
      </c>
      <c r="AD1056" s="87">
        <f t="shared" si="165"/>
        <v>9.1999999999999993</v>
      </c>
      <c r="AF1056" s="81" t="str">
        <f t="shared" si="166"/>
        <v>2011-Q3</v>
      </c>
      <c r="AG1056" s="87">
        <f t="shared" si="167"/>
        <v>10.7</v>
      </c>
      <c r="AH1056" s="87">
        <f t="shared" si="168"/>
        <v>9.1999999999999993</v>
      </c>
      <c r="AI1056" s="87">
        <f t="shared" si="169"/>
        <v>1.5</v>
      </c>
    </row>
    <row r="1057" spans="1:35" ht="12" customHeight="1" x14ac:dyDescent="0.2">
      <c r="A1057" s="73" t="s">
        <v>1887</v>
      </c>
      <c r="B1057" s="74" t="s">
        <v>204</v>
      </c>
      <c r="C1057" s="74" t="s">
        <v>203</v>
      </c>
      <c r="D1057" s="74" t="s">
        <v>83</v>
      </c>
      <c r="E1057" s="74" t="s">
        <v>982</v>
      </c>
      <c r="F1057" s="74" t="s">
        <v>2</v>
      </c>
      <c r="G1057" s="74" t="s">
        <v>2680</v>
      </c>
      <c r="H1057" s="76">
        <v>40424</v>
      </c>
      <c r="I1057" s="77">
        <v>211.183446</v>
      </c>
      <c r="J1057" s="78">
        <v>8.39</v>
      </c>
      <c r="K1057" s="78">
        <v>10.7</v>
      </c>
      <c r="L1057" s="78">
        <v>52.24</v>
      </c>
      <c r="M1057" s="78">
        <v>6709.6583259999998</v>
      </c>
      <c r="N1057" s="76">
        <v>40737</v>
      </c>
      <c r="O1057" s="77">
        <v>173.22503</v>
      </c>
      <c r="P1057" s="78">
        <v>8.1300000000000008</v>
      </c>
      <c r="Q1057" s="78">
        <v>10.199999999999999</v>
      </c>
      <c r="R1057" s="78">
        <v>52.24</v>
      </c>
      <c r="S1057" s="78">
        <v>6620</v>
      </c>
      <c r="T1057" s="79">
        <v>10</v>
      </c>
      <c r="V1057" s="86">
        <v>40737</v>
      </c>
      <c r="X1057" s="81" t="str">
        <f t="shared" si="160"/>
        <v>2010-Q3</v>
      </c>
      <c r="Y1057" s="81" t="str">
        <f t="shared" si="161"/>
        <v>2010-Q3</v>
      </c>
      <c r="Z1057" s="87">
        <f t="shared" si="162"/>
        <v>10.7</v>
      </c>
      <c r="AB1057" s="81" t="str">
        <f t="shared" si="163"/>
        <v>2011-Q3</v>
      </c>
      <c r="AC1057" s="81" t="str">
        <f t="shared" si="164"/>
        <v>2011-Q3</v>
      </c>
      <c r="AD1057" s="87">
        <f t="shared" si="165"/>
        <v>10.199999999999999</v>
      </c>
      <c r="AF1057" s="81" t="str">
        <f t="shared" si="166"/>
        <v>2011-Q3</v>
      </c>
      <c r="AG1057" s="87">
        <f t="shared" si="167"/>
        <v>10.7</v>
      </c>
      <c r="AH1057" s="87">
        <f t="shared" si="168"/>
        <v>10.199999999999999</v>
      </c>
      <c r="AI1057" s="87">
        <f t="shared" si="169"/>
        <v>0.5</v>
      </c>
    </row>
    <row r="1058" spans="1:35" ht="12" customHeight="1" x14ac:dyDescent="0.2">
      <c r="A1058" s="73" t="s">
        <v>1887</v>
      </c>
      <c r="B1058" s="74" t="s">
        <v>63</v>
      </c>
      <c r="C1058" s="74" t="s">
        <v>97</v>
      </c>
      <c r="D1058" s="74" t="s">
        <v>62</v>
      </c>
      <c r="E1058" s="74" t="s">
        <v>809</v>
      </c>
      <c r="F1058" s="74" t="s">
        <v>2</v>
      </c>
      <c r="G1058" s="74" t="s">
        <v>2678</v>
      </c>
      <c r="H1058" s="76">
        <v>40533</v>
      </c>
      <c r="I1058" s="77">
        <v>18.262</v>
      </c>
      <c r="J1058" s="78">
        <v>8.08</v>
      </c>
      <c r="K1058" s="78">
        <v>10.75</v>
      </c>
      <c r="L1058" s="78">
        <v>49.81</v>
      </c>
      <c r="M1058" s="78">
        <v>344.56799999999998</v>
      </c>
      <c r="N1058" s="76">
        <v>40732</v>
      </c>
      <c r="O1058" s="77">
        <v>12.2</v>
      </c>
      <c r="P1058" s="75" t="s">
        <v>1</v>
      </c>
      <c r="Q1058" s="75" t="s">
        <v>1</v>
      </c>
      <c r="R1058" s="75" t="s">
        <v>1</v>
      </c>
      <c r="S1058" s="75" t="s">
        <v>1</v>
      </c>
      <c r="T1058" s="79">
        <v>6</v>
      </c>
      <c r="V1058" s="86">
        <v>40732</v>
      </c>
      <c r="X1058" s="81" t="str">
        <f t="shared" si="160"/>
        <v>2010-Q4</v>
      </c>
      <c r="Y1058" s="81" t="str">
        <f t="shared" si="161"/>
        <v>2010-Q4</v>
      </c>
      <c r="Z1058" s="87">
        <f t="shared" si="162"/>
        <v>10.75</v>
      </c>
      <c r="AB1058" s="81" t="str">
        <f t="shared" si="163"/>
        <v>2011-Q3</v>
      </c>
      <c r="AC1058" s="81" t="str">
        <f t="shared" si="164"/>
        <v/>
      </c>
      <c r="AD1058" s="87" t="str">
        <f t="shared" si="165"/>
        <v/>
      </c>
      <c r="AF1058" s="81" t="str">
        <f t="shared" si="166"/>
        <v/>
      </c>
      <c r="AG1058" s="87" t="str">
        <f t="shared" si="167"/>
        <v/>
      </c>
      <c r="AH1058" s="87" t="str">
        <f t="shared" si="168"/>
        <v/>
      </c>
      <c r="AI1058" s="87" t="str">
        <f t="shared" si="169"/>
        <v/>
      </c>
    </row>
    <row r="1059" spans="1:35" ht="12" customHeight="1" x14ac:dyDescent="0.2">
      <c r="A1059" s="73" t="s">
        <v>1887</v>
      </c>
      <c r="B1059" s="74" t="s">
        <v>111</v>
      </c>
      <c r="C1059" s="74" t="s">
        <v>3018</v>
      </c>
      <c r="D1059" s="74" t="s">
        <v>180</v>
      </c>
      <c r="E1059" s="74" t="s">
        <v>293</v>
      </c>
      <c r="F1059" s="74" t="s">
        <v>2</v>
      </c>
      <c r="G1059" s="74" t="s">
        <v>2680</v>
      </c>
      <c r="H1059" s="76">
        <v>40449</v>
      </c>
      <c r="I1059" s="77">
        <v>17.723253</v>
      </c>
      <c r="J1059" s="78">
        <v>6.61</v>
      </c>
      <c r="K1059" s="78">
        <v>11.25</v>
      </c>
      <c r="L1059" s="78">
        <v>38.93</v>
      </c>
      <c r="M1059" s="78">
        <v>443.87527599999999</v>
      </c>
      <c r="N1059" s="76">
        <v>40711</v>
      </c>
      <c r="O1059" s="77">
        <v>8.7879179999999995</v>
      </c>
      <c r="P1059" s="78">
        <v>5.93</v>
      </c>
      <c r="Q1059" s="78">
        <v>9.9499999999999993</v>
      </c>
      <c r="R1059" s="78">
        <v>34.9</v>
      </c>
      <c r="S1059" s="78">
        <v>428.86466200000001</v>
      </c>
      <c r="T1059" s="79">
        <v>8</v>
      </c>
      <c r="V1059" s="86">
        <v>40711</v>
      </c>
      <c r="X1059" s="81" t="str">
        <f t="shared" si="160"/>
        <v>2010-Q3</v>
      </c>
      <c r="Y1059" s="81" t="str">
        <f t="shared" si="161"/>
        <v>2010-Q3</v>
      </c>
      <c r="Z1059" s="87">
        <f t="shared" si="162"/>
        <v>11.25</v>
      </c>
      <c r="AB1059" s="81" t="str">
        <f t="shared" si="163"/>
        <v>2011-Q2</v>
      </c>
      <c r="AC1059" s="81" t="str">
        <f t="shared" si="164"/>
        <v>2011-Q2</v>
      </c>
      <c r="AD1059" s="87">
        <f t="shared" si="165"/>
        <v>9.9499999999999993</v>
      </c>
      <c r="AF1059" s="81" t="str">
        <f t="shared" si="166"/>
        <v>2011-Q2</v>
      </c>
      <c r="AG1059" s="87">
        <f t="shared" si="167"/>
        <v>11.25</v>
      </c>
      <c r="AH1059" s="87">
        <f t="shared" si="168"/>
        <v>9.9499999999999993</v>
      </c>
      <c r="AI1059" s="87">
        <f t="shared" si="169"/>
        <v>1.3000000000000007</v>
      </c>
    </row>
    <row r="1060" spans="1:35" ht="12" customHeight="1" x14ac:dyDescent="0.2">
      <c r="A1060" s="73" t="s">
        <v>1887</v>
      </c>
      <c r="B1060" s="74" t="s">
        <v>39</v>
      </c>
      <c r="C1060" s="74" t="s">
        <v>186</v>
      </c>
      <c r="D1060" s="74" t="s">
        <v>38</v>
      </c>
      <c r="E1060" s="74" t="s">
        <v>1236</v>
      </c>
      <c r="F1060" s="74" t="s">
        <v>2</v>
      </c>
      <c r="G1060" s="74" t="s">
        <v>2678</v>
      </c>
      <c r="H1060" s="76">
        <v>40389</v>
      </c>
      <c r="I1060" s="77">
        <v>64.436000000000007</v>
      </c>
      <c r="J1060" s="78">
        <v>8.23</v>
      </c>
      <c r="K1060" s="78">
        <v>11</v>
      </c>
      <c r="L1060" s="78">
        <v>50.2</v>
      </c>
      <c r="M1060" s="78">
        <v>672.23099999999999</v>
      </c>
      <c r="N1060" s="76">
        <v>40710</v>
      </c>
      <c r="O1060" s="77">
        <v>26.587</v>
      </c>
      <c r="P1060" s="78">
        <v>7.22</v>
      </c>
      <c r="Q1060" s="78">
        <v>9.1999999999999993</v>
      </c>
      <c r="R1060" s="78">
        <v>48</v>
      </c>
      <c r="S1060" s="78">
        <v>629.88199999999995</v>
      </c>
      <c r="T1060" s="79">
        <v>10</v>
      </c>
      <c r="V1060" s="86">
        <v>40710</v>
      </c>
      <c r="X1060" s="81" t="str">
        <f t="shared" si="160"/>
        <v>2010-Q3</v>
      </c>
      <c r="Y1060" s="81" t="str">
        <f t="shared" si="161"/>
        <v>2010-Q3</v>
      </c>
      <c r="Z1060" s="87">
        <f t="shared" si="162"/>
        <v>11</v>
      </c>
      <c r="AB1060" s="81" t="str">
        <f t="shared" si="163"/>
        <v>2011-Q2</v>
      </c>
      <c r="AC1060" s="81" t="str">
        <f t="shared" si="164"/>
        <v>2011-Q2</v>
      </c>
      <c r="AD1060" s="87">
        <f t="shared" si="165"/>
        <v>9.1999999999999993</v>
      </c>
      <c r="AF1060" s="81" t="str">
        <f t="shared" si="166"/>
        <v>2011-Q2</v>
      </c>
      <c r="AG1060" s="87">
        <f t="shared" si="167"/>
        <v>11</v>
      </c>
      <c r="AH1060" s="87">
        <f t="shared" si="168"/>
        <v>9.1999999999999993</v>
      </c>
      <c r="AI1060" s="87">
        <f t="shared" si="169"/>
        <v>1.8000000000000007</v>
      </c>
    </row>
    <row r="1061" spans="1:35" ht="12" customHeight="1" x14ac:dyDescent="0.2">
      <c r="A1061" s="73" t="s">
        <v>1887</v>
      </c>
      <c r="B1061" s="74" t="s">
        <v>51</v>
      </c>
      <c r="C1061" s="74" t="s">
        <v>2448</v>
      </c>
      <c r="D1061" s="74" t="s">
        <v>1008</v>
      </c>
      <c r="E1061" s="74" t="s">
        <v>1058</v>
      </c>
      <c r="F1061" s="74" t="s">
        <v>2</v>
      </c>
      <c r="G1061" s="74" t="s">
        <v>2680</v>
      </c>
      <c r="H1061" s="76">
        <v>40287</v>
      </c>
      <c r="I1061" s="77">
        <v>8.8249999999999993</v>
      </c>
      <c r="J1061" s="78">
        <v>8.74</v>
      </c>
      <c r="K1061" s="78">
        <v>10.75</v>
      </c>
      <c r="L1061" s="78">
        <v>53.34</v>
      </c>
      <c r="M1061" s="78">
        <v>265.88</v>
      </c>
      <c r="N1061" s="76">
        <v>40702</v>
      </c>
      <c r="O1061" s="77">
        <v>7.6139999999999999</v>
      </c>
      <c r="P1061" s="78">
        <v>8.74</v>
      </c>
      <c r="Q1061" s="78">
        <v>10.75</v>
      </c>
      <c r="R1061" s="78">
        <v>53.34</v>
      </c>
      <c r="S1061" s="75" t="s">
        <v>1</v>
      </c>
      <c r="T1061" s="79">
        <v>13</v>
      </c>
      <c r="V1061" s="86">
        <v>40702</v>
      </c>
      <c r="X1061" s="81" t="str">
        <f t="shared" si="160"/>
        <v>2010-Q2</v>
      </c>
      <c r="Y1061" s="81" t="str">
        <f t="shared" si="161"/>
        <v>2010-Q2</v>
      </c>
      <c r="Z1061" s="87">
        <f t="shared" si="162"/>
        <v>10.75</v>
      </c>
      <c r="AB1061" s="81" t="str">
        <f t="shared" si="163"/>
        <v>2011-Q2</v>
      </c>
      <c r="AC1061" s="81" t="str">
        <f t="shared" si="164"/>
        <v>2011-Q2</v>
      </c>
      <c r="AD1061" s="87">
        <f t="shared" si="165"/>
        <v>10.75</v>
      </c>
      <c r="AF1061" s="81" t="str">
        <f t="shared" si="166"/>
        <v>2011-Q2</v>
      </c>
      <c r="AG1061" s="87">
        <f t="shared" si="167"/>
        <v>10.75</v>
      </c>
      <c r="AH1061" s="87">
        <f t="shared" si="168"/>
        <v>10.75</v>
      </c>
      <c r="AI1061" s="87">
        <f t="shared" si="169"/>
        <v>0</v>
      </c>
    </row>
    <row r="1062" spans="1:35" ht="12" customHeight="1" x14ac:dyDescent="0.2">
      <c r="A1062" s="73" t="s">
        <v>1887</v>
      </c>
      <c r="B1062" s="74" t="s">
        <v>204</v>
      </c>
      <c r="C1062" s="74" t="s">
        <v>2695</v>
      </c>
      <c r="D1062" s="74" t="s">
        <v>48</v>
      </c>
      <c r="E1062" s="74" t="s">
        <v>934</v>
      </c>
      <c r="F1062" s="74" t="s">
        <v>2</v>
      </c>
      <c r="G1062" s="74" t="s">
        <v>2680</v>
      </c>
      <c r="H1062" s="76">
        <v>40449</v>
      </c>
      <c r="I1062" s="77">
        <v>36.524679999999996</v>
      </c>
      <c r="J1062" s="78">
        <v>8.82</v>
      </c>
      <c r="K1062" s="78">
        <v>10.6</v>
      </c>
      <c r="L1062" s="78">
        <v>50.95</v>
      </c>
      <c r="M1062" s="78">
        <v>1067.9079899999999</v>
      </c>
      <c r="N1062" s="76">
        <v>40695</v>
      </c>
      <c r="O1062" s="77">
        <v>18.684999999999999</v>
      </c>
      <c r="P1062" s="75" t="s">
        <v>1</v>
      </c>
      <c r="Q1062" s="75" t="s">
        <v>1</v>
      </c>
      <c r="R1062" s="75" t="s">
        <v>1</v>
      </c>
      <c r="S1062" s="75" t="s">
        <v>1</v>
      </c>
      <c r="T1062" s="79">
        <v>8</v>
      </c>
      <c r="V1062" s="86">
        <v>40695</v>
      </c>
      <c r="X1062" s="81" t="str">
        <f t="shared" si="160"/>
        <v>2010-Q3</v>
      </c>
      <c r="Y1062" s="81" t="str">
        <f t="shared" si="161"/>
        <v>2010-Q3</v>
      </c>
      <c r="Z1062" s="87">
        <f t="shared" si="162"/>
        <v>10.6</v>
      </c>
      <c r="AB1062" s="81" t="str">
        <f t="shared" si="163"/>
        <v>2011-Q2</v>
      </c>
      <c r="AC1062" s="81" t="str">
        <f t="shared" si="164"/>
        <v/>
      </c>
      <c r="AD1062" s="87" t="str">
        <f t="shared" si="165"/>
        <v/>
      </c>
      <c r="AF1062" s="81" t="str">
        <f t="shared" si="166"/>
        <v/>
      </c>
      <c r="AG1062" s="87" t="str">
        <f t="shared" si="167"/>
        <v/>
      </c>
      <c r="AH1062" s="87" t="str">
        <f t="shared" si="168"/>
        <v/>
      </c>
      <c r="AI1062" s="87" t="str">
        <f t="shared" si="169"/>
        <v/>
      </c>
    </row>
    <row r="1063" spans="1:35" ht="12" customHeight="1" x14ac:dyDescent="0.2">
      <c r="A1063" s="73" t="s">
        <v>1887</v>
      </c>
      <c r="B1063" s="74" t="s">
        <v>81</v>
      </c>
      <c r="C1063" s="74" t="s">
        <v>80</v>
      </c>
      <c r="D1063" s="74" t="s">
        <v>62</v>
      </c>
      <c r="E1063" s="74" t="s">
        <v>599</v>
      </c>
      <c r="F1063" s="74" t="s">
        <v>2</v>
      </c>
      <c r="G1063" s="74" t="s">
        <v>2678</v>
      </c>
      <c r="H1063" s="76">
        <v>40359</v>
      </c>
      <c r="I1063" s="77">
        <v>342.66699999999997</v>
      </c>
      <c r="J1063" s="78">
        <v>8.98</v>
      </c>
      <c r="K1063" s="78">
        <v>11.5</v>
      </c>
      <c r="L1063" s="78">
        <v>47.28</v>
      </c>
      <c r="M1063" s="78">
        <v>7349.2269999999999</v>
      </c>
      <c r="N1063" s="76">
        <v>40687</v>
      </c>
      <c r="O1063" s="77">
        <v>155.73500000000001</v>
      </c>
      <c r="P1063" s="78">
        <v>8.51</v>
      </c>
      <c r="Q1063" s="78">
        <v>10.5</v>
      </c>
      <c r="R1063" s="78">
        <v>47.28</v>
      </c>
      <c r="S1063" s="78">
        <v>6548.5910000000003</v>
      </c>
      <c r="T1063" s="79">
        <v>10</v>
      </c>
      <c r="V1063" s="86">
        <v>40687</v>
      </c>
      <c r="X1063" s="81" t="str">
        <f t="shared" si="160"/>
        <v>2010-Q2</v>
      </c>
      <c r="Y1063" s="81" t="str">
        <f t="shared" si="161"/>
        <v>2010-Q2</v>
      </c>
      <c r="Z1063" s="87">
        <f t="shared" si="162"/>
        <v>11.5</v>
      </c>
      <c r="AB1063" s="81" t="str">
        <f t="shared" si="163"/>
        <v>2011-Q2</v>
      </c>
      <c r="AC1063" s="81" t="str">
        <f t="shared" si="164"/>
        <v>2011-Q2</v>
      </c>
      <c r="AD1063" s="87">
        <f t="shared" si="165"/>
        <v>10.5</v>
      </c>
      <c r="AF1063" s="81" t="str">
        <f t="shared" si="166"/>
        <v>2011-Q2</v>
      </c>
      <c r="AG1063" s="87">
        <f t="shared" si="167"/>
        <v>11.5</v>
      </c>
      <c r="AH1063" s="87">
        <f t="shared" si="168"/>
        <v>10.5</v>
      </c>
      <c r="AI1063" s="87">
        <f t="shared" si="169"/>
        <v>1</v>
      </c>
    </row>
    <row r="1064" spans="1:35" ht="12" customHeight="1" x14ac:dyDescent="0.2">
      <c r="A1064" s="73" t="s">
        <v>1887</v>
      </c>
      <c r="B1064" s="74" t="s">
        <v>104</v>
      </c>
      <c r="C1064" s="74" t="s">
        <v>2997</v>
      </c>
      <c r="D1064" s="74" t="s">
        <v>106</v>
      </c>
      <c r="E1064" s="74" t="s">
        <v>327</v>
      </c>
      <c r="F1064" s="74" t="s">
        <v>2</v>
      </c>
      <c r="G1064" s="74" t="s">
        <v>2680</v>
      </c>
      <c r="H1064" s="76">
        <v>40168</v>
      </c>
      <c r="I1064" s="77">
        <v>856</v>
      </c>
      <c r="J1064" s="75" t="s">
        <v>1</v>
      </c>
      <c r="K1064" s="75" t="s">
        <v>1</v>
      </c>
      <c r="L1064" s="75" t="s">
        <v>1</v>
      </c>
      <c r="M1064" s="78">
        <v>14783</v>
      </c>
      <c r="N1064" s="76">
        <v>40676</v>
      </c>
      <c r="O1064" s="77">
        <v>403</v>
      </c>
      <c r="P1064" s="75" t="s">
        <v>1</v>
      </c>
      <c r="Q1064" s="75" t="s">
        <v>1</v>
      </c>
      <c r="R1064" s="75" t="s">
        <v>1</v>
      </c>
      <c r="S1064" s="78">
        <v>14174.949000000001</v>
      </c>
      <c r="T1064" s="79">
        <v>16</v>
      </c>
      <c r="V1064" s="86">
        <v>40676</v>
      </c>
      <c r="X1064" s="81" t="str">
        <f t="shared" si="160"/>
        <v>2009-Q4</v>
      </c>
      <c r="Y1064" s="81" t="str">
        <f t="shared" si="161"/>
        <v/>
      </c>
      <c r="Z1064" s="87" t="str">
        <f t="shared" si="162"/>
        <v/>
      </c>
      <c r="AB1064" s="81" t="str">
        <f t="shared" si="163"/>
        <v>2011-Q2</v>
      </c>
      <c r="AC1064" s="81" t="str">
        <f t="shared" si="164"/>
        <v/>
      </c>
      <c r="AD1064" s="87" t="str">
        <f t="shared" si="165"/>
        <v/>
      </c>
      <c r="AF1064" s="81" t="str">
        <f t="shared" si="166"/>
        <v/>
      </c>
      <c r="AG1064" s="87" t="str">
        <f t="shared" si="167"/>
        <v/>
      </c>
      <c r="AH1064" s="87" t="str">
        <f t="shared" si="168"/>
        <v/>
      </c>
      <c r="AI1064" s="87" t="str">
        <f t="shared" si="169"/>
        <v/>
      </c>
    </row>
    <row r="1065" spans="1:35" ht="12" customHeight="1" x14ac:dyDescent="0.2">
      <c r="A1065" s="73" t="s">
        <v>1887</v>
      </c>
      <c r="B1065" s="74" t="s">
        <v>204</v>
      </c>
      <c r="C1065" s="74" t="s">
        <v>2327</v>
      </c>
      <c r="D1065" s="74" t="s">
        <v>2170</v>
      </c>
      <c r="E1065" s="74" t="s">
        <v>960</v>
      </c>
      <c r="F1065" s="74" t="s">
        <v>2</v>
      </c>
      <c r="G1065" s="74" t="s">
        <v>2680</v>
      </c>
      <c r="H1065" s="76">
        <v>40333</v>
      </c>
      <c r="I1065" s="77">
        <v>65.168030000000002</v>
      </c>
      <c r="J1065" s="78">
        <v>8.73</v>
      </c>
      <c r="K1065" s="78">
        <v>10.75</v>
      </c>
      <c r="L1065" s="78">
        <v>46.29</v>
      </c>
      <c r="M1065" s="78">
        <v>1428.0654039999999</v>
      </c>
      <c r="N1065" s="76">
        <v>40667</v>
      </c>
      <c r="O1065" s="77">
        <v>35.700000000000003</v>
      </c>
      <c r="P1065" s="78">
        <v>8.41</v>
      </c>
      <c r="Q1065" s="78">
        <v>10</v>
      </c>
      <c r="R1065" s="78">
        <v>46.58</v>
      </c>
      <c r="S1065" s="78">
        <v>1337</v>
      </c>
      <c r="T1065" s="79">
        <v>11</v>
      </c>
      <c r="V1065" s="86">
        <v>40667</v>
      </c>
      <c r="X1065" s="81" t="str">
        <f t="shared" si="160"/>
        <v>2010-Q2</v>
      </c>
      <c r="Y1065" s="81" t="str">
        <f t="shared" si="161"/>
        <v>2010-Q2</v>
      </c>
      <c r="Z1065" s="87">
        <f t="shared" si="162"/>
        <v>10.75</v>
      </c>
      <c r="AB1065" s="81" t="str">
        <f t="shared" si="163"/>
        <v>2011-Q2</v>
      </c>
      <c r="AC1065" s="81" t="str">
        <f t="shared" si="164"/>
        <v>2011-Q2</v>
      </c>
      <c r="AD1065" s="87">
        <f t="shared" si="165"/>
        <v>10</v>
      </c>
      <c r="AF1065" s="81" t="str">
        <f t="shared" si="166"/>
        <v>2011-Q2</v>
      </c>
      <c r="AG1065" s="87">
        <f t="shared" si="167"/>
        <v>10.75</v>
      </c>
      <c r="AH1065" s="87">
        <f t="shared" si="168"/>
        <v>10</v>
      </c>
      <c r="AI1065" s="87">
        <f t="shared" si="169"/>
        <v>0.75</v>
      </c>
    </row>
    <row r="1066" spans="1:35" ht="12" customHeight="1" x14ac:dyDescent="0.2">
      <c r="A1066" s="73" t="s">
        <v>1887</v>
      </c>
      <c r="B1066" s="74" t="s">
        <v>204</v>
      </c>
      <c r="C1066" s="74" t="s">
        <v>2327</v>
      </c>
      <c r="D1066" s="74" t="s">
        <v>2170</v>
      </c>
      <c r="E1066" s="74" t="s">
        <v>959</v>
      </c>
      <c r="F1066" s="74" t="s">
        <v>2</v>
      </c>
      <c r="G1066" s="74" t="s">
        <v>2680</v>
      </c>
      <c r="H1066" s="76">
        <v>40333</v>
      </c>
      <c r="I1066" s="77">
        <v>23.172348</v>
      </c>
      <c r="J1066" s="78">
        <v>8.73</v>
      </c>
      <c r="K1066" s="78">
        <v>10.75</v>
      </c>
      <c r="L1066" s="78">
        <v>46.29</v>
      </c>
      <c r="M1066" s="78">
        <v>396.277154</v>
      </c>
      <c r="N1066" s="76">
        <v>40667</v>
      </c>
      <c r="O1066" s="77">
        <v>29.8</v>
      </c>
      <c r="P1066" s="78">
        <v>8.41</v>
      </c>
      <c r="Q1066" s="78">
        <v>10</v>
      </c>
      <c r="R1066" s="78">
        <v>46.58</v>
      </c>
      <c r="S1066" s="78">
        <v>422</v>
      </c>
      <c r="T1066" s="79">
        <v>11</v>
      </c>
      <c r="V1066" s="86">
        <v>40667</v>
      </c>
      <c r="X1066" s="81" t="str">
        <f t="shared" si="160"/>
        <v>2010-Q2</v>
      </c>
      <c r="Y1066" s="81" t="str">
        <f t="shared" si="161"/>
        <v>2010-Q2</v>
      </c>
      <c r="Z1066" s="87">
        <f t="shared" si="162"/>
        <v>10.75</v>
      </c>
      <c r="AB1066" s="81" t="str">
        <f t="shared" si="163"/>
        <v>2011-Q2</v>
      </c>
      <c r="AC1066" s="81" t="str">
        <f t="shared" si="164"/>
        <v>2011-Q2</v>
      </c>
      <c r="AD1066" s="87">
        <f t="shared" si="165"/>
        <v>10</v>
      </c>
      <c r="AF1066" s="81" t="str">
        <f t="shared" si="166"/>
        <v>2011-Q2</v>
      </c>
      <c r="AG1066" s="87">
        <f t="shared" si="167"/>
        <v>10.75</v>
      </c>
      <c r="AH1066" s="87">
        <f t="shared" si="168"/>
        <v>10</v>
      </c>
      <c r="AI1066" s="87">
        <f t="shared" si="169"/>
        <v>0.75</v>
      </c>
    </row>
    <row r="1067" spans="1:35" ht="12" customHeight="1" x14ac:dyDescent="0.2">
      <c r="A1067" s="73" t="s">
        <v>1887</v>
      </c>
      <c r="B1067" s="74" t="s">
        <v>231</v>
      </c>
      <c r="C1067" s="74" t="s">
        <v>2508</v>
      </c>
      <c r="D1067" s="74" t="s">
        <v>1514</v>
      </c>
      <c r="E1067" s="74" t="s">
        <v>644</v>
      </c>
      <c r="F1067" s="74" t="s">
        <v>2</v>
      </c>
      <c r="G1067" s="74" t="s">
        <v>2680</v>
      </c>
      <c r="H1067" s="76">
        <v>40158</v>
      </c>
      <c r="I1067" s="77">
        <v>33.951237999999996</v>
      </c>
      <c r="J1067" s="78">
        <v>7.42</v>
      </c>
      <c r="K1067" s="78">
        <v>10.7</v>
      </c>
      <c r="L1067" s="78">
        <v>43.46</v>
      </c>
      <c r="M1067" s="78">
        <v>1300.4168520000001</v>
      </c>
      <c r="N1067" s="76">
        <v>40660</v>
      </c>
      <c r="O1067" s="77">
        <v>28.613672999999999</v>
      </c>
      <c r="P1067" s="78">
        <v>7.29</v>
      </c>
      <c r="Q1067" s="78">
        <v>10.4</v>
      </c>
      <c r="R1067" s="78">
        <v>43.46</v>
      </c>
      <c r="S1067" s="78">
        <v>1295.6144959999999</v>
      </c>
      <c r="T1067" s="79">
        <v>16</v>
      </c>
      <c r="V1067" s="86">
        <v>40660</v>
      </c>
      <c r="X1067" s="81" t="str">
        <f t="shared" si="160"/>
        <v>2009-Q4</v>
      </c>
      <c r="Y1067" s="81" t="str">
        <f t="shared" si="161"/>
        <v>2009-Q4</v>
      </c>
      <c r="Z1067" s="87">
        <f t="shared" si="162"/>
        <v>10.7</v>
      </c>
      <c r="AB1067" s="81" t="str">
        <f t="shared" si="163"/>
        <v>2011-Q2</v>
      </c>
      <c r="AC1067" s="81" t="str">
        <f t="shared" si="164"/>
        <v>2011-Q2</v>
      </c>
      <c r="AD1067" s="87">
        <f t="shared" si="165"/>
        <v>10.4</v>
      </c>
      <c r="AF1067" s="81" t="str">
        <f t="shared" si="166"/>
        <v>2011-Q2</v>
      </c>
      <c r="AG1067" s="87">
        <f t="shared" si="167"/>
        <v>10.7</v>
      </c>
      <c r="AH1067" s="87">
        <f t="shared" si="168"/>
        <v>10.4</v>
      </c>
      <c r="AI1067" s="87">
        <f t="shared" si="169"/>
        <v>0.29999999999999893</v>
      </c>
    </row>
    <row r="1068" spans="1:35" ht="12" customHeight="1" x14ac:dyDescent="0.2">
      <c r="A1068" s="73" t="s">
        <v>1887</v>
      </c>
      <c r="B1068" s="74" t="s">
        <v>49</v>
      </c>
      <c r="C1068" s="74" t="s">
        <v>1081</v>
      </c>
      <c r="D1068" s="74" t="s">
        <v>65</v>
      </c>
      <c r="E1068" s="74" t="s">
        <v>1082</v>
      </c>
      <c r="F1068" s="74" t="s">
        <v>2</v>
      </c>
      <c r="G1068" s="74" t="s">
        <v>2678</v>
      </c>
      <c r="H1068" s="76">
        <v>40283</v>
      </c>
      <c r="I1068" s="77">
        <v>10.115716000000001</v>
      </c>
      <c r="J1068" s="78">
        <v>8.83</v>
      </c>
      <c r="K1068" s="78">
        <v>10.7</v>
      </c>
      <c r="L1068" s="78">
        <v>44.18</v>
      </c>
      <c r="M1068" s="78">
        <v>130.36410000000001</v>
      </c>
      <c r="N1068" s="76">
        <v>40659</v>
      </c>
      <c r="O1068" s="77">
        <v>6.6114369999999996</v>
      </c>
      <c r="P1068" s="78">
        <v>8.39</v>
      </c>
      <c r="Q1068" s="78">
        <v>9.67</v>
      </c>
      <c r="R1068" s="78">
        <v>45.45</v>
      </c>
      <c r="S1068" s="75" t="s">
        <v>1</v>
      </c>
      <c r="T1068" s="79">
        <v>12</v>
      </c>
      <c r="V1068" s="86">
        <v>40659</v>
      </c>
      <c r="X1068" s="81" t="str">
        <f t="shared" si="160"/>
        <v>2010-Q2</v>
      </c>
      <c r="Y1068" s="81" t="str">
        <f t="shared" si="161"/>
        <v>2010-Q2</v>
      </c>
      <c r="Z1068" s="87">
        <f t="shared" si="162"/>
        <v>10.7</v>
      </c>
      <c r="AB1068" s="81" t="str">
        <f t="shared" si="163"/>
        <v>2011-Q2</v>
      </c>
      <c r="AC1068" s="81" t="str">
        <f t="shared" si="164"/>
        <v>2011-Q2</v>
      </c>
      <c r="AD1068" s="87">
        <f t="shared" si="165"/>
        <v>9.67</v>
      </c>
      <c r="AF1068" s="81" t="str">
        <f t="shared" si="166"/>
        <v>2011-Q2</v>
      </c>
      <c r="AG1068" s="87">
        <f t="shared" si="167"/>
        <v>10.7</v>
      </c>
      <c r="AH1068" s="87">
        <f t="shared" si="168"/>
        <v>9.67</v>
      </c>
      <c r="AI1068" s="87">
        <f t="shared" si="169"/>
        <v>1.0299999999999994</v>
      </c>
    </row>
    <row r="1069" spans="1:35" ht="12" customHeight="1" x14ac:dyDescent="0.2">
      <c r="A1069" s="73" t="s">
        <v>1887</v>
      </c>
      <c r="B1069" s="74" t="s">
        <v>210</v>
      </c>
      <c r="C1069" s="74" t="s">
        <v>927</v>
      </c>
      <c r="D1069" s="74" t="s">
        <v>928</v>
      </c>
      <c r="E1069" s="74" t="s">
        <v>929</v>
      </c>
      <c r="F1069" s="74" t="s">
        <v>2</v>
      </c>
      <c r="G1069" s="74" t="s">
        <v>2680</v>
      </c>
      <c r="H1069" s="76">
        <v>40270</v>
      </c>
      <c r="I1069" s="77">
        <v>11.134501</v>
      </c>
      <c r="J1069" s="78">
        <v>8.8800000000000008</v>
      </c>
      <c r="K1069" s="78">
        <v>11.25</v>
      </c>
      <c r="L1069" s="78">
        <v>51.7</v>
      </c>
      <c r="M1069" s="78">
        <v>218.14634599999999</v>
      </c>
      <c r="N1069" s="76">
        <v>40658</v>
      </c>
      <c r="O1069" s="77">
        <v>5.010904</v>
      </c>
      <c r="P1069" s="78">
        <v>8.61</v>
      </c>
      <c r="Q1069" s="78">
        <v>10.74</v>
      </c>
      <c r="R1069" s="78">
        <v>51.7</v>
      </c>
      <c r="S1069" s="78">
        <v>215.091847</v>
      </c>
      <c r="T1069" s="79">
        <v>12</v>
      </c>
      <c r="V1069" s="86">
        <v>40658</v>
      </c>
      <c r="X1069" s="81" t="str">
        <f t="shared" si="160"/>
        <v>2010-Q2</v>
      </c>
      <c r="Y1069" s="81" t="str">
        <f t="shared" si="161"/>
        <v>2010-Q2</v>
      </c>
      <c r="Z1069" s="87">
        <f t="shared" si="162"/>
        <v>11.25</v>
      </c>
      <c r="AB1069" s="81" t="str">
        <f t="shared" si="163"/>
        <v>2011-Q2</v>
      </c>
      <c r="AC1069" s="81" t="str">
        <f t="shared" si="164"/>
        <v>2011-Q2</v>
      </c>
      <c r="AD1069" s="87">
        <f t="shared" si="165"/>
        <v>10.74</v>
      </c>
      <c r="AF1069" s="81" t="str">
        <f t="shared" si="166"/>
        <v>2011-Q2</v>
      </c>
      <c r="AG1069" s="87">
        <f t="shared" si="167"/>
        <v>11.25</v>
      </c>
      <c r="AH1069" s="87">
        <f t="shared" si="168"/>
        <v>10.74</v>
      </c>
      <c r="AI1069" s="87">
        <f t="shared" si="169"/>
        <v>0.50999999999999979</v>
      </c>
    </row>
    <row r="1070" spans="1:35" ht="12" customHeight="1" x14ac:dyDescent="0.2">
      <c r="A1070" s="73" t="s">
        <v>1887</v>
      </c>
      <c r="B1070" s="74" t="s">
        <v>204</v>
      </c>
      <c r="C1070" s="74" t="s">
        <v>2324</v>
      </c>
      <c r="D1070" s="74" t="s">
        <v>2170</v>
      </c>
      <c r="E1070" s="74" t="s">
        <v>948</v>
      </c>
      <c r="F1070" s="74" t="s">
        <v>2</v>
      </c>
      <c r="G1070" s="74" t="s">
        <v>2680</v>
      </c>
      <c r="H1070" s="76">
        <v>40333</v>
      </c>
      <c r="I1070" s="77">
        <v>66.5</v>
      </c>
      <c r="J1070" s="78">
        <v>8.93</v>
      </c>
      <c r="K1070" s="78">
        <v>10.75</v>
      </c>
      <c r="L1070" s="78">
        <v>46.29</v>
      </c>
      <c r="M1070" s="78">
        <v>2035.9</v>
      </c>
      <c r="N1070" s="76">
        <v>40645</v>
      </c>
      <c r="O1070" s="77">
        <v>34.817199000000002</v>
      </c>
      <c r="P1070" s="78">
        <v>8.58</v>
      </c>
      <c r="Q1070" s="78">
        <v>10</v>
      </c>
      <c r="R1070" s="78">
        <v>46.3</v>
      </c>
      <c r="S1070" s="78">
        <v>2035.8179680000001</v>
      </c>
      <c r="T1070" s="79">
        <v>10</v>
      </c>
      <c r="V1070" s="86">
        <v>40645</v>
      </c>
      <c r="X1070" s="81" t="str">
        <f t="shared" si="160"/>
        <v>2010-Q2</v>
      </c>
      <c r="Y1070" s="81" t="str">
        <f t="shared" si="161"/>
        <v>2010-Q2</v>
      </c>
      <c r="Z1070" s="87">
        <f t="shared" si="162"/>
        <v>10.75</v>
      </c>
      <c r="AB1070" s="81" t="str">
        <f t="shared" si="163"/>
        <v>2011-Q2</v>
      </c>
      <c r="AC1070" s="81" t="str">
        <f t="shared" si="164"/>
        <v>2011-Q2</v>
      </c>
      <c r="AD1070" s="87">
        <f t="shared" si="165"/>
        <v>10</v>
      </c>
      <c r="AF1070" s="81" t="str">
        <f t="shared" si="166"/>
        <v>2011-Q2</v>
      </c>
      <c r="AG1070" s="87">
        <f t="shared" si="167"/>
        <v>10.75</v>
      </c>
      <c r="AH1070" s="87">
        <f t="shared" si="168"/>
        <v>10</v>
      </c>
      <c r="AI1070" s="87">
        <f t="shared" si="169"/>
        <v>0.75</v>
      </c>
    </row>
    <row r="1071" spans="1:35" ht="12" customHeight="1" x14ac:dyDescent="0.2">
      <c r="A1071" s="73" t="s">
        <v>1887</v>
      </c>
      <c r="B1071" s="74" t="s">
        <v>6</v>
      </c>
      <c r="C1071" s="74" t="s">
        <v>23</v>
      </c>
      <c r="D1071" s="74" t="s">
        <v>22</v>
      </c>
      <c r="E1071" s="74" t="s">
        <v>1837</v>
      </c>
      <c r="F1071" s="74" t="s">
        <v>2</v>
      </c>
      <c r="G1071" s="74" t="s">
        <v>2680</v>
      </c>
      <c r="H1071" s="76">
        <v>40312</v>
      </c>
      <c r="I1071" s="77">
        <v>223.77877000000001</v>
      </c>
      <c r="J1071" s="78">
        <v>8.2799999999999994</v>
      </c>
      <c r="K1071" s="78">
        <v>11.75</v>
      </c>
      <c r="L1071" s="78">
        <v>42.64</v>
      </c>
      <c r="M1071" s="78">
        <v>2639.5778100000002</v>
      </c>
      <c r="N1071" s="76">
        <v>40632</v>
      </c>
      <c r="O1071" s="77">
        <v>119.1</v>
      </c>
      <c r="P1071" s="78">
        <v>7.36</v>
      </c>
      <c r="Q1071" s="78">
        <v>10</v>
      </c>
      <c r="R1071" s="78">
        <v>42.2</v>
      </c>
      <c r="S1071" s="78">
        <v>2428</v>
      </c>
      <c r="T1071" s="79">
        <v>10</v>
      </c>
      <c r="V1071" s="86">
        <v>40632</v>
      </c>
      <c r="X1071" s="81" t="str">
        <f t="shared" si="160"/>
        <v>2010-Q2</v>
      </c>
      <c r="Y1071" s="81" t="str">
        <f t="shared" si="161"/>
        <v>2010-Q2</v>
      </c>
      <c r="Z1071" s="87">
        <f t="shared" si="162"/>
        <v>11.75</v>
      </c>
      <c r="AB1071" s="81" t="str">
        <f t="shared" si="163"/>
        <v>2011-Q1</v>
      </c>
      <c r="AC1071" s="81" t="str">
        <f t="shared" si="164"/>
        <v>2011-Q1</v>
      </c>
      <c r="AD1071" s="87">
        <f t="shared" si="165"/>
        <v>10</v>
      </c>
      <c r="AF1071" s="81" t="str">
        <f t="shared" si="166"/>
        <v>2011-Q1</v>
      </c>
      <c r="AG1071" s="87">
        <f t="shared" si="167"/>
        <v>11.75</v>
      </c>
      <c r="AH1071" s="87">
        <f t="shared" si="168"/>
        <v>10</v>
      </c>
      <c r="AI1071" s="87">
        <f t="shared" si="169"/>
        <v>1.75</v>
      </c>
    </row>
    <row r="1072" spans="1:35" ht="12" customHeight="1" x14ac:dyDescent="0.2">
      <c r="A1072" s="73" t="s">
        <v>1887</v>
      </c>
      <c r="B1072" s="74" t="s">
        <v>28</v>
      </c>
      <c r="C1072" s="74" t="s">
        <v>2716</v>
      </c>
      <c r="D1072" s="74" t="s">
        <v>10</v>
      </c>
      <c r="E1072" s="74" t="s">
        <v>1571</v>
      </c>
      <c r="F1072" s="74" t="s">
        <v>2</v>
      </c>
      <c r="G1072" s="74" t="s">
        <v>2680</v>
      </c>
      <c r="H1072" s="76">
        <v>40315</v>
      </c>
      <c r="I1072" s="77">
        <v>55.425097999999998</v>
      </c>
      <c r="J1072" s="78">
        <v>9.24</v>
      </c>
      <c r="K1072" s="78">
        <v>11.35</v>
      </c>
      <c r="L1072" s="78">
        <v>51</v>
      </c>
      <c r="M1072" s="78">
        <v>941.08024799999998</v>
      </c>
      <c r="N1072" s="76">
        <v>40627</v>
      </c>
      <c r="O1072" s="77">
        <v>52.501049999999999</v>
      </c>
      <c r="P1072" s="75" t="s">
        <v>1</v>
      </c>
      <c r="Q1072" s="75" t="s">
        <v>1</v>
      </c>
      <c r="R1072" s="75" t="s">
        <v>1</v>
      </c>
      <c r="S1072" s="75" t="s">
        <v>1</v>
      </c>
      <c r="T1072" s="79">
        <v>10</v>
      </c>
      <c r="V1072" s="86">
        <v>40627</v>
      </c>
      <c r="X1072" s="81" t="str">
        <f t="shared" si="160"/>
        <v>2010-Q2</v>
      </c>
      <c r="Y1072" s="81" t="str">
        <f t="shared" si="161"/>
        <v>2010-Q2</v>
      </c>
      <c r="Z1072" s="87">
        <f t="shared" si="162"/>
        <v>11.35</v>
      </c>
      <c r="AB1072" s="81" t="str">
        <f t="shared" si="163"/>
        <v>2011-Q1</v>
      </c>
      <c r="AC1072" s="81" t="str">
        <f t="shared" si="164"/>
        <v/>
      </c>
      <c r="AD1072" s="87" t="str">
        <f t="shared" si="165"/>
        <v/>
      </c>
      <c r="AF1072" s="81" t="str">
        <f t="shared" si="166"/>
        <v/>
      </c>
      <c r="AG1072" s="87" t="str">
        <f t="shared" si="167"/>
        <v/>
      </c>
      <c r="AH1072" s="87" t="str">
        <f t="shared" si="168"/>
        <v/>
      </c>
      <c r="AI1072" s="87" t="str">
        <f t="shared" si="169"/>
        <v/>
      </c>
    </row>
    <row r="1073" spans="1:35" ht="12" customHeight="1" x14ac:dyDescent="0.2">
      <c r="A1073" s="73" t="s">
        <v>1887</v>
      </c>
      <c r="B1073" s="74" t="s">
        <v>14</v>
      </c>
      <c r="C1073" s="74" t="s">
        <v>13</v>
      </c>
      <c r="D1073" s="74" t="s">
        <v>12</v>
      </c>
      <c r="E1073" s="74" t="s">
        <v>1704</v>
      </c>
      <c r="F1073" s="74" t="s">
        <v>2</v>
      </c>
      <c r="G1073" s="74" t="s">
        <v>2680</v>
      </c>
      <c r="H1073" s="76">
        <v>40302</v>
      </c>
      <c r="I1073" s="77">
        <v>47.7</v>
      </c>
      <c r="J1073" s="78">
        <v>8.34</v>
      </c>
      <c r="K1073" s="78">
        <v>10.6</v>
      </c>
      <c r="L1073" s="78">
        <v>52.1</v>
      </c>
      <c r="M1073" s="78">
        <v>775</v>
      </c>
      <c r="N1073" s="76">
        <v>40627</v>
      </c>
      <c r="O1073" s="77">
        <v>33.496535000000002</v>
      </c>
      <c r="P1073" s="78">
        <v>7.81</v>
      </c>
      <c r="Q1073" s="78">
        <v>9.8000000000000007</v>
      </c>
      <c r="R1073" s="78">
        <v>49.1</v>
      </c>
      <c r="S1073" s="78">
        <v>729</v>
      </c>
      <c r="T1073" s="79">
        <v>10</v>
      </c>
      <c r="V1073" s="86">
        <v>40627</v>
      </c>
      <c r="X1073" s="81" t="str">
        <f t="shared" si="160"/>
        <v>2010-Q2</v>
      </c>
      <c r="Y1073" s="81" t="str">
        <f t="shared" si="161"/>
        <v>2010-Q2</v>
      </c>
      <c r="Z1073" s="87">
        <f t="shared" si="162"/>
        <v>10.6</v>
      </c>
      <c r="AB1073" s="81" t="str">
        <f t="shared" si="163"/>
        <v>2011-Q1</v>
      </c>
      <c r="AC1073" s="81" t="str">
        <f t="shared" si="164"/>
        <v>2011-Q1</v>
      </c>
      <c r="AD1073" s="87">
        <f t="shared" si="165"/>
        <v>9.8000000000000007</v>
      </c>
      <c r="AF1073" s="81" t="str">
        <f t="shared" si="166"/>
        <v>2011-Q1</v>
      </c>
      <c r="AG1073" s="87">
        <f t="shared" si="167"/>
        <v>10.6</v>
      </c>
      <c r="AH1073" s="87">
        <f t="shared" si="168"/>
        <v>9.8000000000000007</v>
      </c>
      <c r="AI1073" s="87">
        <f t="shared" si="169"/>
        <v>0.79999999999999893</v>
      </c>
    </row>
    <row r="1074" spans="1:35" ht="12" customHeight="1" x14ac:dyDescent="0.2">
      <c r="A1074" s="73" t="s">
        <v>1887</v>
      </c>
      <c r="B1074" s="74" t="s">
        <v>17</v>
      </c>
      <c r="C1074" s="74" t="s">
        <v>16</v>
      </c>
      <c r="D1074" s="74" t="s">
        <v>15</v>
      </c>
      <c r="E1074" s="74" t="s">
        <v>1638</v>
      </c>
      <c r="F1074" s="74" t="s">
        <v>2</v>
      </c>
      <c r="G1074" s="74" t="s">
        <v>2694</v>
      </c>
      <c r="H1074" s="76">
        <v>40354</v>
      </c>
      <c r="I1074" s="77">
        <v>45.9</v>
      </c>
      <c r="J1074" s="78">
        <v>8.7799999999999994</v>
      </c>
      <c r="K1074" s="78">
        <v>12.3</v>
      </c>
      <c r="L1074" s="78">
        <v>49.37</v>
      </c>
      <c r="M1074" s="78">
        <v>1401.5730000000001</v>
      </c>
      <c r="N1074" s="76">
        <v>40624</v>
      </c>
      <c r="O1074" s="77">
        <v>44.7</v>
      </c>
      <c r="P1074" s="78">
        <v>8.76</v>
      </c>
      <c r="Q1074" s="78">
        <v>12.3</v>
      </c>
      <c r="R1074" s="78">
        <v>49.37</v>
      </c>
      <c r="S1074" s="78">
        <v>1405.73</v>
      </c>
      <c r="T1074" s="79">
        <v>9</v>
      </c>
      <c r="V1074" s="86">
        <v>40624</v>
      </c>
      <c r="X1074" s="81" t="str">
        <f t="shared" si="160"/>
        <v>2010-Q2</v>
      </c>
      <c r="Y1074" s="81" t="str">
        <f t="shared" si="161"/>
        <v>2010-Q2</v>
      </c>
      <c r="Z1074" s="87">
        <f t="shared" si="162"/>
        <v>12.3</v>
      </c>
      <c r="AB1074" s="81" t="str">
        <f t="shared" si="163"/>
        <v>2011-Q1</v>
      </c>
      <c r="AC1074" s="81" t="str">
        <f t="shared" si="164"/>
        <v>2011-Q1</v>
      </c>
      <c r="AD1074" s="87">
        <f t="shared" si="165"/>
        <v>12.3</v>
      </c>
      <c r="AF1074" s="81" t="str">
        <f t="shared" si="166"/>
        <v>2011-Q1</v>
      </c>
      <c r="AG1074" s="87">
        <f t="shared" si="167"/>
        <v>12.3</v>
      </c>
      <c r="AH1074" s="87">
        <f t="shared" si="168"/>
        <v>12.3</v>
      </c>
      <c r="AI1074" s="87">
        <f t="shared" si="169"/>
        <v>0</v>
      </c>
    </row>
    <row r="1075" spans="1:35" ht="12" customHeight="1" x14ac:dyDescent="0.2">
      <c r="A1075" s="73" t="s">
        <v>1887</v>
      </c>
      <c r="B1075" s="74" t="s">
        <v>17</v>
      </c>
      <c r="C1075" s="74" t="s">
        <v>16</v>
      </c>
      <c r="D1075" s="74" t="s">
        <v>15</v>
      </c>
      <c r="E1075" s="74" t="s">
        <v>1637</v>
      </c>
      <c r="F1075" s="74" t="s">
        <v>2</v>
      </c>
      <c r="G1075" s="74" t="s">
        <v>2694</v>
      </c>
      <c r="H1075" s="76">
        <v>40354</v>
      </c>
      <c r="I1075" s="77">
        <v>13.9</v>
      </c>
      <c r="J1075" s="78">
        <v>8.7799999999999994</v>
      </c>
      <c r="K1075" s="78">
        <v>12.3</v>
      </c>
      <c r="L1075" s="78">
        <v>49.37</v>
      </c>
      <c r="M1075" s="78">
        <v>449.18299999999999</v>
      </c>
      <c r="N1075" s="76">
        <v>40624</v>
      </c>
      <c r="O1075" s="77">
        <v>13.8</v>
      </c>
      <c r="P1075" s="78">
        <v>8.76</v>
      </c>
      <c r="Q1075" s="78">
        <v>12.3</v>
      </c>
      <c r="R1075" s="78">
        <v>49.37</v>
      </c>
      <c r="S1075" s="78">
        <v>449.18299999999999</v>
      </c>
      <c r="T1075" s="79">
        <v>9</v>
      </c>
      <c r="V1075" s="86">
        <v>40624</v>
      </c>
      <c r="X1075" s="81" t="str">
        <f t="shared" si="160"/>
        <v>2010-Q2</v>
      </c>
      <c r="Y1075" s="81" t="str">
        <f t="shared" si="161"/>
        <v>2010-Q2</v>
      </c>
      <c r="Z1075" s="87">
        <f t="shared" si="162"/>
        <v>12.3</v>
      </c>
      <c r="AB1075" s="81" t="str">
        <f t="shared" si="163"/>
        <v>2011-Q1</v>
      </c>
      <c r="AC1075" s="81" t="str">
        <f t="shared" si="164"/>
        <v>2011-Q1</v>
      </c>
      <c r="AD1075" s="87">
        <f t="shared" si="165"/>
        <v>12.3</v>
      </c>
      <c r="AF1075" s="81" t="str">
        <f t="shared" si="166"/>
        <v>2011-Q1</v>
      </c>
      <c r="AG1075" s="87">
        <f t="shared" si="167"/>
        <v>12.3</v>
      </c>
      <c r="AH1075" s="87">
        <f t="shared" si="168"/>
        <v>12.3</v>
      </c>
      <c r="AI1075" s="87">
        <f t="shared" si="169"/>
        <v>0</v>
      </c>
    </row>
    <row r="1076" spans="1:35" ht="12" customHeight="1" x14ac:dyDescent="0.2">
      <c r="A1076" s="73" t="s">
        <v>1887</v>
      </c>
      <c r="B1076" s="74" t="s">
        <v>242</v>
      </c>
      <c r="C1076" s="74" t="s">
        <v>2774</v>
      </c>
      <c r="D1076" s="74" t="s">
        <v>241</v>
      </c>
      <c r="E1076" s="74" t="s">
        <v>475</v>
      </c>
      <c r="F1076" s="74" t="s">
        <v>2</v>
      </c>
      <c r="G1076" s="74" t="s">
        <v>2680</v>
      </c>
      <c r="H1076" s="76">
        <v>39632</v>
      </c>
      <c r="I1076" s="77">
        <v>89.840999999999994</v>
      </c>
      <c r="J1076" s="78">
        <v>8.8699999999999992</v>
      </c>
      <c r="K1076" s="78">
        <v>11.25</v>
      </c>
      <c r="L1076" s="78">
        <v>55.81</v>
      </c>
      <c r="M1076" s="78">
        <v>1252.8</v>
      </c>
      <c r="N1076" s="76">
        <v>40599</v>
      </c>
      <c r="O1076" s="77">
        <v>66.375</v>
      </c>
      <c r="P1076" s="78">
        <v>8.16</v>
      </c>
      <c r="Q1076" s="78">
        <v>10</v>
      </c>
      <c r="R1076" s="78">
        <v>55.81</v>
      </c>
      <c r="S1076" s="78">
        <v>1250.49</v>
      </c>
      <c r="T1076" s="79">
        <v>32</v>
      </c>
      <c r="V1076" s="86">
        <v>40599</v>
      </c>
      <c r="X1076" s="81" t="str">
        <f t="shared" si="160"/>
        <v>2008-Q3</v>
      </c>
      <c r="Y1076" s="81" t="str">
        <f t="shared" si="161"/>
        <v>2008-Q3</v>
      </c>
      <c r="Z1076" s="87">
        <f t="shared" si="162"/>
        <v>11.25</v>
      </c>
      <c r="AB1076" s="81" t="str">
        <f t="shared" si="163"/>
        <v>2011-Q1</v>
      </c>
      <c r="AC1076" s="81" t="str">
        <f t="shared" si="164"/>
        <v>2011-Q1</v>
      </c>
      <c r="AD1076" s="87">
        <f t="shared" si="165"/>
        <v>10</v>
      </c>
      <c r="AF1076" s="81" t="str">
        <f t="shared" si="166"/>
        <v>2011-Q1</v>
      </c>
      <c r="AG1076" s="87">
        <f t="shared" si="167"/>
        <v>11.25</v>
      </c>
      <c r="AH1076" s="87">
        <f t="shared" si="168"/>
        <v>10</v>
      </c>
      <c r="AI1076" s="87">
        <f t="shared" si="169"/>
        <v>1.25</v>
      </c>
    </row>
    <row r="1077" spans="1:35" ht="12" customHeight="1" x14ac:dyDescent="0.2">
      <c r="A1077" s="73" t="s">
        <v>1887</v>
      </c>
      <c r="B1077" s="74" t="s">
        <v>31</v>
      </c>
      <c r="C1077" s="74" t="s">
        <v>30</v>
      </c>
      <c r="D1077" s="74" t="s">
        <v>2095</v>
      </c>
      <c r="E1077" s="74" t="s">
        <v>1369</v>
      </c>
      <c r="F1077" s="74" t="s">
        <v>2</v>
      </c>
      <c r="G1077" s="74" t="s">
        <v>2678</v>
      </c>
      <c r="H1077" s="76">
        <v>40382</v>
      </c>
      <c r="I1077" s="77">
        <v>87.328999999999994</v>
      </c>
      <c r="J1077" s="78">
        <v>8.7799999999999994</v>
      </c>
      <c r="K1077" s="78">
        <v>11.25</v>
      </c>
      <c r="L1077" s="78">
        <v>52.42</v>
      </c>
      <c r="M1077" s="78">
        <v>1439.932</v>
      </c>
      <c r="N1077" s="76">
        <v>40598</v>
      </c>
      <c r="O1077" s="77">
        <v>45.7</v>
      </c>
      <c r="P1077" s="75" t="s">
        <v>1</v>
      </c>
      <c r="Q1077" s="75" t="s">
        <v>1</v>
      </c>
      <c r="R1077" s="75" t="s">
        <v>1</v>
      </c>
      <c r="S1077" s="75" t="s">
        <v>1</v>
      </c>
      <c r="T1077" s="79">
        <v>7</v>
      </c>
      <c r="V1077" s="86">
        <v>40598</v>
      </c>
      <c r="X1077" s="81" t="str">
        <f t="shared" si="160"/>
        <v>2010-Q3</v>
      </c>
      <c r="Y1077" s="81" t="str">
        <f t="shared" si="161"/>
        <v>2010-Q3</v>
      </c>
      <c r="Z1077" s="87">
        <f t="shared" si="162"/>
        <v>11.25</v>
      </c>
      <c r="AB1077" s="81" t="str">
        <f t="shared" si="163"/>
        <v>2011-Q1</v>
      </c>
      <c r="AC1077" s="81" t="str">
        <f t="shared" si="164"/>
        <v/>
      </c>
      <c r="AD1077" s="87" t="str">
        <f t="shared" si="165"/>
        <v/>
      </c>
      <c r="AF1077" s="81" t="str">
        <f t="shared" si="166"/>
        <v/>
      </c>
      <c r="AG1077" s="87" t="str">
        <f t="shared" si="167"/>
        <v/>
      </c>
      <c r="AH1077" s="87" t="str">
        <f t="shared" si="168"/>
        <v/>
      </c>
      <c r="AI1077" s="87" t="str">
        <f t="shared" si="169"/>
        <v/>
      </c>
    </row>
    <row r="1078" spans="1:35" ht="12" customHeight="1" x14ac:dyDescent="0.2">
      <c r="A1078" s="73" t="s">
        <v>1887</v>
      </c>
      <c r="B1078" s="74" t="s">
        <v>28</v>
      </c>
      <c r="C1078" s="74" t="s">
        <v>1513</v>
      </c>
      <c r="D1078" s="74" t="s">
        <v>1514</v>
      </c>
      <c r="E1078" s="74" t="s">
        <v>1515</v>
      </c>
      <c r="F1078" s="74" t="s">
        <v>2</v>
      </c>
      <c r="G1078" s="74" t="s">
        <v>2678</v>
      </c>
      <c r="H1078" s="76">
        <v>40359</v>
      </c>
      <c r="I1078" s="77">
        <v>92.403999999999996</v>
      </c>
      <c r="J1078" s="78">
        <v>9</v>
      </c>
      <c r="K1078" s="78">
        <v>11.25</v>
      </c>
      <c r="L1078" s="78">
        <v>50</v>
      </c>
      <c r="M1078" s="78">
        <v>2560.2339999999999</v>
      </c>
      <c r="N1078" s="76">
        <v>40577</v>
      </c>
      <c r="O1078" s="77">
        <v>14.651999999999999</v>
      </c>
      <c r="P1078" s="78">
        <v>8.2100000000000009</v>
      </c>
      <c r="Q1078" s="78">
        <v>10</v>
      </c>
      <c r="R1078" s="78">
        <v>45</v>
      </c>
      <c r="S1078" s="78">
        <v>2398.3580000000002</v>
      </c>
      <c r="T1078" s="79">
        <v>7</v>
      </c>
      <c r="V1078" s="86">
        <v>40577</v>
      </c>
      <c r="X1078" s="81" t="str">
        <f t="shared" si="160"/>
        <v>2010-Q2</v>
      </c>
      <c r="Y1078" s="81" t="str">
        <f t="shared" si="161"/>
        <v>2010-Q2</v>
      </c>
      <c r="Z1078" s="87">
        <f t="shared" si="162"/>
        <v>11.25</v>
      </c>
      <c r="AB1078" s="81" t="str">
        <f t="shared" si="163"/>
        <v>2011-Q1</v>
      </c>
      <c r="AC1078" s="81" t="str">
        <f t="shared" si="164"/>
        <v>2011-Q1</v>
      </c>
      <c r="AD1078" s="87">
        <f t="shared" si="165"/>
        <v>10</v>
      </c>
      <c r="AF1078" s="81" t="str">
        <f t="shared" si="166"/>
        <v>2011-Q1</v>
      </c>
      <c r="AG1078" s="87">
        <f t="shared" si="167"/>
        <v>11.25</v>
      </c>
      <c r="AH1078" s="87">
        <f t="shared" si="168"/>
        <v>10</v>
      </c>
      <c r="AI1078" s="87">
        <f t="shared" si="169"/>
        <v>1.25</v>
      </c>
    </row>
    <row r="1079" spans="1:35" ht="12" customHeight="1" x14ac:dyDescent="0.2">
      <c r="A1079" s="73" t="s">
        <v>1887</v>
      </c>
      <c r="B1079" s="74" t="s">
        <v>67</v>
      </c>
      <c r="C1079" s="74" t="s">
        <v>781</v>
      </c>
      <c r="D1079" s="74" t="s">
        <v>2002</v>
      </c>
      <c r="E1079" s="74" t="s">
        <v>782</v>
      </c>
      <c r="F1079" s="74" t="s">
        <v>2</v>
      </c>
      <c r="G1079" s="74" t="s">
        <v>2678</v>
      </c>
      <c r="H1079" s="76">
        <v>40375</v>
      </c>
      <c r="I1079" s="77">
        <v>28.4</v>
      </c>
      <c r="J1079" s="78">
        <v>8.11</v>
      </c>
      <c r="K1079" s="78">
        <v>10.5</v>
      </c>
      <c r="L1079" s="78">
        <v>50.7</v>
      </c>
      <c r="M1079" s="78">
        <v>381.6</v>
      </c>
      <c r="N1079" s="76">
        <v>40574</v>
      </c>
      <c r="O1079" s="77">
        <v>16.802364000000001</v>
      </c>
      <c r="P1079" s="78">
        <v>7.63</v>
      </c>
      <c r="Q1079" s="78">
        <v>9.6</v>
      </c>
      <c r="R1079" s="78">
        <v>50.7</v>
      </c>
      <c r="S1079" s="78">
        <v>370.43670100000003</v>
      </c>
      <c r="T1079" s="79">
        <v>6</v>
      </c>
      <c r="V1079" s="86">
        <v>40574</v>
      </c>
      <c r="X1079" s="81" t="str">
        <f t="shared" si="160"/>
        <v>2010-Q3</v>
      </c>
      <c r="Y1079" s="81" t="str">
        <f t="shared" si="161"/>
        <v>2010-Q3</v>
      </c>
      <c r="Z1079" s="87">
        <f t="shared" si="162"/>
        <v>10.5</v>
      </c>
      <c r="AB1079" s="81" t="str">
        <f t="shared" si="163"/>
        <v>2011-Q1</v>
      </c>
      <c r="AC1079" s="81" t="str">
        <f t="shared" si="164"/>
        <v>2011-Q1</v>
      </c>
      <c r="AD1079" s="87">
        <f t="shared" si="165"/>
        <v>9.6</v>
      </c>
      <c r="AF1079" s="81" t="str">
        <f t="shared" si="166"/>
        <v>2011-Q1</v>
      </c>
      <c r="AG1079" s="87">
        <f t="shared" si="167"/>
        <v>10.5</v>
      </c>
      <c r="AH1079" s="87">
        <f t="shared" si="168"/>
        <v>9.6</v>
      </c>
      <c r="AI1079" s="87">
        <f t="shared" si="169"/>
        <v>0.90000000000000036</v>
      </c>
    </row>
    <row r="1080" spans="1:35" ht="12" customHeight="1" x14ac:dyDescent="0.2">
      <c r="A1080" s="73" t="s">
        <v>1887</v>
      </c>
      <c r="B1080" s="74" t="s">
        <v>39</v>
      </c>
      <c r="C1080" s="74" t="s">
        <v>187</v>
      </c>
      <c r="D1080" s="74" t="s">
        <v>2188</v>
      </c>
      <c r="E1080" s="74" t="s">
        <v>1208</v>
      </c>
      <c r="F1080" s="74" t="s">
        <v>2</v>
      </c>
      <c r="G1080" s="74" t="s">
        <v>2678</v>
      </c>
      <c r="H1080" s="76">
        <v>40207</v>
      </c>
      <c r="I1080" s="77">
        <v>361.2</v>
      </c>
      <c r="J1080" s="78">
        <v>7.85</v>
      </c>
      <c r="K1080" s="78">
        <v>10.85</v>
      </c>
      <c r="L1080" s="78">
        <v>50.01</v>
      </c>
      <c r="M1080" s="78">
        <v>4019.3</v>
      </c>
      <c r="N1080" s="76">
        <v>40563</v>
      </c>
      <c r="O1080" s="77">
        <v>119.3</v>
      </c>
      <c r="P1080" s="78">
        <v>6.51</v>
      </c>
      <c r="Q1080" s="78">
        <v>9.3000000000000007</v>
      </c>
      <c r="R1080" s="78">
        <v>48</v>
      </c>
      <c r="S1080" s="78">
        <v>3999.5</v>
      </c>
      <c r="T1080" s="79">
        <v>11</v>
      </c>
      <c r="V1080" s="86">
        <v>40563</v>
      </c>
      <c r="X1080" s="81" t="str">
        <f t="shared" si="160"/>
        <v>2010-Q1</v>
      </c>
      <c r="Y1080" s="81" t="str">
        <f t="shared" si="161"/>
        <v>2010-Q1</v>
      </c>
      <c r="Z1080" s="87">
        <f t="shared" si="162"/>
        <v>10.85</v>
      </c>
      <c r="AB1080" s="81" t="str">
        <f t="shared" si="163"/>
        <v>2011-Q1</v>
      </c>
      <c r="AC1080" s="81" t="str">
        <f t="shared" si="164"/>
        <v>2011-Q1</v>
      </c>
      <c r="AD1080" s="87">
        <f t="shared" si="165"/>
        <v>9.3000000000000007</v>
      </c>
      <c r="AF1080" s="81" t="str">
        <f t="shared" si="166"/>
        <v>2011-Q1</v>
      </c>
      <c r="AG1080" s="87">
        <f t="shared" si="167"/>
        <v>10.85</v>
      </c>
      <c r="AH1080" s="87">
        <f t="shared" si="168"/>
        <v>9.3000000000000007</v>
      </c>
      <c r="AI1080" s="87">
        <f t="shared" si="169"/>
        <v>1.5499999999999989</v>
      </c>
    </row>
    <row r="1081" spans="1:35" ht="12" customHeight="1" x14ac:dyDescent="0.2">
      <c r="A1081" s="73" t="s">
        <v>1887</v>
      </c>
      <c r="B1081" s="74" t="s">
        <v>28</v>
      </c>
      <c r="C1081" s="74" t="s">
        <v>1145</v>
      </c>
      <c r="D1081" s="74" t="s">
        <v>2877</v>
      </c>
      <c r="E1081" s="74" t="s">
        <v>1577</v>
      </c>
      <c r="F1081" s="74" t="s">
        <v>2</v>
      </c>
      <c r="G1081" s="74" t="s">
        <v>2678</v>
      </c>
      <c r="H1081" s="76">
        <v>40416</v>
      </c>
      <c r="I1081" s="77">
        <v>16.287120999999999</v>
      </c>
      <c r="J1081" s="78">
        <v>10.65</v>
      </c>
      <c r="K1081" s="78">
        <v>11.5</v>
      </c>
      <c r="L1081" s="78">
        <v>50</v>
      </c>
      <c r="M1081" s="78">
        <v>332.18912599999999</v>
      </c>
      <c r="N1081" s="76">
        <v>40563</v>
      </c>
      <c r="O1081" s="77">
        <v>8.3022539999999996</v>
      </c>
      <c r="P1081" s="78">
        <v>9.9</v>
      </c>
      <c r="Q1081" s="78">
        <v>10.130000000000001</v>
      </c>
      <c r="R1081" s="78">
        <v>45</v>
      </c>
      <c r="S1081" s="78">
        <v>332.12806399999999</v>
      </c>
      <c r="T1081" s="79">
        <v>4</v>
      </c>
      <c r="V1081" s="86">
        <v>40563</v>
      </c>
      <c r="X1081" s="81" t="str">
        <f t="shared" si="160"/>
        <v>2010-Q3</v>
      </c>
      <c r="Y1081" s="81" t="str">
        <f t="shared" si="161"/>
        <v>2010-Q3</v>
      </c>
      <c r="Z1081" s="87">
        <f t="shared" si="162"/>
        <v>11.5</v>
      </c>
      <c r="AB1081" s="81" t="str">
        <f t="shared" si="163"/>
        <v>2011-Q1</v>
      </c>
      <c r="AC1081" s="81" t="str">
        <f t="shared" si="164"/>
        <v>2011-Q1</v>
      </c>
      <c r="AD1081" s="87">
        <f t="shared" si="165"/>
        <v>10.130000000000001</v>
      </c>
      <c r="AF1081" s="81" t="str">
        <f t="shared" si="166"/>
        <v>2011-Q1</v>
      </c>
      <c r="AG1081" s="87">
        <f t="shared" si="167"/>
        <v>11.5</v>
      </c>
      <c r="AH1081" s="87">
        <f t="shared" si="168"/>
        <v>10.130000000000001</v>
      </c>
      <c r="AI1081" s="87">
        <f t="shared" si="169"/>
        <v>1.3699999999999992</v>
      </c>
    </row>
    <row r="1082" spans="1:35" ht="12" customHeight="1" x14ac:dyDescent="0.2">
      <c r="A1082" s="73" t="s">
        <v>1887</v>
      </c>
      <c r="B1082" s="74" t="s">
        <v>98</v>
      </c>
      <c r="C1082" s="74" t="s">
        <v>97</v>
      </c>
      <c r="D1082" s="74" t="s">
        <v>62</v>
      </c>
      <c r="E1082" s="74" t="s">
        <v>416</v>
      </c>
      <c r="F1082" s="74" t="s">
        <v>2</v>
      </c>
      <c r="G1082" s="74" t="s">
        <v>2678</v>
      </c>
      <c r="H1082" s="76">
        <v>40074</v>
      </c>
      <c r="I1082" s="77">
        <v>24.231999999999999</v>
      </c>
      <c r="J1082" s="78">
        <v>7.97</v>
      </c>
      <c r="K1082" s="78">
        <v>10.75</v>
      </c>
      <c r="L1082" s="78">
        <v>47.52</v>
      </c>
      <c r="M1082" s="78">
        <v>461.303</v>
      </c>
      <c r="N1082" s="76">
        <v>40561</v>
      </c>
      <c r="O1082" s="77">
        <v>16.371203000000001</v>
      </c>
      <c r="P1082" s="78">
        <v>7.61</v>
      </c>
      <c r="Q1082" s="78">
        <v>10</v>
      </c>
      <c r="R1082" s="78">
        <v>47.52</v>
      </c>
      <c r="S1082" s="78">
        <v>443.263642</v>
      </c>
      <c r="T1082" s="79">
        <v>16</v>
      </c>
      <c r="V1082" s="86">
        <v>40561</v>
      </c>
      <c r="X1082" s="81" t="str">
        <f t="shared" si="160"/>
        <v>2009-Q3</v>
      </c>
      <c r="Y1082" s="81" t="str">
        <f t="shared" si="161"/>
        <v>2009-Q3</v>
      </c>
      <c r="Z1082" s="87">
        <f t="shared" si="162"/>
        <v>10.75</v>
      </c>
      <c r="AB1082" s="81" t="str">
        <f t="shared" si="163"/>
        <v>2011-Q1</v>
      </c>
      <c r="AC1082" s="81" t="str">
        <f t="shared" si="164"/>
        <v>2011-Q1</v>
      </c>
      <c r="AD1082" s="87">
        <f t="shared" si="165"/>
        <v>10</v>
      </c>
      <c r="AF1082" s="81" t="str">
        <f t="shared" si="166"/>
        <v>2011-Q1</v>
      </c>
      <c r="AG1082" s="87">
        <f t="shared" si="167"/>
        <v>10.75</v>
      </c>
      <c r="AH1082" s="87">
        <f t="shared" si="168"/>
        <v>10</v>
      </c>
      <c r="AI1082" s="87">
        <f t="shared" si="169"/>
        <v>0.75</v>
      </c>
    </row>
    <row r="1083" spans="1:35" ht="12" customHeight="1" x14ac:dyDescent="0.2">
      <c r="A1083" s="73" t="s">
        <v>1887</v>
      </c>
      <c r="B1083" s="74" t="s">
        <v>8</v>
      </c>
      <c r="C1083" s="74" t="s">
        <v>3016</v>
      </c>
      <c r="D1083" s="74" t="s">
        <v>124</v>
      </c>
      <c r="E1083" s="74" t="s">
        <v>1813</v>
      </c>
      <c r="F1083" s="74" t="s">
        <v>2</v>
      </c>
      <c r="G1083" s="74" t="s">
        <v>2680</v>
      </c>
      <c r="H1083" s="76">
        <v>40269</v>
      </c>
      <c r="I1083" s="77">
        <v>64.2</v>
      </c>
      <c r="J1083" s="78">
        <v>8.67</v>
      </c>
      <c r="K1083" s="78">
        <v>11.25</v>
      </c>
      <c r="L1083" s="78">
        <v>53.62</v>
      </c>
      <c r="M1083" s="78">
        <v>1296.0275799999999</v>
      </c>
      <c r="N1083" s="76">
        <v>40556</v>
      </c>
      <c r="O1083" s="77">
        <v>20.997</v>
      </c>
      <c r="P1083" s="78">
        <v>7.86</v>
      </c>
      <c r="Q1083" s="78">
        <v>10.3</v>
      </c>
      <c r="R1083" s="78">
        <v>51.65</v>
      </c>
      <c r="S1083" s="78">
        <v>1294.002</v>
      </c>
      <c r="T1083" s="79">
        <v>9</v>
      </c>
      <c r="V1083" s="86">
        <v>40556</v>
      </c>
      <c r="X1083" s="81" t="str">
        <f t="shared" si="160"/>
        <v>2010-Q2</v>
      </c>
      <c r="Y1083" s="81" t="str">
        <f t="shared" si="161"/>
        <v>2010-Q2</v>
      </c>
      <c r="Z1083" s="87">
        <f t="shared" si="162"/>
        <v>11.25</v>
      </c>
      <c r="AB1083" s="81" t="str">
        <f t="shared" si="163"/>
        <v>2011-Q1</v>
      </c>
      <c r="AC1083" s="81" t="str">
        <f t="shared" si="164"/>
        <v>2011-Q1</v>
      </c>
      <c r="AD1083" s="87">
        <f t="shared" si="165"/>
        <v>10.3</v>
      </c>
      <c r="AF1083" s="81" t="str">
        <f t="shared" si="166"/>
        <v>2011-Q1</v>
      </c>
      <c r="AG1083" s="87">
        <f t="shared" si="167"/>
        <v>11.25</v>
      </c>
      <c r="AH1083" s="87">
        <f t="shared" si="168"/>
        <v>10.3</v>
      </c>
      <c r="AI1083" s="87">
        <f t="shared" si="169"/>
        <v>0.94999999999999929</v>
      </c>
    </row>
    <row r="1084" spans="1:35" ht="12" customHeight="1" x14ac:dyDescent="0.2">
      <c r="A1084" s="73" t="s">
        <v>1887</v>
      </c>
      <c r="B1084" s="74" t="s">
        <v>8</v>
      </c>
      <c r="C1084" s="74" t="s">
        <v>2942</v>
      </c>
      <c r="D1084" s="74" t="s">
        <v>128</v>
      </c>
      <c r="E1084" s="74" t="s">
        <v>1730</v>
      </c>
      <c r="F1084" s="74" t="s">
        <v>2</v>
      </c>
      <c r="G1084" s="74" t="s">
        <v>2680</v>
      </c>
      <c r="H1084" s="76">
        <v>40290</v>
      </c>
      <c r="I1084" s="77">
        <v>32.786999999999999</v>
      </c>
      <c r="J1084" s="78">
        <v>9.17</v>
      </c>
      <c r="K1084" s="78">
        <v>10.4</v>
      </c>
      <c r="L1084" s="78">
        <v>57.27</v>
      </c>
      <c r="M1084" s="78">
        <v>431.38799999999998</v>
      </c>
      <c r="N1084" s="76">
        <v>40555</v>
      </c>
      <c r="O1084" s="77">
        <v>7.9530000000000003</v>
      </c>
      <c r="P1084" s="78">
        <v>8.77</v>
      </c>
      <c r="Q1084" s="78">
        <v>10.3</v>
      </c>
      <c r="R1084" s="78">
        <v>58.06</v>
      </c>
      <c r="S1084" s="78">
        <v>425.09399999999999</v>
      </c>
      <c r="T1084" s="79">
        <v>8</v>
      </c>
      <c r="V1084" s="86">
        <v>40555</v>
      </c>
      <c r="X1084" s="81" t="str">
        <f t="shared" si="160"/>
        <v>2010-Q2</v>
      </c>
      <c r="Y1084" s="81" t="str">
        <f t="shared" si="161"/>
        <v>2010-Q2</v>
      </c>
      <c r="Z1084" s="87">
        <f t="shared" si="162"/>
        <v>10.4</v>
      </c>
      <c r="AB1084" s="81" t="str">
        <f t="shared" si="163"/>
        <v>2011-Q1</v>
      </c>
      <c r="AC1084" s="81" t="str">
        <f t="shared" si="164"/>
        <v>2011-Q1</v>
      </c>
      <c r="AD1084" s="87">
        <f t="shared" si="165"/>
        <v>10.3</v>
      </c>
      <c r="AF1084" s="81" t="str">
        <f t="shared" si="166"/>
        <v>2011-Q1</v>
      </c>
      <c r="AG1084" s="87">
        <f t="shared" si="167"/>
        <v>10.4</v>
      </c>
      <c r="AH1084" s="87">
        <f t="shared" si="168"/>
        <v>10.3</v>
      </c>
      <c r="AI1084" s="87">
        <f t="shared" si="169"/>
        <v>9.9999999999999645E-2</v>
      </c>
    </row>
    <row r="1085" spans="1:35" ht="12" customHeight="1" x14ac:dyDescent="0.2">
      <c r="A1085" s="73" t="s">
        <v>1887</v>
      </c>
      <c r="B1085" s="74" t="s">
        <v>181</v>
      </c>
      <c r="C1085" s="74" t="s">
        <v>3015</v>
      </c>
      <c r="D1085" s="74" t="s">
        <v>22</v>
      </c>
      <c r="E1085" s="74" t="s">
        <v>1334</v>
      </c>
      <c r="F1085" s="74" t="s">
        <v>2</v>
      </c>
      <c r="G1085" s="74" t="s">
        <v>2680</v>
      </c>
      <c r="H1085" s="76">
        <v>40368</v>
      </c>
      <c r="I1085" s="77">
        <v>82.347373000000005</v>
      </c>
      <c r="J1085" s="78">
        <v>8.7899999999999991</v>
      </c>
      <c r="K1085" s="78">
        <v>11.5</v>
      </c>
      <c r="L1085" s="78">
        <v>45.84</v>
      </c>
      <c r="M1085" s="78">
        <v>1691.2527769999999</v>
      </c>
      <c r="N1085" s="76">
        <v>40548</v>
      </c>
      <c r="O1085" s="77">
        <v>30.274999999999999</v>
      </c>
      <c r="P1085" s="78">
        <v>8.17</v>
      </c>
      <c r="Q1085" s="78">
        <v>10.15</v>
      </c>
      <c r="R1085" s="78">
        <v>45.84</v>
      </c>
      <c r="S1085" s="78">
        <v>1706.2713510000001</v>
      </c>
      <c r="T1085" s="79">
        <v>6</v>
      </c>
      <c r="V1085" s="86">
        <v>40548</v>
      </c>
      <c r="X1085" s="81" t="str">
        <f t="shared" si="160"/>
        <v>2010-Q3</v>
      </c>
      <c r="Y1085" s="81" t="str">
        <f t="shared" si="161"/>
        <v>2010-Q3</v>
      </c>
      <c r="Z1085" s="87">
        <f t="shared" si="162"/>
        <v>11.5</v>
      </c>
      <c r="AB1085" s="81" t="str">
        <f t="shared" si="163"/>
        <v>2011-Q1</v>
      </c>
      <c r="AC1085" s="81" t="str">
        <f t="shared" si="164"/>
        <v>2011-Q1</v>
      </c>
      <c r="AD1085" s="87">
        <f t="shared" si="165"/>
        <v>10.15</v>
      </c>
      <c r="AF1085" s="81" t="str">
        <f t="shared" si="166"/>
        <v>2011-Q1</v>
      </c>
      <c r="AG1085" s="87">
        <f t="shared" si="167"/>
        <v>11.5</v>
      </c>
      <c r="AH1085" s="87">
        <f t="shared" si="168"/>
        <v>10.15</v>
      </c>
      <c r="AI1085" s="87">
        <f t="shared" si="169"/>
        <v>1.3499999999999996</v>
      </c>
    </row>
    <row r="1086" spans="1:35" ht="12" customHeight="1" x14ac:dyDescent="0.2">
      <c r="A1086" s="73" t="s">
        <v>1887</v>
      </c>
      <c r="B1086" s="74" t="s">
        <v>92</v>
      </c>
      <c r="C1086" s="74" t="s">
        <v>91</v>
      </c>
      <c r="D1086" s="74" t="s">
        <v>52</v>
      </c>
      <c r="E1086" s="74" t="s">
        <v>451</v>
      </c>
      <c r="F1086" s="74" t="s">
        <v>2</v>
      </c>
      <c r="G1086" s="74" t="s">
        <v>2694</v>
      </c>
      <c r="H1086" s="76">
        <v>40424</v>
      </c>
      <c r="I1086" s="77">
        <v>218</v>
      </c>
      <c r="J1086" s="75" t="s">
        <v>1</v>
      </c>
      <c r="K1086" s="75" t="s">
        <v>1</v>
      </c>
      <c r="L1086" s="75" t="s">
        <v>1</v>
      </c>
      <c r="M1086" s="75" t="s">
        <v>1</v>
      </c>
      <c r="N1086" s="76">
        <v>40542</v>
      </c>
      <c r="O1086" s="77">
        <v>223</v>
      </c>
      <c r="P1086" s="75" t="s">
        <v>1</v>
      </c>
      <c r="Q1086" s="75" t="s">
        <v>1</v>
      </c>
      <c r="R1086" s="75" t="s">
        <v>1</v>
      </c>
      <c r="S1086" s="75" t="s">
        <v>1</v>
      </c>
      <c r="T1086" s="79">
        <v>3</v>
      </c>
      <c r="V1086" s="86">
        <v>40542</v>
      </c>
      <c r="X1086" s="81" t="str">
        <f t="shared" si="160"/>
        <v>2010-Q3</v>
      </c>
      <c r="Y1086" s="81" t="str">
        <f t="shared" si="161"/>
        <v/>
      </c>
      <c r="Z1086" s="87" t="str">
        <f t="shared" si="162"/>
        <v/>
      </c>
      <c r="AB1086" s="81" t="str">
        <f t="shared" si="163"/>
        <v>2010-Q4</v>
      </c>
      <c r="AC1086" s="81" t="str">
        <f t="shared" si="164"/>
        <v/>
      </c>
      <c r="AD1086" s="87" t="str">
        <f t="shared" si="165"/>
        <v/>
      </c>
      <c r="AF1086" s="81" t="str">
        <f t="shared" si="166"/>
        <v/>
      </c>
      <c r="AG1086" s="87" t="str">
        <f t="shared" si="167"/>
        <v/>
      </c>
      <c r="AH1086" s="87" t="str">
        <f t="shared" si="168"/>
        <v/>
      </c>
      <c r="AI1086" s="87" t="str">
        <f t="shared" si="169"/>
        <v/>
      </c>
    </row>
    <row r="1087" spans="1:35" ht="12" customHeight="1" x14ac:dyDescent="0.2">
      <c r="A1087" s="73" t="s">
        <v>1887</v>
      </c>
      <c r="B1087" s="74" t="s">
        <v>92</v>
      </c>
      <c r="C1087" s="74" t="s">
        <v>91</v>
      </c>
      <c r="D1087" s="74" t="s">
        <v>52</v>
      </c>
      <c r="E1087" s="74" t="s">
        <v>452</v>
      </c>
      <c r="F1087" s="74" t="s">
        <v>2</v>
      </c>
      <c r="G1087" s="74" t="s">
        <v>2680</v>
      </c>
      <c r="H1087" s="76">
        <v>40360</v>
      </c>
      <c r="I1087" s="77">
        <v>615</v>
      </c>
      <c r="J1087" s="78">
        <v>8.76</v>
      </c>
      <c r="K1087" s="78">
        <v>11.95</v>
      </c>
      <c r="L1087" s="78">
        <v>50.4</v>
      </c>
      <c r="M1087" s="78">
        <v>14568</v>
      </c>
      <c r="N1087" s="76">
        <v>40541</v>
      </c>
      <c r="O1087" s="77">
        <v>562.33299999999997</v>
      </c>
      <c r="P1087" s="75" t="s">
        <v>1</v>
      </c>
      <c r="Q1087" s="78">
        <v>11.15</v>
      </c>
      <c r="R1087" s="75" t="s">
        <v>1</v>
      </c>
      <c r="S1087" s="75" t="s">
        <v>1</v>
      </c>
      <c r="T1087" s="79">
        <v>6</v>
      </c>
      <c r="V1087" s="86">
        <v>40541</v>
      </c>
      <c r="X1087" s="81" t="str">
        <f t="shared" si="160"/>
        <v>2010-Q3</v>
      </c>
      <c r="Y1087" s="81" t="str">
        <f t="shared" si="161"/>
        <v>2010-Q3</v>
      </c>
      <c r="Z1087" s="87">
        <f t="shared" si="162"/>
        <v>11.95</v>
      </c>
      <c r="AB1087" s="81" t="str">
        <f t="shared" si="163"/>
        <v>2010-Q4</v>
      </c>
      <c r="AC1087" s="81" t="str">
        <f t="shared" si="164"/>
        <v>2010-Q4</v>
      </c>
      <c r="AD1087" s="87">
        <f t="shared" si="165"/>
        <v>11.15</v>
      </c>
      <c r="AF1087" s="81" t="str">
        <f t="shared" si="166"/>
        <v>2010-Q4</v>
      </c>
      <c r="AG1087" s="87">
        <f t="shared" si="167"/>
        <v>11.95</v>
      </c>
      <c r="AH1087" s="87">
        <f t="shared" si="168"/>
        <v>11.15</v>
      </c>
      <c r="AI1087" s="87">
        <f t="shared" si="169"/>
        <v>0.79999999999999893</v>
      </c>
    </row>
    <row r="1088" spans="1:35" ht="12" customHeight="1" x14ac:dyDescent="0.2">
      <c r="A1088" s="73" t="s">
        <v>1887</v>
      </c>
      <c r="B1088" s="74" t="s">
        <v>86</v>
      </c>
      <c r="C1088" s="74" t="s">
        <v>13</v>
      </c>
      <c r="D1088" s="74" t="s">
        <v>12</v>
      </c>
      <c r="E1088" s="74" t="s">
        <v>567</v>
      </c>
      <c r="F1088" s="74" t="s">
        <v>2</v>
      </c>
      <c r="G1088" s="74" t="s">
        <v>2680</v>
      </c>
      <c r="H1088" s="76">
        <v>40326</v>
      </c>
      <c r="I1088" s="77">
        <v>24.9</v>
      </c>
      <c r="J1088" s="78">
        <v>8.34</v>
      </c>
      <c r="K1088" s="78">
        <v>10.6</v>
      </c>
      <c r="L1088" s="78">
        <v>52.1</v>
      </c>
      <c r="M1088" s="78">
        <v>650.6</v>
      </c>
      <c r="N1088" s="76">
        <v>40539</v>
      </c>
      <c r="O1088" s="77">
        <v>14.351096</v>
      </c>
      <c r="P1088" s="78">
        <v>7.98</v>
      </c>
      <c r="Q1088" s="78">
        <v>9.9</v>
      </c>
      <c r="R1088" s="78">
        <v>52.1</v>
      </c>
      <c r="S1088" s="78">
        <v>677.56296199999997</v>
      </c>
      <c r="T1088" s="79">
        <v>7</v>
      </c>
      <c r="V1088" s="86">
        <v>40539</v>
      </c>
      <c r="X1088" s="81" t="str">
        <f t="shared" si="160"/>
        <v>2010-Q2</v>
      </c>
      <c r="Y1088" s="81" t="str">
        <f t="shared" si="161"/>
        <v>2010-Q2</v>
      </c>
      <c r="Z1088" s="87">
        <f t="shared" si="162"/>
        <v>10.6</v>
      </c>
      <c r="AB1088" s="81" t="str">
        <f t="shared" si="163"/>
        <v>2010-Q4</v>
      </c>
      <c r="AC1088" s="81" t="str">
        <f t="shared" si="164"/>
        <v>2010-Q4</v>
      </c>
      <c r="AD1088" s="87">
        <f t="shared" si="165"/>
        <v>9.9</v>
      </c>
      <c r="AF1088" s="81" t="str">
        <f t="shared" si="166"/>
        <v>2010-Q4</v>
      </c>
      <c r="AG1088" s="87">
        <f t="shared" si="167"/>
        <v>10.6</v>
      </c>
      <c r="AH1088" s="87">
        <f t="shared" si="168"/>
        <v>9.9</v>
      </c>
      <c r="AI1088" s="87">
        <f t="shared" si="169"/>
        <v>0.69999999999999929</v>
      </c>
    </row>
    <row r="1089" spans="1:35" ht="12" customHeight="1" x14ac:dyDescent="0.2">
      <c r="A1089" s="73" t="s">
        <v>1887</v>
      </c>
      <c r="B1089" s="74" t="s">
        <v>57</v>
      </c>
      <c r="C1089" s="74" t="s">
        <v>56</v>
      </c>
      <c r="D1089" s="74" t="s">
        <v>2095</v>
      </c>
      <c r="E1089" s="74" t="s">
        <v>895</v>
      </c>
      <c r="F1089" s="74" t="s">
        <v>2</v>
      </c>
      <c r="G1089" s="74" t="s">
        <v>2680</v>
      </c>
      <c r="H1089" s="76">
        <v>40359</v>
      </c>
      <c r="I1089" s="77">
        <v>15.445842000000001</v>
      </c>
      <c r="J1089" s="78">
        <v>7.93</v>
      </c>
      <c r="K1089" s="78">
        <v>11.25</v>
      </c>
      <c r="L1089" s="78">
        <v>50.42</v>
      </c>
      <c r="M1089" s="78">
        <v>168.27414899999999</v>
      </c>
      <c r="N1089" s="76">
        <v>40533</v>
      </c>
      <c r="O1089" s="77">
        <v>8.8687059999999995</v>
      </c>
      <c r="P1089" s="78">
        <v>7.12</v>
      </c>
      <c r="Q1089" s="78">
        <v>10.3</v>
      </c>
      <c r="R1089" s="78">
        <v>50.42</v>
      </c>
      <c r="S1089" s="75" t="s">
        <v>1</v>
      </c>
      <c r="T1089" s="79">
        <v>5</v>
      </c>
      <c r="V1089" s="86">
        <v>40533</v>
      </c>
      <c r="X1089" s="81" t="str">
        <f t="shared" si="160"/>
        <v>2010-Q2</v>
      </c>
      <c r="Y1089" s="81" t="str">
        <f t="shared" si="161"/>
        <v>2010-Q2</v>
      </c>
      <c r="Z1089" s="87">
        <f t="shared" si="162"/>
        <v>11.25</v>
      </c>
      <c r="AB1089" s="81" t="str">
        <f t="shared" si="163"/>
        <v>2010-Q4</v>
      </c>
      <c r="AC1089" s="81" t="str">
        <f t="shared" si="164"/>
        <v>2010-Q4</v>
      </c>
      <c r="AD1089" s="87">
        <f t="shared" si="165"/>
        <v>10.3</v>
      </c>
      <c r="AF1089" s="81" t="str">
        <f t="shared" si="166"/>
        <v>2010-Q4</v>
      </c>
      <c r="AG1089" s="87">
        <f t="shared" si="167"/>
        <v>11.25</v>
      </c>
      <c r="AH1089" s="87">
        <f t="shared" si="168"/>
        <v>10.3</v>
      </c>
      <c r="AI1089" s="87">
        <f t="shared" si="169"/>
        <v>0.94999999999999929</v>
      </c>
    </row>
    <row r="1090" spans="1:35" ht="12" customHeight="1" x14ac:dyDescent="0.2">
      <c r="A1090" s="73" t="s">
        <v>1887</v>
      </c>
      <c r="B1090" s="74" t="s">
        <v>144</v>
      </c>
      <c r="C1090" s="74" t="s">
        <v>13</v>
      </c>
      <c r="D1090" s="74" t="s">
        <v>12</v>
      </c>
      <c r="E1090" s="74" t="s">
        <v>1590</v>
      </c>
      <c r="F1090" s="74" t="s">
        <v>2</v>
      </c>
      <c r="G1090" s="74" t="s">
        <v>2694</v>
      </c>
      <c r="H1090" s="76">
        <v>40393</v>
      </c>
      <c r="I1090" s="77">
        <v>38.990893999999997</v>
      </c>
      <c r="J1090" s="78">
        <v>8.34</v>
      </c>
      <c r="K1090" s="78">
        <v>10.6</v>
      </c>
      <c r="L1090" s="78">
        <v>51</v>
      </c>
      <c r="M1090" s="78">
        <v>312.84727900000001</v>
      </c>
      <c r="N1090" s="76">
        <v>40533</v>
      </c>
      <c r="O1090" s="77">
        <v>33.29</v>
      </c>
      <c r="P1090" s="75" t="s">
        <v>1</v>
      </c>
      <c r="Q1090" s="75" t="s">
        <v>1</v>
      </c>
      <c r="R1090" s="75" t="s">
        <v>1</v>
      </c>
      <c r="S1090" s="75" t="s">
        <v>1</v>
      </c>
      <c r="T1090" s="79">
        <v>4</v>
      </c>
      <c r="V1090" s="86">
        <v>40533</v>
      </c>
      <c r="X1090" s="81" t="str">
        <f t="shared" si="160"/>
        <v>2010-Q3</v>
      </c>
      <c r="Y1090" s="81" t="str">
        <f t="shared" si="161"/>
        <v>2010-Q3</v>
      </c>
      <c r="Z1090" s="87">
        <f t="shared" si="162"/>
        <v>10.6</v>
      </c>
      <c r="AB1090" s="81" t="str">
        <f t="shared" si="163"/>
        <v>2010-Q4</v>
      </c>
      <c r="AC1090" s="81" t="str">
        <f t="shared" si="164"/>
        <v/>
      </c>
      <c r="AD1090" s="87" t="str">
        <f t="shared" si="165"/>
        <v/>
      </c>
      <c r="AF1090" s="81" t="str">
        <f t="shared" si="166"/>
        <v/>
      </c>
      <c r="AG1090" s="87" t="str">
        <f t="shared" si="167"/>
        <v/>
      </c>
      <c r="AH1090" s="87" t="str">
        <f t="shared" si="168"/>
        <v/>
      </c>
      <c r="AI1090" s="87" t="str">
        <f t="shared" si="169"/>
        <v/>
      </c>
    </row>
    <row r="1091" spans="1:35" ht="12" customHeight="1" x14ac:dyDescent="0.2">
      <c r="A1091" s="73" t="s">
        <v>1887</v>
      </c>
      <c r="B1091" s="74" t="s">
        <v>42</v>
      </c>
      <c r="C1091" s="74" t="s">
        <v>41</v>
      </c>
      <c r="D1091" s="74" t="s">
        <v>12</v>
      </c>
      <c r="E1091" s="74" t="s">
        <v>1161</v>
      </c>
      <c r="F1091" s="74" t="s">
        <v>2</v>
      </c>
      <c r="G1091" s="74" t="s">
        <v>2680</v>
      </c>
      <c r="H1091" s="76">
        <v>40330</v>
      </c>
      <c r="I1091" s="77">
        <v>29.346</v>
      </c>
      <c r="J1091" s="78">
        <v>8.35</v>
      </c>
      <c r="K1091" s="78">
        <v>11.2</v>
      </c>
      <c r="L1091" s="78">
        <v>44.11</v>
      </c>
      <c r="M1091" s="78">
        <v>1595.7719999999999</v>
      </c>
      <c r="N1091" s="76">
        <v>40532</v>
      </c>
      <c r="O1091" s="77">
        <v>13.097</v>
      </c>
      <c r="P1091" s="78">
        <v>8.06</v>
      </c>
      <c r="Q1091" s="78">
        <v>10.6</v>
      </c>
      <c r="R1091" s="78">
        <v>44.11</v>
      </c>
      <c r="S1091" s="78">
        <v>1580.1469999999999</v>
      </c>
      <c r="T1091" s="79">
        <v>6</v>
      </c>
      <c r="V1091" s="86">
        <v>40532</v>
      </c>
      <c r="X1091" s="81" t="str">
        <f t="shared" ref="X1091:X1154" si="170">YEAR(H1091)&amp;"-Q"&amp;IF(MONTH(H1091)&lt;4,1,IF(MONTH(H1091)&lt;7,2,IF(MONTH(H1091)&lt;10,3,4)))</f>
        <v>2010-Q2</v>
      </c>
      <c r="Y1091" s="81" t="str">
        <f t="shared" ref="Y1091:Y1154" si="171">IF(ISNUMBER(K1091),X1091,"")</f>
        <v>2010-Q2</v>
      </c>
      <c r="Z1091" s="87">
        <f t="shared" ref="Z1091:Z1154" si="172">IF(ISNUMBER(K1091),K1091,"")</f>
        <v>11.2</v>
      </c>
      <c r="AB1091" s="81" t="str">
        <f t="shared" ref="AB1091:AB1154" si="173">IF(A1091="Settled",YEAR(N1091)&amp;"-Q"&amp;IF(MONTH(N1091)&lt;4,1,IF(MONTH(N1091)&lt;7,2,IF(MONTH(N1091)&lt;10,3,4))),"")</f>
        <v>2010-Q4</v>
      </c>
      <c r="AC1091" s="81" t="str">
        <f t="shared" ref="AC1091:AC1154" si="174">IF(ISNUMBER(Q1091),AB1091,"")</f>
        <v>2010-Q4</v>
      </c>
      <c r="AD1091" s="87">
        <f t="shared" ref="AD1091:AD1154" si="175">IF(ISNUMBER(Q1091),Q1091,"")</f>
        <v>10.6</v>
      </c>
      <c r="AF1091" s="81" t="str">
        <f t="shared" ref="AF1091:AF1154" si="176">IF(AND(LEN(Z1091)&gt;0,LEN(AD1091)&gt;0),AB1091,"")</f>
        <v>2010-Q4</v>
      </c>
      <c r="AG1091" s="87">
        <f t="shared" ref="AG1091:AG1154" si="177">IF(LEN(AF1091)&gt;0,Z1091,"")</f>
        <v>11.2</v>
      </c>
      <c r="AH1091" s="87">
        <f t="shared" ref="AH1091:AH1154" si="178">IF(LEN(AF1091)&gt;0,AD1091,"")</f>
        <v>10.6</v>
      </c>
      <c r="AI1091" s="87">
        <f t="shared" ref="AI1091:AI1154" si="179">IF(LEN(AF1091)&gt;0,AG1091-AH1091,"")</f>
        <v>0.59999999999999964</v>
      </c>
    </row>
    <row r="1092" spans="1:35" ht="12" customHeight="1" x14ac:dyDescent="0.2">
      <c r="A1092" s="73" t="s">
        <v>1887</v>
      </c>
      <c r="B1092" s="74" t="s">
        <v>35</v>
      </c>
      <c r="C1092" s="74" t="s">
        <v>34</v>
      </c>
      <c r="D1092" s="74" t="s">
        <v>33</v>
      </c>
      <c r="E1092" s="74" t="s">
        <v>1358</v>
      </c>
      <c r="F1092" s="74" t="s">
        <v>2</v>
      </c>
      <c r="G1092" s="74" t="s">
        <v>2680</v>
      </c>
      <c r="H1092" s="76">
        <v>40225</v>
      </c>
      <c r="I1092" s="77">
        <v>157.80000000000001</v>
      </c>
      <c r="J1092" s="78">
        <v>8.2899999999999991</v>
      </c>
      <c r="K1092" s="78">
        <v>10.5</v>
      </c>
      <c r="L1092" s="78">
        <v>50</v>
      </c>
      <c r="M1092" s="78">
        <v>3243.6010000000001</v>
      </c>
      <c r="N1092" s="76">
        <v>40529</v>
      </c>
      <c r="O1092" s="77">
        <v>100.2</v>
      </c>
      <c r="P1092" s="78">
        <v>8.0299999999999994</v>
      </c>
      <c r="Q1092" s="78">
        <v>10</v>
      </c>
      <c r="R1092" s="78">
        <v>50</v>
      </c>
      <c r="S1092" s="78">
        <v>3150</v>
      </c>
      <c r="T1092" s="79">
        <v>10</v>
      </c>
      <c r="V1092" s="86">
        <v>40529</v>
      </c>
      <c r="X1092" s="81" t="str">
        <f t="shared" si="170"/>
        <v>2010-Q1</v>
      </c>
      <c r="Y1092" s="81" t="str">
        <f t="shared" si="171"/>
        <v>2010-Q1</v>
      </c>
      <c r="Z1092" s="87">
        <f t="shared" si="172"/>
        <v>10.5</v>
      </c>
      <c r="AB1092" s="81" t="str">
        <f t="shared" si="173"/>
        <v>2010-Q4</v>
      </c>
      <c r="AC1092" s="81" t="str">
        <f t="shared" si="174"/>
        <v>2010-Q4</v>
      </c>
      <c r="AD1092" s="87">
        <f t="shared" si="175"/>
        <v>10</v>
      </c>
      <c r="AF1092" s="81" t="str">
        <f t="shared" si="176"/>
        <v>2010-Q4</v>
      </c>
      <c r="AG1092" s="87">
        <f t="shared" si="177"/>
        <v>10.5</v>
      </c>
      <c r="AH1092" s="87">
        <f t="shared" si="178"/>
        <v>10</v>
      </c>
      <c r="AI1092" s="87">
        <f t="shared" si="179"/>
        <v>0.5</v>
      </c>
    </row>
    <row r="1093" spans="1:35" ht="12" customHeight="1" x14ac:dyDescent="0.2">
      <c r="A1093" s="73" t="s">
        <v>1887</v>
      </c>
      <c r="B1093" s="74" t="s">
        <v>31</v>
      </c>
      <c r="C1093" s="74" t="s">
        <v>2538</v>
      </c>
      <c r="D1093" s="74" t="s">
        <v>62</v>
      </c>
      <c r="E1093" s="74" t="s">
        <v>1387</v>
      </c>
      <c r="F1093" s="74" t="s">
        <v>2</v>
      </c>
      <c r="G1093" s="74" t="s">
        <v>2678</v>
      </c>
      <c r="H1093" s="76">
        <v>40268</v>
      </c>
      <c r="I1093" s="77">
        <v>316.39999999999998</v>
      </c>
      <c r="J1093" s="78">
        <v>8.9499999999999993</v>
      </c>
      <c r="K1093" s="78">
        <v>11.75</v>
      </c>
      <c r="L1093" s="78">
        <v>53.18</v>
      </c>
      <c r="M1093" s="78">
        <v>3236</v>
      </c>
      <c r="N1093" s="76">
        <v>40528</v>
      </c>
      <c r="O1093" s="77">
        <v>224.98009200000001</v>
      </c>
      <c r="P1093" s="75" t="s">
        <v>1</v>
      </c>
      <c r="Q1093" s="75" t="s">
        <v>1</v>
      </c>
      <c r="R1093" s="75" t="s">
        <v>1</v>
      </c>
      <c r="S1093" s="75" t="s">
        <v>1</v>
      </c>
      <c r="T1093" s="79">
        <v>8</v>
      </c>
      <c r="V1093" s="86">
        <v>40528</v>
      </c>
      <c r="X1093" s="81" t="str">
        <f t="shared" si="170"/>
        <v>2010-Q1</v>
      </c>
      <c r="Y1093" s="81" t="str">
        <f t="shared" si="171"/>
        <v>2010-Q1</v>
      </c>
      <c r="Z1093" s="87">
        <f t="shared" si="172"/>
        <v>11.75</v>
      </c>
      <c r="AB1093" s="81" t="str">
        <f t="shared" si="173"/>
        <v>2010-Q4</v>
      </c>
      <c r="AC1093" s="81" t="str">
        <f t="shared" si="174"/>
        <v/>
      </c>
      <c r="AD1093" s="87" t="str">
        <f t="shared" si="175"/>
        <v/>
      </c>
      <c r="AF1093" s="81" t="str">
        <f t="shared" si="176"/>
        <v/>
      </c>
      <c r="AG1093" s="87" t="str">
        <f t="shared" si="177"/>
        <v/>
      </c>
      <c r="AH1093" s="87" t="str">
        <f t="shared" si="178"/>
        <v/>
      </c>
      <c r="AI1093" s="87" t="str">
        <f t="shared" si="179"/>
        <v/>
      </c>
    </row>
    <row r="1094" spans="1:35" ht="12" customHeight="1" x14ac:dyDescent="0.2">
      <c r="A1094" s="73" t="s">
        <v>1887</v>
      </c>
      <c r="B1094" s="74" t="s">
        <v>31</v>
      </c>
      <c r="C1094" s="74" t="s">
        <v>173</v>
      </c>
      <c r="D1094" s="74" t="s">
        <v>19</v>
      </c>
      <c r="E1094" s="74" t="s">
        <v>1409</v>
      </c>
      <c r="F1094" s="74" t="s">
        <v>2</v>
      </c>
      <c r="G1094" s="74" t="s">
        <v>2678</v>
      </c>
      <c r="H1094" s="76">
        <v>40268</v>
      </c>
      <c r="I1094" s="77">
        <v>114.7</v>
      </c>
      <c r="J1094" s="78">
        <v>9.11</v>
      </c>
      <c r="K1094" s="78">
        <v>11.75</v>
      </c>
      <c r="L1094" s="78">
        <v>48.37</v>
      </c>
      <c r="M1094" s="78">
        <v>2244.9569999999999</v>
      </c>
      <c r="N1094" s="76">
        <v>40528</v>
      </c>
      <c r="O1094" s="77">
        <v>77.5</v>
      </c>
      <c r="P1094" s="75" t="s">
        <v>1</v>
      </c>
      <c r="Q1094" s="75" t="s">
        <v>1</v>
      </c>
      <c r="R1094" s="75" t="s">
        <v>1</v>
      </c>
      <c r="S1094" s="75" t="s">
        <v>1</v>
      </c>
      <c r="T1094" s="79">
        <v>8</v>
      </c>
      <c r="V1094" s="86">
        <v>40528</v>
      </c>
      <c r="X1094" s="81" t="str">
        <f t="shared" si="170"/>
        <v>2010-Q1</v>
      </c>
      <c r="Y1094" s="81" t="str">
        <f t="shared" si="171"/>
        <v>2010-Q1</v>
      </c>
      <c r="Z1094" s="87">
        <f t="shared" si="172"/>
        <v>11.75</v>
      </c>
      <c r="AB1094" s="81" t="str">
        <f t="shared" si="173"/>
        <v>2010-Q4</v>
      </c>
      <c r="AC1094" s="81" t="str">
        <f t="shared" si="174"/>
        <v/>
      </c>
      <c r="AD1094" s="87" t="str">
        <f t="shared" si="175"/>
        <v/>
      </c>
      <c r="AF1094" s="81" t="str">
        <f t="shared" si="176"/>
        <v/>
      </c>
      <c r="AG1094" s="87" t="str">
        <f t="shared" si="177"/>
        <v/>
      </c>
      <c r="AH1094" s="87" t="str">
        <f t="shared" si="178"/>
        <v/>
      </c>
      <c r="AI1094" s="87" t="str">
        <f t="shared" si="179"/>
        <v/>
      </c>
    </row>
    <row r="1095" spans="1:35" ht="12" customHeight="1" x14ac:dyDescent="0.2">
      <c r="A1095" s="73" t="s">
        <v>1887</v>
      </c>
      <c r="B1095" s="74" t="s">
        <v>89</v>
      </c>
      <c r="C1095" s="74" t="s">
        <v>492</v>
      </c>
      <c r="D1095" s="74" t="s">
        <v>122</v>
      </c>
      <c r="E1095" s="74" t="s">
        <v>493</v>
      </c>
      <c r="F1095" s="74" t="s">
        <v>2</v>
      </c>
      <c r="G1095" s="74" t="s">
        <v>2680</v>
      </c>
      <c r="H1095" s="76">
        <v>40247</v>
      </c>
      <c r="I1095" s="77">
        <v>149.94542100000001</v>
      </c>
      <c r="J1095" s="78">
        <v>8.67</v>
      </c>
      <c r="K1095" s="78">
        <v>10.85</v>
      </c>
      <c r="L1095" s="78">
        <v>51.3</v>
      </c>
      <c r="M1095" s="78">
        <v>2452.1787730000001</v>
      </c>
      <c r="N1095" s="76">
        <v>40527</v>
      </c>
      <c r="O1095" s="77">
        <v>113.97876100000001</v>
      </c>
      <c r="P1095" s="78">
        <v>8.06</v>
      </c>
      <c r="Q1095" s="78">
        <v>10.44</v>
      </c>
      <c r="R1095" s="78">
        <v>44.24</v>
      </c>
      <c r="S1095" s="78">
        <v>2389.6469529999999</v>
      </c>
      <c r="T1095" s="79">
        <v>9</v>
      </c>
      <c r="V1095" s="86">
        <v>40527</v>
      </c>
      <c r="X1095" s="81" t="str">
        <f t="shared" si="170"/>
        <v>2010-Q1</v>
      </c>
      <c r="Y1095" s="81" t="str">
        <f t="shared" si="171"/>
        <v>2010-Q1</v>
      </c>
      <c r="Z1095" s="87">
        <f t="shared" si="172"/>
        <v>10.85</v>
      </c>
      <c r="AB1095" s="81" t="str">
        <f t="shared" si="173"/>
        <v>2010-Q4</v>
      </c>
      <c r="AC1095" s="81" t="str">
        <f t="shared" si="174"/>
        <v>2010-Q4</v>
      </c>
      <c r="AD1095" s="87">
        <f t="shared" si="175"/>
        <v>10.44</v>
      </c>
      <c r="AF1095" s="81" t="str">
        <f t="shared" si="176"/>
        <v>2010-Q4</v>
      </c>
      <c r="AG1095" s="87">
        <f t="shared" si="177"/>
        <v>10.85</v>
      </c>
      <c r="AH1095" s="87">
        <f t="shared" si="178"/>
        <v>10.44</v>
      </c>
      <c r="AI1095" s="87">
        <f t="shared" si="179"/>
        <v>0.41000000000000014</v>
      </c>
    </row>
    <row r="1096" spans="1:35" ht="12" customHeight="1" x14ac:dyDescent="0.2">
      <c r="A1096" s="73" t="s">
        <v>1887</v>
      </c>
      <c r="B1096" s="74" t="s">
        <v>35</v>
      </c>
      <c r="C1096" s="74" t="s">
        <v>13</v>
      </c>
      <c r="D1096" s="74" t="s">
        <v>12</v>
      </c>
      <c r="E1096" s="74" t="s">
        <v>1345</v>
      </c>
      <c r="F1096" s="74" t="s">
        <v>2</v>
      </c>
      <c r="G1096" s="74" t="s">
        <v>2680</v>
      </c>
      <c r="H1096" s="76">
        <v>40238</v>
      </c>
      <c r="I1096" s="77">
        <v>130.92417800000001</v>
      </c>
      <c r="J1096" s="78">
        <v>8.3800000000000008</v>
      </c>
      <c r="K1096" s="78">
        <v>10.6</v>
      </c>
      <c r="L1096" s="78">
        <v>53.3</v>
      </c>
      <c r="M1096" s="78">
        <v>3315.9568039999999</v>
      </c>
      <c r="N1096" s="76">
        <v>40526</v>
      </c>
      <c r="O1096" s="77">
        <v>80</v>
      </c>
      <c r="P1096" s="78">
        <v>8.08</v>
      </c>
      <c r="Q1096" s="78">
        <v>10.130000000000001</v>
      </c>
      <c r="R1096" s="78">
        <v>51</v>
      </c>
      <c r="S1096" s="78">
        <v>3311.4090000000001</v>
      </c>
      <c r="T1096" s="79">
        <v>9</v>
      </c>
      <c r="V1096" s="86">
        <v>40526</v>
      </c>
      <c r="X1096" s="81" t="str">
        <f t="shared" si="170"/>
        <v>2010-Q1</v>
      </c>
      <c r="Y1096" s="81" t="str">
        <f t="shared" si="171"/>
        <v>2010-Q1</v>
      </c>
      <c r="Z1096" s="87">
        <f t="shared" si="172"/>
        <v>10.6</v>
      </c>
      <c r="AB1096" s="81" t="str">
        <f t="shared" si="173"/>
        <v>2010-Q4</v>
      </c>
      <c r="AC1096" s="81" t="str">
        <f t="shared" si="174"/>
        <v>2010-Q4</v>
      </c>
      <c r="AD1096" s="87">
        <f t="shared" si="175"/>
        <v>10.130000000000001</v>
      </c>
      <c r="AF1096" s="81" t="str">
        <f t="shared" si="176"/>
        <v>2010-Q4</v>
      </c>
      <c r="AG1096" s="87">
        <f t="shared" si="177"/>
        <v>10.6</v>
      </c>
      <c r="AH1096" s="87">
        <f t="shared" si="178"/>
        <v>10.130000000000001</v>
      </c>
      <c r="AI1096" s="87">
        <f t="shared" si="179"/>
        <v>0.46999999999999886</v>
      </c>
    </row>
    <row r="1097" spans="1:35" ht="12" customHeight="1" x14ac:dyDescent="0.2">
      <c r="A1097" s="73" t="s">
        <v>1887</v>
      </c>
      <c r="B1097" s="74" t="s">
        <v>193</v>
      </c>
      <c r="C1097" s="74" t="s">
        <v>16</v>
      </c>
      <c r="D1097" s="74" t="s">
        <v>15</v>
      </c>
      <c r="E1097" s="74" t="s">
        <v>1051</v>
      </c>
      <c r="F1097" s="74" t="s">
        <v>2</v>
      </c>
      <c r="G1097" s="74" t="s">
        <v>2680</v>
      </c>
      <c r="H1097" s="76">
        <v>40224</v>
      </c>
      <c r="I1097" s="77">
        <v>29.13</v>
      </c>
      <c r="J1097" s="78">
        <v>8.98</v>
      </c>
      <c r="K1097" s="78">
        <v>11.9</v>
      </c>
      <c r="L1097" s="78">
        <v>53.09</v>
      </c>
      <c r="M1097" s="78">
        <v>679.33699999999999</v>
      </c>
      <c r="N1097" s="76">
        <v>40525</v>
      </c>
      <c r="O1097" s="77">
        <v>3.0590000000000002</v>
      </c>
      <c r="P1097" s="78">
        <v>8.2200000000000006</v>
      </c>
      <c r="Q1097" s="78">
        <v>10.7</v>
      </c>
      <c r="R1097" s="78">
        <v>51</v>
      </c>
      <c r="S1097" s="78">
        <v>591.67899999999997</v>
      </c>
      <c r="T1097" s="79">
        <v>10</v>
      </c>
      <c r="V1097" s="86">
        <v>40525</v>
      </c>
      <c r="X1097" s="81" t="str">
        <f t="shared" si="170"/>
        <v>2010-Q1</v>
      </c>
      <c r="Y1097" s="81" t="str">
        <f t="shared" si="171"/>
        <v>2010-Q1</v>
      </c>
      <c r="Z1097" s="87">
        <f t="shared" si="172"/>
        <v>11.9</v>
      </c>
      <c r="AB1097" s="81" t="str">
        <f t="shared" si="173"/>
        <v>2010-Q4</v>
      </c>
      <c r="AC1097" s="81" t="str">
        <f t="shared" si="174"/>
        <v>2010-Q4</v>
      </c>
      <c r="AD1097" s="87">
        <f t="shared" si="175"/>
        <v>10.7</v>
      </c>
      <c r="AF1097" s="81" t="str">
        <f t="shared" si="176"/>
        <v>2010-Q4</v>
      </c>
      <c r="AG1097" s="87">
        <f t="shared" si="177"/>
        <v>11.9</v>
      </c>
      <c r="AH1097" s="87">
        <f t="shared" si="178"/>
        <v>10.7</v>
      </c>
      <c r="AI1097" s="87">
        <f t="shared" si="179"/>
        <v>1.2000000000000011</v>
      </c>
    </row>
    <row r="1098" spans="1:35" ht="12" customHeight="1" x14ac:dyDescent="0.2">
      <c r="A1098" s="73" t="s">
        <v>1887</v>
      </c>
      <c r="B1098" s="74" t="s">
        <v>199</v>
      </c>
      <c r="C1098" s="74" t="s">
        <v>2715</v>
      </c>
      <c r="D1098" s="74" t="s">
        <v>198</v>
      </c>
      <c r="E1098" s="74" t="s">
        <v>1013</v>
      </c>
      <c r="F1098" s="74" t="s">
        <v>2</v>
      </c>
      <c r="G1098" s="74" t="s">
        <v>2678</v>
      </c>
      <c r="H1098" s="76">
        <v>40102</v>
      </c>
      <c r="I1098" s="77">
        <v>13.624230000000001</v>
      </c>
      <c r="J1098" s="78">
        <v>8.3000000000000007</v>
      </c>
      <c r="K1098" s="78">
        <v>10.9</v>
      </c>
      <c r="L1098" s="78">
        <v>49.45</v>
      </c>
      <c r="M1098" s="78">
        <v>632.38549699999999</v>
      </c>
      <c r="N1098" s="76">
        <v>40521</v>
      </c>
      <c r="O1098" s="77">
        <v>7.0107660000000003</v>
      </c>
      <c r="P1098" s="78">
        <v>7.92</v>
      </c>
      <c r="Q1098" s="78">
        <v>10.25</v>
      </c>
      <c r="R1098" s="78">
        <v>48</v>
      </c>
      <c r="S1098" s="78">
        <v>632.38549699999999</v>
      </c>
      <c r="T1098" s="79">
        <v>13</v>
      </c>
      <c r="V1098" s="86">
        <v>40521</v>
      </c>
      <c r="X1098" s="81" t="str">
        <f t="shared" si="170"/>
        <v>2009-Q4</v>
      </c>
      <c r="Y1098" s="81" t="str">
        <f t="shared" si="171"/>
        <v>2009-Q4</v>
      </c>
      <c r="Z1098" s="87">
        <f t="shared" si="172"/>
        <v>10.9</v>
      </c>
      <c r="AB1098" s="81" t="str">
        <f t="shared" si="173"/>
        <v>2010-Q4</v>
      </c>
      <c r="AC1098" s="81" t="str">
        <f t="shared" si="174"/>
        <v>2010-Q4</v>
      </c>
      <c r="AD1098" s="87">
        <f t="shared" si="175"/>
        <v>10.25</v>
      </c>
      <c r="AF1098" s="81" t="str">
        <f t="shared" si="176"/>
        <v>2010-Q4</v>
      </c>
      <c r="AG1098" s="87">
        <f t="shared" si="177"/>
        <v>10.9</v>
      </c>
      <c r="AH1098" s="87">
        <f t="shared" si="178"/>
        <v>10.25</v>
      </c>
      <c r="AI1098" s="87">
        <f t="shared" si="179"/>
        <v>0.65000000000000036</v>
      </c>
    </row>
    <row r="1099" spans="1:35" ht="12" customHeight="1" x14ac:dyDescent="0.2">
      <c r="A1099" s="73" t="s">
        <v>1887</v>
      </c>
      <c r="B1099" s="74" t="s">
        <v>63</v>
      </c>
      <c r="C1099" s="74" t="s">
        <v>3019</v>
      </c>
      <c r="D1099" s="74" t="s">
        <v>62</v>
      </c>
      <c r="E1099" s="74" t="s">
        <v>797</v>
      </c>
      <c r="F1099" s="74" t="s">
        <v>2</v>
      </c>
      <c r="G1099" s="74" t="s">
        <v>2678</v>
      </c>
      <c r="H1099" s="76">
        <v>40305</v>
      </c>
      <c r="I1099" s="77">
        <v>92.278000000000006</v>
      </c>
      <c r="J1099" s="78">
        <v>8.99</v>
      </c>
      <c r="K1099" s="78">
        <v>11.65</v>
      </c>
      <c r="L1099" s="78">
        <v>51.93</v>
      </c>
      <c r="M1099" s="78">
        <v>2291.473</v>
      </c>
      <c r="N1099" s="76">
        <v>40518</v>
      </c>
      <c r="O1099" s="77">
        <v>30.98</v>
      </c>
      <c r="P1099" s="78">
        <v>8.06</v>
      </c>
      <c r="Q1099" s="78">
        <v>9.86</v>
      </c>
      <c r="R1099" s="78">
        <v>51.93</v>
      </c>
      <c r="S1099" s="78">
        <v>2242.7950000000001</v>
      </c>
      <c r="T1099" s="79">
        <v>7</v>
      </c>
      <c r="V1099" s="86">
        <v>40518</v>
      </c>
      <c r="X1099" s="81" t="str">
        <f t="shared" si="170"/>
        <v>2010-Q2</v>
      </c>
      <c r="Y1099" s="81" t="str">
        <f t="shared" si="171"/>
        <v>2010-Q2</v>
      </c>
      <c r="Z1099" s="87">
        <f t="shared" si="172"/>
        <v>11.65</v>
      </c>
      <c r="AB1099" s="81" t="str">
        <f t="shared" si="173"/>
        <v>2010-Q4</v>
      </c>
      <c r="AC1099" s="81" t="str">
        <f t="shared" si="174"/>
        <v>2010-Q4</v>
      </c>
      <c r="AD1099" s="87">
        <f t="shared" si="175"/>
        <v>9.86</v>
      </c>
      <c r="AF1099" s="81" t="str">
        <f t="shared" si="176"/>
        <v>2010-Q4</v>
      </c>
      <c r="AG1099" s="87">
        <f t="shared" si="177"/>
        <v>11.65</v>
      </c>
      <c r="AH1099" s="87">
        <f t="shared" si="178"/>
        <v>9.86</v>
      </c>
      <c r="AI1099" s="87">
        <f t="shared" si="179"/>
        <v>1.7900000000000009</v>
      </c>
    </row>
    <row r="1100" spans="1:35" ht="12" customHeight="1" x14ac:dyDescent="0.2">
      <c r="A1100" s="73" t="s">
        <v>1887</v>
      </c>
      <c r="B1100" s="74" t="s">
        <v>28</v>
      </c>
      <c r="C1100" s="74" t="s">
        <v>27</v>
      </c>
      <c r="D1100" s="74" t="s">
        <v>26</v>
      </c>
      <c r="E1100" s="74" t="s">
        <v>1538</v>
      </c>
      <c r="F1100" s="74" t="s">
        <v>2</v>
      </c>
      <c r="G1100" s="74" t="s">
        <v>2680</v>
      </c>
      <c r="H1100" s="76">
        <v>40177</v>
      </c>
      <c r="I1100" s="77">
        <v>198.7</v>
      </c>
      <c r="J1100" s="78">
        <v>9.82</v>
      </c>
      <c r="K1100" s="78">
        <v>11.5</v>
      </c>
      <c r="L1100" s="78">
        <v>51.94</v>
      </c>
      <c r="M1100" s="78">
        <v>1561</v>
      </c>
      <c r="N1100" s="76">
        <v>40513</v>
      </c>
      <c r="O1100" s="77">
        <v>68</v>
      </c>
      <c r="P1100" s="78">
        <v>8.52</v>
      </c>
      <c r="Q1100" s="78">
        <v>10.130000000000001</v>
      </c>
      <c r="R1100" s="75" t="s">
        <v>1</v>
      </c>
      <c r="S1100" s="75" t="s">
        <v>1</v>
      </c>
      <c r="T1100" s="79">
        <v>11</v>
      </c>
      <c r="V1100" s="86">
        <v>40513</v>
      </c>
      <c r="X1100" s="81" t="str">
        <f t="shared" si="170"/>
        <v>2009-Q4</v>
      </c>
      <c r="Y1100" s="81" t="str">
        <f t="shared" si="171"/>
        <v>2009-Q4</v>
      </c>
      <c r="Z1100" s="87">
        <f t="shared" si="172"/>
        <v>11.5</v>
      </c>
      <c r="AB1100" s="81" t="str">
        <f t="shared" si="173"/>
        <v>2010-Q4</v>
      </c>
      <c r="AC1100" s="81" t="str">
        <f t="shared" si="174"/>
        <v>2010-Q4</v>
      </c>
      <c r="AD1100" s="87">
        <f t="shared" si="175"/>
        <v>10.130000000000001</v>
      </c>
      <c r="AF1100" s="81" t="str">
        <f t="shared" si="176"/>
        <v>2010-Q4</v>
      </c>
      <c r="AG1100" s="87">
        <f t="shared" si="177"/>
        <v>11.5</v>
      </c>
      <c r="AH1100" s="87">
        <f t="shared" si="178"/>
        <v>10.130000000000001</v>
      </c>
      <c r="AI1100" s="87">
        <f t="shared" si="179"/>
        <v>1.3699999999999992</v>
      </c>
    </row>
    <row r="1101" spans="1:35" ht="12" customHeight="1" x14ac:dyDescent="0.2">
      <c r="A1101" s="73" t="s">
        <v>1887</v>
      </c>
      <c r="B1101" s="74" t="s">
        <v>78</v>
      </c>
      <c r="C1101" s="74" t="s">
        <v>2324</v>
      </c>
      <c r="D1101" s="74" t="s">
        <v>2170</v>
      </c>
      <c r="E1101" s="74" t="s">
        <v>651</v>
      </c>
      <c r="F1101" s="74" t="s">
        <v>2</v>
      </c>
      <c r="G1101" s="74" t="s">
        <v>2680</v>
      </c>
      <c r="H1101" s="76">
        <v>40164</v>
      </c>
      <c r="I1101" s="77">
        <v>50.9</v>
      </c>
      <c r="J1101" s="78">
        <v>8.93</v>
      </c>
      <c r="K1101" s="78">
        <v>10.75</v>
      </c>
      <c r="L1101" s="78">
        <v>46.17</v>
      </c>
      <c r="M1101" s="78">
        <v>1784.3</v>
      </c>
      <c r="N1101" s="76">
        <v>40504</v>
      </c>
      <c r="O1101" s="77">
        <v>21.846202000000002</v>
      </c>
      <c r="P1101" s="78">
        <v>8.3699999999999992</v>
      </c>
      <c r="Q1101" s="78">
        <v>10</v>
      </c>
      <c r="R1101" s="78">
        <v>49.66</v>
      </c>
      <c r="S1101" s="78">
        <v>1780.9995690000001</v>
      </c>
      <c r="T1101" s="79">
        <v>11</v>
      </c>
      <c r="V1101" s="86">
        <v>40504</v>
      </c>
      <c r="X1101" s="81" t="str">
        <f t="shared" si="170"/>
        <v>2009-Q4</v>
      </c>
      <c r="Y1101" s="81" t="str">
        <f t="shared" si="171"/>
        <v>2009-Q4</v>
      </c>
      <c r="Z1101" s="87">
        <f t="shared" si="172"/>
        <v>10.75</v>
      </c>
      <c r="AB1101" s="81" t="str">
        <f t="shared" si="173"/>
        <v>2010-Q4</v>
      </c>
      <c r="AC1101" s="81" t="str">
        <f t="shared" si="174"/>
        <v>2010-Q4</v>
      </c>
      <c r="AD1101" s="87">
        <f t="shared" si="175"/>
        <v>10</v>
      </c>
      <c r="AF1101" s="81" t="str">
        <f t="shared" si="176"/>
        <v>2010-Q4</v>
      </c>
      <c r="AG1101" s="87">
        <f t="shared" si="177"/>
        <v>10.75</v>
      </c>
      <c r="AH1101" s="87">
        <f t="shared" si="178"/>
        <v>10</v>
      </c>
      <c r="AI1101" s="87">
        <f t="shared" si="179"/>
        <v>0.75</v>
      </c>
    </row>
    <row r="1102" spans="1:35" ht="12" customHeight="1" x14ac:dyDescent="0.2">
      <c r="A1102" s="73" t="s">
        <v>1887</v>
      </c>
      <c r="B1102" s="74" t="s">
        <v>14</v>
      </c>
      <c r="C1102" s="74" t="s">
        <v>136</v>
      </c>
      <c r="D1102" s="74" t="s">
        <v>135</v>
      </c>
      <c r="E1102" s="74" t="s">
        <v>1690</v>
      </c>
      <c r="F1102" s="74" t="s">
        <v>2</v>
      </c>
      <c r="G1102" s="74" t="s">
        <v>2680</v>
      </c>
      <c r="H1102" s="76">
        <v>40260</v>
      </c>
      <c r="I1102" s="77">
        <v>55.298000000000002</v>
      </c>
      <c r="J1102" s="78">
        <v>8.33</v>
      </c>
      <c r="K1102" s="78">
        <v>10.9</v>
      </c>
      <c r="L1102" s="78">
        <v>48.39</v>
      </c>
      <c r="M1102" s="78">
        <v>1075.665</v>
      </c>
      <c r="N1102" s="76">
        <v>40501</v>
      </c>
      <c r="O1102" s="77">
        <v>29.501000000000001</v>
      </c>
      <c r="P1102" s="78">
        <v>7.91</v>
      </c>
      <c r="Q1102" s="78">
        <v>10.199999999999999</v>
      </c>
      <c r="R1102" s="78">
        <v>46.5</v>
      </c>
      <c r="S1102" s="78">
        <v>1056.0830000000001</v>
      </c>
      <c r="T1102" s="79">
        <v>8</v>
      </c>
      <c r="V1102" s="86">
        <v>40501</v>
      </c>
      <c r="X1102" s="81" t="str">
        <f t="shared" si="170"/>
        <v>2010-Q1</v>
      </c>
      <c r="Y1102" s="81" t="str">
        <f t="shared" si="171"/>
        <v>2010-Q1</v>
      </c>
      <c r="Z1102" s="87">
        <f t="shared" si="172"/>
        <v>10.9</v>
      </c>
      <c r="AB1102" s="81" t="str">
        <f t="shared" si="173"/>
        <v>2010-Q4</v>
      </c>
      <c r="AC1102" s="81" t="str">
        <f t="shared" si="174"/>
        <v>2010-Q4</v>
      </c>
      <c r="AD1102" s="87">
        <f t="shared" si="175"/>
        <v>10.199999999999999</v>
      </c>
      <c r="AF1102" s="81" t="str">
        <f t="shared" si="176"/>
        <v>2010-Q4</v>
      </c>
      <c r="AG1102" s="87">
        <f t="shared" si="177"/>
        <v>10.9</v>
      </c>
      <c r="AH1102" s="87">
        <f t="shared" si="178"/>
        <v>10.199999999999999</v>
      </c>
      <c r="AI1102" s="87">
        <f t="shared" si="179"/>
        <v>0.70000000000000107</v>
      </c>
    </row>
    <row r="1103" spans="1:35" ht="12" customHeight="1" x14ac:dyDescent="0.2">
      <c r="A1103" s="73" t="s">
        <v>1887</v>
      </c>
      <c r="B1103" s="74" t="s">
        <v>57</v>
      </c>
      <c r="C1103" s="74" t="s">
        <v>217</v>
      </c>
      <c r="D1103" s="74" t="s">
        <v>216</v>
      </c>
      <c r="E1103" s="74" t="s">
        <v>864</v>
      </c>
      <c r="F1103" s="74" t="s">
        <v>2</v>
      </c>
      <c r="G1103" s="74" t="s">
        <v>2680</v>
      </c>
      <c r="H1103" s="76">
        <v>40200</v>
      </c>
      <c r="I1103" s="77">
        <v>150</v>
      </c>
      <c r="J1103" s="78">
        <v>7.16</v>
      </c>
      <c r="K1103" s="78">
        <v>11</v>
      </c>
      <c r="L1103" s="78">
        <v>41.49</v>
      </c>
      <c r="M1103" s="78">
        <v>6970</v>
      </c>
      <c r="N1103" s="76">
        <v>40486</v>
      </c>
      <c r="O1103" s="77">
        <v>145.749</v>
      </c>
      <c r="P1103" s="78">
        <v>6.98</v>
      </c>
      <c r="Q1103" s="78">
        <v>10.7</v>
      </c>
      <c r="R1103" s="78">
        <v>41.59</v>
      </c>
      <c r="S1103" s="78">
        <v>6873.41</v>
      </c>
      <c r="T1103" s="79">
        <v>9</v>
      </c>
      <c r="V1103" s="86">
        <v>40486</v>
      </c>
      <c r="X1103" s="81" t="str">
        <f t="shared" si="170"/>
        <v>2010-Q1</v>
      </c>
      <c r="Y1103" s="81" t="str">
        <f t="shared" si="171"/>
        <v>2010-Q1</v>
      </c>
      <c r="Z1103" s="87">
        <f t="shared" si="172"/>
        <v>11</v>
      </c>
      <c r="AB1103" s="81" t="str">
        <f t="shared" si="173"/>
        <v>2010-Q4</v>
      </c>
      <c r="AC1103" s="81" t="str">
        <f t="shared" si="174"/>
        <v>2010-Q4</v>
      </c>
      <c r="AD1103" s="87">
        <f t="shared" si="175"/>
        <v>10.7</v>
      </c>
      <c r="AF1103" s="81" t="str">
        <f t="shared" si="176"/>
        <v>2010-Q4</v>
      </c>
      <c r="AG1103" s="87">
        <f t="shared" si="177"/>
        <v>11</v>
      </c>
      <c r="AH1103" s="87">
        <f t="shared" si="178"/>
        <v>10.7</v>
      </c>
      <c r="AI1103" s="87">
        <f t="shared" si="179"/>
        <v>0.30000000000000071</v>
      </c>
    </row>
    <row r="1104" spans="1:35" ht="12" customHeight="1" x14ac:dyDescent="0.2">
      <c r="A1104" s="73" t="s">
        <v>1887</v>
      </c>
      <c r="B1104" s="74" t="s">
        <v>210</v>
      </c>
      <c r="C1104" s="74" t="s">
        <v>2402</v>
      </c>
      <c r="D1104" s="74" t="s">
        <v>905</v>
      </c>
      <c r="E1104" s="74" t="s">
        <v>906</v>
      </c>
      <c r="F1104" s="74" t="s">
        <v>2</v>
      </c>
      <c r="G1104" s="74" t="s">
        <v>2680</v>
      </c>
      <c r="H1104" s="76">
        <v>40119</v>
      </c>
      <c r="I1104" s="77">
        <v>74.5</v>
      </c>
      <c r="J1104" s="78">
        <v>8.18</v>
      </c>
      <c r="K1104" s="78">
        <v>10.38</v>
      </c>
      <c r="L1104" s="78">
        <v>54.29</v>
      </c>
      <c r="M1104" s="78">
        <v>1043.4710379999999</v>
      </c>
      <c r="N1104" s="76">
        <v>40484</v>
      </c>
      <c r="O1104" s="77">
        <v>67.5</v>
      </c>
      <c r="P1104" s="78">
        <v>8.18</v>
      </c>
      <c r="Q1104" s="78">
        <v>10.38</v>
      </c>
      <c r="R1104" s="78">
        <v>54.29</v>
      </c>
      <c r="S1104" s="78">
        <v>1043.371807</v>
      </c>
      <c r="T1104" s="79">
        <v>12</v>
      </c>
      <c r="V1104" s="86">
        <v>40484</v>
      </c>
      <c r="X1104" s="81" t="str">
        <f t="shared" si="170"/>
        <v>2009-Q4</v>
      </c>
      <c r="Y1104" s="81" t="str">
        <f t="shared" si="171"/>
        <v>2009-Q4</v>
      </c>
      <c r="Z1104" s="87">
        <f t="shared" si="172"/>
        <v>10.38</v>
      </c>
      <c r="AB1104" s="81" t="str">
        <f t="shared" si="173"/>
        <v>2010-Q4</v>
      </c>
      <c r="AC1104" s="81" t="str">
        <f t="shared" si="174"/>
        <v>2010-Q4</v>
      </c>
      <c r="AD1104" s="87">
        <f t="shared" si="175"/>
        <v>10.38</v>
      </c>
      <c r="AF1104" s="81" t="str">
        <f t="shared" si="176"/>
        <v>2010-Q4</v>
      </c>
      <c r="AG1104" s="87">
        <f t="shared" si="177"/>
        <v>10.38</v>
      </c>
      <c r="AH1104" s="87">
        <f t="shared" si="178"/>
        <v>10.38</v>
      </c>
      <c r="AI1104" s="87">
        <f t="shared" si="179"/>
        <v>0</v>
      </c>
    </row>
    <row r="1105" spans="1:35" ht="12" customHeight="1" x14ac:dyDescent="0.2">
      <c r="A1105" s="73" t="s">
        <v>1887</v>
      </c>
      <c r="B1105" s="74" t="s">
        <v>242</v>
      </c>
      <c r="C1105" s="74" t="s">
        <v>246</v>
      </c>
      <c r="D1105" s="74" t="s">
        <v>241</v>
      </c>
      <c r="E1105" s="74" t="s">
        <v>467</v>
      </c>
      <c r="F1105" s="74" t="s">
        <v>2</v>
      </c>
      <c r="G1105" s="74" t="s">
        <v>2680</v>
      </c>
      <c r="H1105" s="76">
        <v>38842</v>
      </c>
      <c r="I1105" s="77">
        <v>29.931100000000001</v>
      </c>
      <c r="J1105" s="78">
        <v>8.65</v>
      </c>
      <c r="K1105" s="78">
        <v>11.25</v>
      </c>
      <c r="L1105" s="78">
        <v>50.83</v>
      </c>
      <c r="M1105" s="78">
        <v>369.13589999999999</v>
      </c>
      <c r="N1105" s="76">
        <v>40479</v>
      </c>
      <c r="O1105" s="77">
        <v>24.564499999999999</v>
      </c>
      <c r="P1105" s="78">
        <v>8.33</v>
      </c>
      <c r="Q1105" s="78">
        <v>10.7</v>
      </c>
      <c r="R1105" s="78">
        <v>51.19</v>
      </c>
      <c r="S1105" s="78">
        <v>357.23790000000002</v>
      </c>
      <c r="T1105" s="79">
        <v>54</v>
      </c>
      <c r="V1105" s="86">
        <v>40479</v>
      </c>
      <c r="X1105" s="81" t="str">
        <f t="shared" si="170"/>
        <v>2006-Q2</v>
      </c>
      <c r="Y1105" s="81" t="str">
        <f t="shared" si="171"/>
        <v>2006-Q2</v>
      </c>
      <c r="Z1105" s="87">
        <f t="shared" si="172"/>
        <v>11.25</v>
      </c>
      <c r="AB1105" s="81" t="str">
        <f t="shared" si="173"/>
        <v>2010-Q4</v>
      </c>
      <c r="AC1105" s="81" t="str">
        <f t="shared" si="174"/>
        <v>2010-Q4</v>
      </c>
      <c r="AD1105" s="87">
        <f t="shared" si="175"/>
        <v>10.7</v>
      </c>
      <c r="AF1105" s="81" t="str">
        <f t="shared" si="176"/>
        <v>2010-Q4</v>
      </c>
      <c r="AG1105" s="87">
        <f t="shared" si="177"/>
        <v>11.25</v>
      </c>
      <c r="AH1105" s="87">
        <f t="shared" si="178"/>
        <v>10.7</v>
      </c>
      <c r="AI1105" s="87">
        <f t="shared" si="179"/>
        <v>0.55000000000000071</v>
      </c>
    </row>
    <row r="1106" spans="1:35" ht="12" customHeight="1" x14ac:dyDescent="0.2">
      <c r="A1106" s="73" t="s">
        <v>1887</v>
      </c>
      <c r="B1106" s="74" t="s">
        <v>57</v>
      </c>
      <c r="C1106" s="74" t="s">
        <v>214</v>
      </c>
      <c r="D1106" s="74" t="s">
        <v>22</v>
      </c>
      <c r="E1106" s="74" t="s">
        <v>889</v>
      </c>
      <c r="F1106" s="74" t="s">
        <v>2</v>
      </c>
      <c r="G1106" s="74" t="s">
        <v>2680</v>
      </c>
      <c r="H1106" s="76">
        <v>40205</v>
      </c>
      <c r="I1106" s="77">
        <v>62.5</v>
      </c>
      <c r="J1106" s="78">
        <v>8.16</v>
      </c>
      <c r="K1106" s="78">
        <v>11.75</v>
      </c>
      <c r="L1106" s="78">
        <v>44.19</v>
      </c>
      <c r="M1106" s="78">
        <v>600.93499999999995</v>
      </c>
      <c r="N1106" s="76">
        <v>40465</v>
      </c>
      <c r="O1106" s="77">
        <v>35.707000000000001</v>
      </c>
      <c r="P1106" s="78">
        <v>7.53</v>
      </c>
      <c r="Q1106" s="78">
        <v>10.35</v>
      </c>
      <c r="R1106" s="78">
        <v>44.14</v>
      </c>
      <c r="S1106" s="78">
        <v>595.43600000000004</v>
      </c>
      <c r="T1106" s="79">
        <v>8</v>
      </c>
      <c r="V1106" s="86">
        <v>40465</v>
      </c>
      <c r="X1106" s="81" t="str">
        <f t="shared" si="170"/>
        <v>2010-Q1</v>
      </c>
      <c r="Y1106" s="81" t="str">
        <f t="shared" si="171"/>
        <v>2010-Q1</v>
      </c>
      <c r="Z1106" s="87">
        <f t="shared" si="172"/>
        <v>11.75</v>
      </c>
      <c r="AB1106" s="81" t="str">
        <f t="shared" si="173"/>
        <v>2010-Q4</v>
      </c>
      <c r="AC1106" s="81" t="str">
        <f t="shared" si="174"/>
        <v>2010-Q4</v>
      </c>
      <c r="AD1106" s="87">
        <f t="shared" si="175"/>
        <v>10.35</v>
      </c>
      <c r="AF1106" s="81" t="str">
        <f t="shared" si="176"/>
        <v>2010-Q4</v>
      </c>
      <c r="AG1106" s="87">
        <f t="shared" si="177"/>
        <v>11.75</v>
      </c>
      <c r="AH1106" s="87">
        <f t="shared" si="178"/>
        <v>10.35</v>
      </c>
      <c r="AI1106" s="87">
        <f t="shared" si="179"/>
        <v>1.4000000000000004</v>
      </c>
    </row>
    <row r="1107" spans="1:35" ht="12" customHeight="1" x14ac:dyDescent="0.2">
      <c r="A1107" s="73" t="s">
        <v>1887</v>
      </c>
      <c r="B1107" s="74" t="s">
        <v>109</v>
      </c>
      <c r="C1107" s="74" t="s">
        <v>108</v>
      </c>
      <c r="D1107" s="74" t="s">
        <v>1176</v>
      </c>
      <c r="E1107" s="74" t="s">
        <v>323</v>
      </c>
      <c r="F1107" s="74" t="s">
        <v>2</v>
      </c>
      <c r="G1107" s="74" t="s">
        <v>2680</v>
      </c>
      <c r="H1107" s="76">
        <v>39933</v>
      </c>
      <c r="I1107" s="77">
        <v>13.5</v>
      </c>
      <c r="J1107" s="78">
        <v>9.0399999999999991</v>
      </c>
      <c r="K1107" s="78">
        <v>11.4</v>
      </c>
      <c r="L1107" s="78">
        <v>45.76</v>
      </c>
      <c r="M1107" s="78">
        <v>175.81891300000001</v>
      </c>
      <c r="N1107" s="76">
        <v>40451</v>
      </c>
      <c r="O1107" s="77">
        <v>7.4</v>
      </c>
      <c r="P1107" s="78">
        <v>8.2799999999999994</v>
      </c>
      <c r="Q1107" s="78">
        <v>9.75</v>
      </c>
      <c r="R1107" s="78">
        <v>45.76</v>
      </c>
      <c r="S1107" s="78">
        <v>168.57481799999999</v>
      </c>
      <c r="T1107" s="79">
        <v>17</v>
      </c>
      <c r="V1107" s="86">
        <v>40451</v>
      </c>
      <c r="X1107" s="81" t="str">
        <f t="shared" si="170"/>
        <v>2009-Q2</v>
      </c>
      <c r="Y1107" s="81" t="str">
        <f t="shared" si="171"/>
        <v>2009-Q2</v>
      </c>
      <c r="Z1107" s="87">
        <f t="shared" si="172"/>
        <v>11.4</v>
      </c>
      <c r="AB1107" s="81" t="str">
        <f t="shared" si="173"/>
        <v>2010-Q3</v>
      </c>
      <c r="AC1107" s="81" t="str">
        <f t="shared" si="174"/>
        <v>2010-Q3</v>
      </c>
      <c r="AD1107" s="87">
        <f t="shared" si="175"/>
        <v>9.75</v>
      </c>
      <c r="AF1107" s="81" t="str">
        <f t="shared" si="176"/>
        <v>2010-Q3</v>
      </c>
      <c r="AG1107" s="87">
        <f t="shared" si="177"/>
        <v>11.4</v>
      </c>
      <c r="AH1107" s="87">
        <f t="shared" si="178"/>
        <v>9.75</v>
      </c>
      <c r="AI1107" s="87">
        <f t="shared" si="179"/>
        <v>1.6500000000000004</v>
      </c>
    </row>
    <row r="1108" spans="1:35" ht="12" customHeight="1" x14ac:dyDescent="0.2">
      <c r="A1108" s="73" t="s">
        <v>1887</v>
      </c>
      <c r="B1108" s="74" t="s">
        <v>163</v>
      </c>
      <c r="C1108" s="74" t="s">
        <v>2330</v>
      </c>
      <c r="D1108" s="74" t="s">
        <v>15</v>
      </c>
      <c r="E1108" s="74" t="s">
        <v>1460</v>
      </c>
      <c r="F1108" s="74" t="s">
        <v>2</v>
      </c>
      <c r="G1108" s="74" t="s">
        <v>2694</v>
      </c>
      <c r="H1108" s="76">
        <v>40326</v>
      </c>
      <c r="I1108" s="77">
        <v>54.6</v>
      </c>
      <c r="J1108" s="78">
        <v>8.6</v>
      </c>
      <c r="K1108" s="78">
        <v>11</v>
      </c>
      <c r="L1108" s="78">
        <v>53.36</v>
      </c>
      <c r="M1108" s="78">
        <v>462</v>
      </c>
      <c r="N1108" s="76">
        <v>40451</v>
      </c>
      <c r="O1108" s="77">
        <v>47.3</v>
      </c>
      <c r="P1108" s="78">
        <v>8.6300000000000008</v>
      </c>
      <c r="Q1108" s="78">
        <v>11</v>
      </c>
      <c r="R1108" s="78">
        <v>53.52</v>
      </c>
      <c r="S1108" s="78">
        <v>399.1</v>
      </c>
      <c r="T1108" s="79">
        <v>4</v>
      </c>
      <c r="V1108" s="86">
        <v>40451</v>
      </c>
      <c r="X1108" s="81" t="str">
        <f t="shared" si="170"/>
        <v>2010-Q2</v>
      </c>
      <c r="Y1108" s="81" t="str">
        <f t="shared" si="171"/>
        <v>2010-Q2</v>
      </c>
      <c r="Z1108" s="87">
        <f t="shared" si="172"/>
        <v>11</v>
      </c>
      <c r="AB1108" s="81" t="str">
        <f t="shared" si="173"/>
        <v>2010-Q3</v>
      </c>
      <c r="AC1108" s="81" t="str">
        <f t="shared" si="174"/>
        <v>2010-Q3</v>
      </c>
      <c r="AD1108" s="87">
        <f t="shared" si="175"/>
        <v>11</v>
      </c>
      <c r="AF1108" s="81" t="str">
        <f t="shared" si="176"/>
        <v>2010-Q3</v>
      </c>
      <c r="AG1108" s="87">
        <f t="shared" si="177"/>
        <v>11</v>
      </c>
      <c r="AH1108" s="87">
        <f t="shared" si="178"/>
        <v>11</v>
      </c>
      <c r="AI1108" s="87">
        <f t="shared" si="179"/>
        <v>0</v>
      </c>
    </row>
    <row r="1109" spans="1:35" ht="12" customHeight="1" x14ac:dyDescent="0.2">
      <c r="A1109" s="73" t="s">
        <v>1887</v>
      </c>
      <c r="B1109" s="74" t="s">
        <v>86</v>
      </c>
      <c r="C1109" s="74" t="s">
        <v>136</v>
      </c>
      <c r="D1109" s="74" t="s">
        <v>135</v>
      </c>
      <c r="E1109" s="74" t="s">
        <v>543</v>
      </c>
      <c r="F1109" s="74" t="s">
        <v>2</v>
      </c>
      <c r="G1109" s="74" t="s">
        <v>2680</v>
      </c>
      <c r="H1109" s="76">
        <v>40260</v>
      </c>
      <c r="I1109" s="77">
        <v>32.113999999999997</v>
      </c>
      <c r="J1109" s="78">
        <v>8.5500000000000007</v>
      </c>
      <c r="K1109" s="78">
        <v>10.9</v>
      </c>
      <c r="L1109" s="78">
        <v>50</v>
      </c>
      <c r="M1109" s="78">
        <v>607.96199999999999</v>
      </c>
      <c r="N1109" s="76">
        <v>40442</v>
      </c>
      <c r="O1109" s="77">
        <v>21.25</v>
      </c>
      <c r="P1109" s="75" t="s">
        <v>1</v>
      </c>
      <c r="Q1109" s="75" t="s">
        <v>1</v>
      </c>
      <c r="R1109" s="75" t="s">
        <v>1</v>
      </c>
      <c r="S1109" s="75" t="s">
        <v>1</v>
      </c>
      <c r="T1109" s="79">
        <v>6</v>
      </c>
      <c r="V1109" s="86">
        <v>40442</v>
      </c>
      <c r="X1109" s="81" t="str">
        <f t="shared" si="170"/>
        <v>2010-Q1</v>
      </c>
      <c r="Y1109" s="81" t="str">
        <f t="shared" si="171"/>
        <v>2010-Q1</v>
      </c>
      <c r="Z1109" s="87">
        <f t="shared" si="172"/>
        <v>10.9</v>
      </c>
      <c r="AB1109" s="81" t="str">
        <f t="shared" si="173"/>
        <v>2010-Q3</v>
      </c>
      <c r="AC1109" s="81" t="str">
        <f t="shared" si="174"/>
        <v/>
      </c>
      <c r="AD1109" s="87" t="str">
        <f t="shared" si="175"/>
        <v/>
      </c>
      <c r="AF1109" s="81" t="str">
        <f t="shared" si="176"/>
        <v/>
      </c>
      <c r="AG1109" s="87" t="str">
        <f t="shared" si="177"/>
        <v/>
      </c>
      <c r="AH1109" s="87" t="str">
        <f t="shared" si="178"/>
        <v/>
      </c>
      <c r="AI1109" s="87" t="str">
        <f t="shared" si="179"/>
        <v/>
      </c>
    </row>
    <row r="1110" spans="1:35" ht="12" customHeight="1" x14ac:dyDescent="0.2">
      <c r="A1110" s="73" t="s">
        <v>1887</v>
      </c>
      <c r="B1110" s="74" t="s">
        <v>39</v>
      </c>
      <c r="C1110" s="74" t="s">
        <v>1222</v>
      </c>
      <c r="D1110" s="74" t="s">
        <v>2228</v>
      </c>
      <c r="E1110" s="74" t="s">
        <v>1223</v>
      </c>
      <c r="F1110" s="74" t="s">
        <v>2</v>
      </c>
      <c r="G1110" s="74" t="s">
        <v>2678</v>
      </c>
      <c r="H1110" s="76">
        <v>40073</v>
      </c>
      <c r="I1110" s="77">
        <v>160.60900000000001</v>
      </c>
      <c r="J1110" s="78">
        <v>8.66</v>
      </c>
      <c r="K1110" s="78">
        <v>11.43</v>
      </c>
      <c r="L1110" s="78">
        <v>48</v>
      </c>
      <c r="M1110" s="78">
        <v>1589.0139999999999</v>
      </c>
      <c r="N1110" s="76">
        <v>40437</v>
      </c>
      <c r="O1110" s="77">
        <v>66.75</v>
      </c>
      <c r="P1110" s="78">
        <v>7.48</v>
      </c>
      <c r="Q1110" s="78">
        <v>10</v>
      </c>
      <c r="R1110" s="78">
        <v>48</v>
      </c>
      <c r="S1110" s="78">
        <v>1565.817</v>
      </c>
      <c r="T1110" s="79">
        <v>12</v>
      </c>
      <c r="V1110" s="86">
        <v>40437</v>
      </c>
      <c r="X1110" s="81" t="str">
        <f t="shared" si="170"/>
        <v>2009-Q3</v>
      </c>
      <c r="Y1110" s="81" t="str">
        <f t="shared" si="171"/>
        <v>2009-Q3</v>
      </c>
      <c r="Z1110" s="87">
        <f t="shared" si="172"/>
        <v>11.43</v>
      </c>
      <c r="AB1110" s="81" t="str">
        <f t="shared" si="173"/>
        <v>2010-Q3</v>
      </c>
      <c r="AC1110" s="81" t="str">
        <f t="shared" si="174"/>
        <v>2010-Q3</v>
      </c>
      <c r="AD1110" s="87">
        <f t="shared" si="175"/>
        <v>10</v>
      </c>
      <c r="AF1110" s="81" t="str">
        <f t="shared" si="176"/>
        <v>2010-Q3</v>
      </c>
      <c r="AG1110" s="87">
        <f t="shared" si="177"/>
        <v>11.43</v>
      </c>
      <c r="AH1110" s="87">
        <f t="shared" si="178"/>
        <v>10</v>
      </c>
      <c r="AI1110" s="87">
        <f t="shared" si="179"/>
        <v>1.4299999999999997</v>
      </c>
    </row>
    <row r="1111" spans="1:35" ht="12" customHeight="1" x14ac:dyDescent="0.2">
      <c r="A1111" s="73" t="s">
        <v>1887</v>
      </c>
      <c r="B1111" s="74" t="s">
        <v>39</v>
      </c>
      <c r="C1111" s="74" t="s">
        <v>2720</v>
      </c>
      <c r="D1111" s="74" t="s">
        <v>2228</v>
      </c>
      <c r="E1111" s="74" t="s">
        <v>1245</v>
      </c>
      <c r="F1111" s="74" t="s">
        <v>2</v>
      </c>
      <c r="G1111" s="74" t="s">
        <v>2678</v>
      </c>
      <c r="H1111" s="76">
        <v>40073</v>
      </c>
      <c r="I1111" s="77">
        <v>82.108000000000004</v>
      </c>
      <c r="J1111" s="78">
        <v>9.41</v>
      </c>
      <c r="K1111" s="78">
        <v>11.43</v>
      </c>
      <c r="L1111" s="78">
        <v>48</v>
      </c>
      <c r="M1111" s="78">
        <v>968.54100000000005</v>
      </c>
      <c r="N1111" s="76">
        <v>40437</v>
      </c>
      <c r="O1111" s="77">
        <v>33.048000000000002</v>
      </c>
      <c r="P1111" s="78">
        <v>8.4700000000000006</v>
      </c>
      <c r="Q1111" s="78">
        <v>10</v>
      </c>
      <c r="R1111" s="78">
        <v>48</v>
      </c>
      <c r="S1111" s="78">
        <v>922.875</v>
      </c>
      <c r="T1111" s="79">
        <v>12</v>
      </c>
      <c r="V1111" s="86">
        <v>40437</v>
      </c>
      <c r="X1111" s="81" t="str">
        <f t="shared" si="170"/>
        <v>2009-Q3</v>
      </c>
      <c r="Y1111" s="81" t="str">
        <f t="shared" si="171"/>
        <v>2009-Q3</v>
      </c>
      <c r="Z1111" s="87">
        <f t="shared" si="172"/>
        <v>11.43</v>
      </c>
      <c r="AB1111" s="81" t="str">
        <f t="shared" si="173"/>
        <v>2010-Q3</v>
      </c>
      <c r="AC1111" s="81" t="str">
        <f t="shared" si="174"/>
        <v>2010-Q3</v>
      </c>
      <c r="AD1111" s="87">
        <f t="shared" si="175"/>
        <v>10</v>
      </c>
      <c r="AF1111" s="81" t="str">
        <f t="shared" si="176"/>
        <v>2010-Q3</v>
      </c>
      <c r="AG1111" s="87">
        <f t="shared" si="177"/>
        <v>11.43</v>
      </c>
      <c r="AH1111" s="87">
        <f t="shared" si="178"/>
        <v>10</v>
      </c>
      <c r="AI1111" s="87">
        <f t="shared" si="179"/>
        <v>1.4299999999999997</v>
      </c>
    </row>
    <row r="1112" spans="1:35" ht="12" customHeight="1" x14ac:dyDescent="0.2">
      <c r="A1112" s="73" t="s">
        <v>1887</v>
      </c>
      <c r="B1112" s="74" t="s">
        <v>242</v>
      </c>
      <c r="C1112" s="74" t="s">
        <v>2774</v>
      </c>
      <c r="D1112" s="74" t="s">
        <v>241</v>
      </c>
      <c r="E1112" s="74" t="s">
        <v>476</v>
      </c>
      <c r="F1112" s="74" t="s">
        <v>2</v>
      </c>
      <c r="G1112" s="74" t="s">
        <v>2680</v>
      </c>
      <c r="H1112" s="76">
        <v>39073</v>
      </c>
      <c r="I1112" s="77">
        <v>99.6</v>
      </c>
      <c r="J1112" s="78">
        <v>8.92</v>
      </c>
      <c r="K1112" s="78">
        <v>11.25</v>
      </c>
      <c r="L1112" s="78">
        <v>55.1</v>
      </c>
      <c r="M1112" s="78">
        <v>1214</v>
      </c>
      <c r="N1112" s="76">
        <v>40435</v>
      </c>
      <c r="O1112" s="77">
        <v>77.465999999999994</v>
      </c>
      <c r="P1112" s="78">
        <v>8.6199999999999992</v>
      </c>
      <c r="Q1112" s="78">
        <v>10.7</v>
      </c>
      <c r="R1112" s="78">
        <v>55.1</v>
      </c>
      <c r="S1112" s="78">
        <v>1158.3150000000001</v>
      </c>
      <c r="T1112" s="79">
        <v>45</v>
      </c>
      <c r="V1112" s="86">
        <v>40435</v>
      </c>
      <c r="X1112" s="81" t="str">
        <f t="shared" si="170"/>
        <v>2006-Q4</v>
      </c>
      <c r="Y1112" s="81" t="str">
        <f t="shared" si="171"/>
        <v>2006-Q4</v>
      </c>
      <c r="Z1112" s="87">
        <f t="shared" si="172"/>
        <v>11.25</v>
      </c>
      <c r="AB1112" s="81" t="str">
        <f t="shared" si="173"/>
        <v>2010-Q3</v>
      </c>
      <c r="AC1112" s="81" t="str">
        <f t="shared" si="174"/>
        <v>2010-Q3</v>
      </c>
      <c r="AD1112" s="87">
        <f t="shared" si="175"/>
        <v>10.7</v>
      </c>
      <c r="AF1112" s="81" t="str">
        <f t="shared" si="176"/>
        <v>2010-Q3</v>
      </c>
      <c r="AG1112" s="87">
        <f t="shared" si="177"/>
        <v>11.25</v>
      </c>
      <c r="AH1112" s="87">
        <f t="shared" si="178"/>
        <v>10.7</v>
      </c>
      <c r="AI1112" s="87">
        <f t="shared" si="179"/>
        <v>0.55000000000000071</v>
      </c>
    </row>
    <row r="1113" spans="1:35" ht="12" customHeight="1" x14ac:dyDescent="0.2">
      <c r="A1113" s="73" t="s">
        <v>1887</v>
      </c>
      <c r="B1113" s="74" t="s">
        <v>104</v>
      </c>
      <c r="C1113" s="74" t="s">
        <v>13</v>
      </c>
      <c r="D1113" s="74" t="s">
        <v>12</v>
      </c>
      <c r="E1113" s="74" t="s">
        <v>337</v>
      </c>
      <c r="F1113" s="74" t="s">
        <v>2</v>
      </c>
      <c r="G1113" s="74" t="s">
        <v>2680</v>
      </c>
      <c r="H1113" s="76">
        <v>40137</v>
      </c>
      <c r="I1113" s="77">
        <v>8.3640000000000008</v>
      </c>
      <c r="J1113" s="78">
        <v>8.69</v>
      </c>
      <c r="K1113" s="78">
        <v>11</v>
      </c>
      <c r="L1113" s="78">
        <v>54.41</v>
      </c>
      <c r="M1113" s="78">
        <v>274.79500000000002</v>
      </c>
      <c r="N1113" s="76">
        <v>40424</v>
      </c>
      <c r="O1113" s="77">
        <v>4.0582019999999996</v>
      </c>
      <c r="P1113" s="78">
        <v>8.3699999999999992</v>
      </c>
      <c r="Q1113" s="78">
        <v>10.6</v>
      </c>
      <c r="R1113" s="78">
        <v>52.2</v>
      </c>
      <c r="S1113" s="78">
        <v>270.78100000000001</v>
      </c>
      <c r="T1113" s="79">
        <v>9</v>
      </c>
      <c r="V1113" s="86">
        <v>40424</v>
      </c>
      <c r="X1113" s="81" t="str">
        <f t="shared" si="170"/>
        <v>2009-Q4</v>
      </c>
      <c r="Y1113" s="81" t="str">
        <f t="shared" si="171"/>
        <v>2009-Q4</v>
      </c>
      <c r="Z1113" s="87">
        <f t="shared" si="172"/>
        <v>11</v>
      </c>
      <c r="AB1113" s="81" t="str">
        <f t="shared" si="173"/>
        <v>2010-Q3</v>
      </c>
      <c r="AC1113" s="81" t="str">
        <f t="shared" si="174"/>
        <v>2010-Q3</v>
      </c>
      <c r="AD1113" s="87">
        <f t="shared" si="175"/>
        <v>10.6</v>
      </c>
      <c r="AF1113" s="81" t="str">
        <f t="shared" si="176"/>
        <v>2010-Q3</v>
      </c>
      <c r="AG1113" s="87">
        <f t="shared" si="177"/>
        <v>11</v>
      </c>
      <c r="AH1113" s="87">
        <f t="shared" si="178"/>
        <v>10.6</v>
      </c>
      <c r="AI1113" s="87">
        <f t="shared" si="179"/>
        <v>0.40000000000000036</v>
      </c>
    </row>
    <row r="1114" spans="1:35" ht="12" customHeight="1" x14ac:dyDescent="0.2">
      <c r="A1114" s="73" t="s">
        <v>1887</v>
      </c>
      <c r="B1114" s="74" t="s">
        <v>231</v>
      </c>
      <c r="C1114" s="74" t="s">
        <v>2740</v>
      </c>
      <c r="D1114" s="74" t="s">
        <v>635</v>
      </c>
      <c r="E1114" s="74" t="s">
        <v>637</v>
      </c>
      <c r="F1114" s="74" t="s">
        <v>2</v>
      </c>
      <c r="G1114" s="74" t="s">
        <v>2680</v>
      </c>
      <c r="H1114" s="76">
        <v>39689</v>
      </c>
      <c r="I1114" s="77">
        <v>26.3</v>
      </c>
      <c r="J1114" s="78">
        <v>8.36</v>
      </c>
      <c r="K1114" s="78">
        <v>12</v>
      </c>
      <c r="L1114" s="78">
        <v>49.95</v>
      </c>
      <c r="M1114" s="78">
        <v>2639.190607</v>
      </c>
      <c r="N1114" s="76">
        <v>40415</v>
      </c>
      <c r="O1114" s="77">
        <v>-48.9</v>
      </c>
      <c r="P1114" s="78">
        <v>7.29</v>
      </c>
      <c r="Q1114" s="78">
        <v>9.9</v>
      </c>
      <c r="R1114" s="78">
        <v>49.95</v>
      </c>
      <c r="S1114" s="78">
        <v>2639.190607</v>
      </c>
      <c r="T1114" s="79">
        <v>24</v>
      </c>
      <c r="V1114" s="86">
        <v>40415</v>
      </c>
      <c r="X1114" s="81" t="str">
        <f t="shared" si="170"/>
        <v>2008-Q3</v>
      </c>
      <c r="Y1114" s="81" t="str">
        <f t="shared" si="171"/>
        <v>2008-Q3</v>
      </c>
      <c r="Z1114" s="87">
        <f t="shared" si="172"/>
        <v>12</v>
      </c>
      <c r="AB1114" s="81" t="str">
        <f t="shared" si="173"/>
        <v>2010-Q3</v>
      </c>
      <c r="AC1114" s="81" t="str">
        <f t="shared" si="174"/>
        <v>2010-Q3</v>
      </c>
      <c r="AD1114" s="87">
        <f t="shared" si="175"/>
        <v>9.9</v>
      </c>
      <c r="AF1114" s="81" t="str">
        <f t="shared" si="176"/>
        <v>2010-Q3</v>
      </c>
      <c r="AG1114" s="87">
        <f t="shared" si="177"/>
        <v>12</v>
      </c>
      <c r="AH1114" s="87">
        <f t="shared" si="178"/>
        <v>9.9</v>
      </c>
      <c r="AI1114" s="87">
        <f t="shared" si="179"/>
        <v>2.0999999999999996</v>
      </c>
    </row>
    <row r="1115" spans="1:35" ht="12" customHeight="1" x14ac:dyDescent="0.2">
      <c r="A1115" s="73" t="s">
        <v>1887</v>
      </c>
      <c r="B1115" s="74" t="s">
        <v>204</v>
      </c>
      <c r="C1115" s="74" t="s">
        <v>2695</v>
      </c>
      <c r="D1115" s="74" t="s">
        <v>48</v>
      </c>
      <c r="E1115" s="74" t="s">
        <v>935</v>
      </c>
      <c r="F1115" s="74" t="s">
        <v>2</v>
      </c>
      <c r="G1115" s="74" t="s">
        <v>2680</v>
      </c>
      <c r="H1115" s="76">
        <v>40115</v>
      </c>
      <c r="I1115" s="77">
        <v>68.171501000000006</v>
      </c>
      <c r="J1115" s="78">
        <v>8.93</v>
      </c>
      <c r="K1115" s="78">
        <v>11</v>
      </c>
      <c r="L1115" s="78">
        <v>48</v>
      </c>
      <c r="M1115" s="78">
        <v>1077.382284</v>
      </c>
      <c r="N1115" s="76">
        <v>40408</v>
      </c>
      <c r="O1115" s="77">
        <v>46.8</v>
      </c>
      <c r="P1115" s="75" t="s">
        <v>1</v>
      </c>
      <c r="Q1115" s="75" t="s">
        <v>1</v>
      </c>
      <c r="R1115" s="75" t="s">
        <v>1</v>
      </c>
      <c r="S1115" s="75" t="s">
        <v>1</v>
      </c>
      <c r="T1115" s="79">
        <v>9</v>
      </c>
      <c r="V1115" s="86">
        <v>40408</v>
      </c>
      <c r="X1115" s="81" t="str">
        <f t="shared" si="170"/>
        <v>2009-Q4</v>
      </c>
      <c r="Y1115" s="81" t="str">
        <f t="shared" si="171"/>
        <v>2009-Q4</v>
      </c>
      <c r="Z1115" s="87">
        <f t="shared" si="172"/>
        <v>11</v>
      </c>
      <c r="AB1115" s="81" t="str">
        <f t="shared" si="173"/>
        <v>2010-Q3</v>
      </c>
      <c r="AC1115" s="81" t="str">
        <f t="shared" si="174"/>
        <v/>
      </c>
      <c r="AD1115" s="87" t="str">
        <f t="shared" si="175"/>
        <v/>
      </c>
      <c r="AF1115" s="81" t="str">
        <f t="shared" si="176"/>
        <v/>
      </c>
      <c r="AG1115" s="87" t="str">
        <f t="shared" si="177"/>
        <v/>
      </c>
      <c r="AH1115" s="87" t="str">
        <f t="shared" si="178"/>
        <v/>
      </c>
      <c r="AI1115" s="87" t="str">
        <f t="shared" si="179"/>
        <v/>
      </c>
    </row>
    <row r="1116" spans="1:35" ht="12" customHeight="1" x14ac:dyDescent="0.2">
      <c r="A1116" s="73" t="s">
        <v>1887</v>
      </c>
      <c r="B1116" s="74" t="s">
        <v>63</v>
      </c>
      <c r="C1116" s="74" t="s">
        <v>100</v>
      </c>
      <c r="D1116" s="74" t="s">
        <v>62</v>
      </c>
      <c r="E1116" s="74" t="s">
        <v>827</v>
      </c>
      <c r="F1116" s="74" t="s">
        <v>2</v>
      </c>
      <c r="G1116" s="74" t="s">
        <v>2678</v>
      </c>
      <c r="H1116" s="76">
        <v>40177</v>
      </c>
      <c r="I1116" s="77">
        <v>28.227</v>
      </c>
      <c r="J1116" s="78">
        <v>8.6300000000000008</v>
      </c>
      <c r="K1116" s="78">
        <v>10.75</v>
      </c>
      <c r="L1116" s="78">
        <v>48.87</v>
      </c>
      <c r="M1116" s="78">
        <v>924.12099999999998</v>
      </c>
      <c r="N1116" s="76">
        <v>40396</v>
      </c>
      <c r="O1116" s="77">
        <v>7.7729999999999997</v>
      </c>
      <c r="P1116" s="78">
        <v>8.18</v>
      </c>
      <c r="Q1116" s="78">
        <v>9.83</v>
      </c>
      <c r="R1116" s="78">
        <v>48.87</v>
      </c>
      <c r="S1116" s="78">
        <v>906.03899999999999</v>
      </c>
      <c r="T1116" s="79">
        <v>7</v>
      </c>
      <c r="V1116" s="86">
        <v>40396</v>
      </c>
      <c r="X1116" s="81" t="str">
        <f t="shared" si="170"/>
        <v>2009-Q4</v>
      </c>
      <c r="Y1116" s="81" t="str">
        <f t="shared" si="171"/>
        <v>2009-Q4</v>
      </c>
      <c r="Z1116" s="87">
        <f t="shared" si="172"/>
        <v>10.75</v>
      </c>
      <c r="AB1116" s="81" t="str">
        <f t="shared" si="173"/>
        <v>2010-Q3</v>
      </c>
      <c r="AC1116" s="81" t="str">
        <f t="shared" si="174"/>
        <v>2010-Q3</v>
      </c>
      <c r="AD1116" s="87">
        <f t="shared" si="175"/>
        <v>9.83</v>
      </c>
      <c r="AF1116" s="81" t="str">
        <f t="shared" si="176"/>
        <v>2010-Q3</v>
      </c>
      <c r="AG1116" s="87">
        <f t="shared" si="177"/>
        <v>10.75</v>
      </c>
      <c r="AH1116" s="87">
        <f t="shared" si="178"/>
        <v>9.83</v>
      </c>
      <c r="AI1116" s="87">
        <f t="shared" si="179"/>
        <v>0.91999999999999993</v>
      </c>
    </row>
    <row r="1117" spans="1:35" ht="12" customHeight="1" x14ac:dyDescent="0.2">
      <c r="A1117" s="73" t="s">
        <v>1887</v>
      </c>
      <c r="B1117" s="74" t="s">
        <v>259</v>
      </c>
      <c r="C1117" s="74" t="s">
        <v>362</v>
      </c>
      <c r="D1117" s="74" t="s">
        <v>118</v>
      </c>
      <c r="E1117" s="74" t="s">
        <v>364</v>
      </c>
      <c r="F1117" s="74" t="s">
        <v>2</v>
      </c>
      <c r="G1117" s="74" t="s">
        <v>2680</v>
      </c>
      <c r="H1117" s="76">
        <v>40183</v>
      </c>
      <c r="I1117" s="77">
        <v>22.973974999999999</v>
      </c>
      <c r="J1117" s="78">
        <v>10</v>
      </c>
      <c r="K1117" s="78">
        <v>11.8</v>
      </c>
      <c r="L1117" s="78">
        <v>52</v>
      </c>
      <c r="M1117" s="78">
        <v>136</v>
      </c>
      <c r="N1117" s="76">
        <v>40394</v>
      </c>
      <c r="O1117" s="77">
        <v>17.899999999999999</v>
      </c>
      <c r="P1117" s="78">
        <v>9.32</v>
      </c>
      <c r="Q1117" s="78">
        <v>10.5</v>
      </c>
      <c r="R1117" s="78">
        <v>52</v>
      </c>
      <c r="S1117" s="75" t="s">
        <v>1</v>
      </c>
      <c r="T1117" s="79">
        <v>7</v>
      </c>
      <c r="V1117" s="86">
        <v>40394</v>
      </c>
      <c r="X1117" s="81" t="str">
        <f t="shared" si="170"/>
        <v>2010-Q1</v>
      </c>
      <c r="Y1117" s="81" t="str">
        <f t="shared" si="171"/>
        <v>2010-Q1</v>
      </c>
      <c r="Z1117" s="87">
        <f t="shared" si="172"/>
        <v>11.8</v>
      </c>
      <c r="AB1117" s="81" t="str">
        <f t="shared" si="173"/>
        <v>2010-Q3</v>
      </c>
      <c r="AC1117" s="81" t="str">
        <f t="shared" si="174"/>
        <v>2010-Q3</v>
      </c>
      <c r="AD1117" s="87">
        <f t="shared" si="175"/>
        <v>10.5</v>
      </c>
      <c r="AF1117" s="81" t="str">
        <f t="shared" si="176"/>
        <v>2010-Q3</v>
      </c>
      <c r="AG1117" s="87">
        <f t="shared" si="177"/>
        <v>11.8</v>
      </c>
      <c r="AH1117" s="87">
        <f t="shared" si="178"/>
        <v>10.5</v>
      </c>
      <c r="AI1117" s="87">
        <f t="shared" si="179"/>
        <v>1.3000000000000007</v>
      </c>
    </row>
    <row r="1118" spans="1:35" ht="12" customHeight="1" x14ac:dyDescent="0.2">
      <c r="A1118" s="73" t="s">
        <v>1887</v>
      </c>
      <c r="B1118" s="74" t="s">
        <v>242</v>
      </c>
      <c r="C1118" s="74" t="s">
        <v>2775</v>
      </c>
      <c r="D1118" s="74" t="s">
        <v>241</v>
      </c>
      <c r="E1118" s="74" t="s">
        <v>485</v>
      </c>
      <c r="F1118" s="74" t="s">
        <v>2</v>
      </c>
      <c r="G1118" s="74" t="s">
        <v>2680</v>
      </c>
      <c r="H1118" s="76">
        <v>39136</v>
      </c>
      <c r="I1118" s="77">
        <v>18.3</v>
      </c>
      <c r="J1118" s="78">
        <v>8.98</v>
      </c>
      <c r="K1118" s="78">
        <v>11.25</v>
      </c>
      <c r="L1118" s="78">
        <v>54.89</v>
      </c>
      <c r="M1118" s="78">
        <v>386</v>
      </c>
      <c r="N1118" s="76">
        <v>40389</v>
      </c>
      <c r="O1118" s="77">
        <v>13.222</v>
      </c>
      <c r="P1118" s="78">
        <v>8.67</v>
      </c>
      <c r="Q1118" s="78">
        <v>10.7</v>
      </c>
      <c r="R1118" s="78">
        <v>54.89</v>
      </c>
      <c r="S1118" s="78">
        <v>382.97</v>
      </c>
      <c r="T1118" s="79">
        <v>41</v>
      </c>
      <c r="V1118" s="86">
        <v>40389</v>
      </c>
      <c r="X1118" s="81" t="str">
        <f t="shared" si="170"/>
        <v>2007-Q1</v>
      </c>
      <c r="Y1118" s="81" t="str">
        <f t="shared" si="171"/>
        <v>2007-Q1</v>
      </c>
      <c r="Z1118" s="87">
        <f t="shared" si="172"/>
        <v>11.25</v>
      </c>
      <c r="AB1118" s="81" t="str">
        <f t="shared" si="173"/>
        <v>2010-Q3</v>
      </c>
      <c r="AC1118" s="81" t="str">
        <f t="shared" si="174"/>
        <v>2010-Q3</v>
      </c>
      <c r="AD1118" s="87">
        <f t="shared" si="175"/>
        <v>10.7</v>
      </c>
      <c r="AF1118" s="81" t="str">
        <f t="shared" si="176"/>
        <v>2010-Q3</v>
      </c>
      <c r="AG1118" s="87">
        <f t="shared" si="177"/>
        <v>11.25</v>
      </c>
      <c r="AH1118" s="87">
        <f t="shared" si="178"/>
        <v>10.7</v>
      </c>
      <c r="AI1118" s="87">
        <f t="shared" si="179"/>
        <v>0.55000000000000071</v>
      </c>
    </row>
    <row r="1119" spans="1:35" ht="12" customHeight="1" x14ac:dyDescent="0.2">
      <c r="A1119" s="73" t="s">
        <v>1887</v>
      </c>
      <c r="B1119" s="74" t="s">
        <v>76</v>
      </c>
      <c r="C1119" s="74" t="s">
        <v>20</v>
      </c>
      <c r="D1119" s="74" t="s">
        <v>19</v>
      </c>
      <c r="E1119" s="74" t="s">
        <v>687</v>
      </c>
      <c r="F1119" s="74" t="s">
        <v>2</v>
      </c>
      <c r="G1119" s="74" t="s">
        <v>2680</v>
      </c>
      <c r="H1119" s="76">
        <v>40207</v>
      </c>
      <c r="I1119" s="77">
        <v>135.285293</v>
      </c>
      <c r="J1119" s="78">
        <v>8.32</v>
      </c>
      <c r="K1119" s="78">
        <v>11.5</v>
      </c>
      <c r="L1119" s="78">
        <v>53.85</v>
      </c>
      <c r="M1119" s="78">
        <v>3054.5436199999999</v>
      </c>
      <c r="N1119" s="76">
        <v>40389</v>
      </c>
      <c r="O1119" s="77">
        <v>98.000397000000007</v>
      </c>
      <c r="P1119" s="75" t="s">
        <v>1</v>
      </c>
      <c r="Q1119" s="75" t="s">
        <v>1</v>
      </c>
      <c r="R1119" s="75" t="s">
        <v>1</v>
      </c>
      <c r="S1119" s="75" t="s">
        <v>1</v>
      </c>
      <c r="T1119" s="79">
        <v>6</v>
      </c>
      <c r="V1119" s="86">
        <v>40389</v>
      </c>
      <c r="X1119" s="81" t="str">
        <f t="shared" si="170"/>
        <v>2010-Q1</v>
      </c>
      <c r="Y1119" s="81" t="str">
        <f t="shared" si="171"/>
        <v>2010-Q1</v>
      </c>
      <c r="Z1119" s="87">
        <f t="shared" si="172"/>
        <v>11.5</v>
      </c>
      <c r="AB1119" s="81" t="str">
        <f t="shared" si="173"/>
        <v>2010-Q3</v>
      </c>
      <c r="AC1119" s="81" t="str">
        <f t="shared" si="174"/>
        <v/>
      </c>
      <c r="AD1119" s="87" t="str">
        <f t="shared" si="175"/>
        <v/>
      </c>
      <c r="AF1119" s="81" t="str">
        <f t="shared" si="176"/>
        <v/>
      </c>
      <c r="AG1119" s="87" t="str">
        <f t="shared" si="177"/>
        <v/>
      </c>
      <c r="AH1119" s="87" t="str">
        <f t="shared" si="178"/>
        <v/>
      </c>
      <c r="AI1119" s="87" t="str">
        <f t="shared" si="179"/>
        <v/>
      </c>
    </row>
    <row r="1120" spans="1:35" ht="12" customHeight="1" x14ac:dyDescent="0.2">
      <c r="A1120" s="73" t="s">
        <v>1887</v>
      </c>
      <c r="B1120" s="74" t="s">
        <v>76</v>
      </c>
      <c r="C1120" s="74" t="s">
        <v>226</v>
      </c>
      <c r="D1120" s="74" t="s">
        <v>19</v>
      </c>
      <c r="E1120" s="74" t="s">
        <v>694</v>
      </c>
      <c r="F1120" s="74" t="s">
        <v>2</v>
      </c>
      <c r="G1120" s="74" t="s">
        <v>2680</v>
      </c>
      <c r="H1120" s="76">
        <v>40207</v>
      </c>
      <c r="I1120" s="77">
        <v>94.572202000000004</v>
      </c>
      <c r="J1120" s="78">
        <v>8.32</v>
      </c>
      <c r="K1120" s="78">
        <v>11.5</v>
      </c>
      <c r="L1120" s="78">
        <v>53.86</v>
      </c>
      <c r="M1120" s="78">
        <v>1805.7917669999999</v>
      </c>
      <c r="N1120" s="76">
        <v>40389</v>
      </c>
      <c r="O1120" s="77">
        <v>73.998575000000002</v>
      </c>
      <c r="P1120" s="75" t="s">
        <v>1</v>
      </c>
      <c r="Q1120" s="75" t="s">
        <v>1</v>
      </c>
      <c r="R1120" s="75" t="s">
        <v>1</v>
      </c>
      <c r="S1120" s="75" t="s">
        <v>1</v>
      </c>
      <c r="T1120" s="79">
        <v>6</v>
      </c>
      <c r="V1120" s="86">
        <v>40389</v>
      </c>
      <c r="X1120" s="81" t="str">
        <f t="shared" si="170"/>
        <v>2010-Q1</v>
      </c>
      <c r="Y1120" s="81" t="str">
        <f t="shared" si="171"/>
        <v>2010-Q1</v>
      </c>
      <c r="Z1120" s="87">
        <f t="shared" si="172"/>
        <v>11.5</v>
      </c>
      <c r="AB1120" s="81" t="str">
        <f t="shared" si="173"/>
        <v>2010-Q3</v>
      </c>
      <c r="AC1120" s="81" t="str">
        <f t="shared" si="174"/>
        <v/>
      </c>
      <c r="AD1120" s="87" t="str">
        <f t="shared" si="175"/>
        <v/>
      </c>
      <c r="AF1120" s="81" t="str">
        <f t="shared" si="176"/>
        <v/>
      </c>
      <c r="AG1120" s="87" t="str">
        <f t="shared" si="177"/>
        <v/>
      </c>
      <c r="AH1120" s="87" t="str">
        <f t="shared" si="178"/>
        <v/>
      </c>
      <c r="AI1120" s="87" t="str">
        <f t="shared" si="179"/>
        <v/>
      </c>
    </row>
    <row r="1121" spans="1:35" ht="12" customHeight="1" x14ac:dyDescent="0.2">
      <c r="A1121" s="73" t="s">
        <v>1887</v>
      </c>
      <c r="B1121" s="74" t="s">
        <v>28</v>
      </c>
      <c r="C1121" s="74" t="s">
        <v>155</v>
      </c>
      <c r="D1121" s="74" t="s">
        <v>2095</v>
      </c>
      <c r="E1121" s="74" t="s">
        <v>1526</v>
      </c>
      <c r="F1121" s="74" t="s">
        <v>2</v>
      </c>
      <c r="G1121" s="74" t="s">
        <v>2680</v>
      </c>
      <c r="H1121" s="76">
        <v>40156</v>
      </c>
      <c r="I1121" s="77">
        <v>50.758704000000002</v>
      </c>
      <c r="J1121" s="78">
        <v>9.2200000000000006</v>
      </c>
      <c r="K1121" s="78">
        <v>11.35</v>
      </c>
      <c r="L1121" s="78">
        <v>51.27</v>
      </c>
      <c r="M1121" s="78">
        <v>969.23877700000003</v>
      </c>
      <c r="N1121" s="76">
        <v>40389</v>
      </c>
      <c r="O1121" s="77">
        <v>17.149999999999999</v>
      </c>
      <c r="P1121" s="75" t="s">
        <v>1</v>
      </c>
      <c r="Q1121" s="75" t="s">
        <v>1</v>
      </c>
      <c r="R1121" s="75" t="s">
        <v>1</v>
      </c>
      <c r="S1121" s="75" t="s">
        <v>1</v>
      </c>
      <c r="T1121" s="79">
        <v>7</v>
      </c>
      <c r="V1121" s="86">
        <v>40389</v>
      </c>
      <c r="X1121" s="81" t="str">
        <f t="shared" si="170"/>
        <v>2009-Q4</v>
      </c>
      <c r="Y1121" s="81" t="str">
        <f t="shared" si="171"/>
        <v>2009-Q4</v>
      </c>
      <c r="Z1121" s="87">
        <f t="shared" si="172"/>
        <v>11.35</v>
      </c>
      <c r="AB1121" s="81" t="str">
        <f t="shared" si="173"/>
        <v>2010-Q3</v>
      </c>
      <c r="AC1121" s="81" t="str">
        <f t="shared" si="174"/>
        <v/>
      </c>
      <c r="AD1121" s="87" t="str">
        <f t="shared" si="175"/>
        <v/>
      </c>
      <c r="AF1121" s="81" t="str">
        <f t="shared" si="176"/>
        <v/>
      </c>
      <c r="AG1121" s="87" t="str">
        <f t="shared" si="177"/>
        <v/>
      </c>
      <c r="AH1121" s="87" t="str">
        <f t="shared" si="178"/>
        <v/>
      </c>
      <c r="AI1121" s="87" t="str">
        <f t="shared" si="179"/>
        <v/>
      </c>
    </row>
    <row r="1122" spans="1:35" ht="12" customHeight="1" x14ac:dyDescent="0.2">
      <c r="A1122" s="73" t="s">
        <v>1887</v>
      </c>
      <c r="B1122" s="74" t="s">
        <v>163</v>
      </c>
      <c r="C1122" s="74" t="s">
        <v>2330</v>
      </c>
      <c r="D1122" s="74" t="s">
        <v>15</v>
      </c>
      <c r="E1122" s="74" t="s">
        <v>1461</v>
      </c>
      <c r="F1122" s="74" t="s">
        <v>2</v>
      </c>
      <c r="G1122" s="74" t="s">
        <v>2680</v>
      </c>
      <c r="H1122" s="76">
        <v>40193</v>
      </c>
      <c r="I1122" s="77">
        <v>197.6</v>
      </c>
      <c r="J1122" s="78">
        <v>9.0299999999999994</v>
      </c>
      <c r="K1122" s="78">
        <v>11.6</v>
      </c>
      <c r="L1122" s="78">
        <v>52.96</v>
      </c>
      <c r="M1122" s="78">
        <v>4821</v>
      </c>
      <c r="N1122" s="76">
        <v>40374</v>
      </c>
      <c r="O1122" s="77">
        <v>101.2</v>
      </c>
      <c r="P1122" s="78">
        <v>8.56</v>
      </c>
      <c r="Q1122" s="78">
        <v>10.7</v>
      </c>
      <c r="R1122" s="78">
        <v>52.96</v>
      </c>
      <c r="S1122" s="78">
        <v>4759.3419999999996</v>
      </c>
      <c r="T1122" s="79">
        <v>6</v>
      </c>
      <c r="V1122" s="86">
        <v>40374</v>
      </c>
      <c r="X1122" s="81" t="str">
        <f t="shared" si="170"/>
        <v>2010-Q1</v>
      </c>
      <c r="Y1122" s="81" t="str">
        <f t="shared" si="171"/>
        <v>2010-Q1</v>
      </c>
      <c r="Z1122" s="87">
        <f t="shared" si="172"/>
        <v>11.6</v>
      </c>
      <c r="AB1122" s="81" t="str">
        <f t="shared" si="173"/>
        <v>2010-Q3</v>
      </c>
      <c r="AC1122" s="81" t="str">
        <f t="shared" si="174"/>
        <v>2010-Q3</v>
      </c>
      <c r="AD1122" s="87">
        <f t="shared" si="175"/>
        <v>10.7</v>
      </c>
      <c r="AF1122" s="81" t="str">
        <f t="shared" si="176"/>
        <v>2010-Q3</v>
      </c>
      <c r="AG1122" s="87">
        <f t="shared" si="177"/>
        <v>11.6</v>
      </c>
      <c r="AH1122" s="87">
        <f t="shared" si="178"/>
        <v>10.7</v>
      </c>
      <c r="AI1122" s="87">
        <f t="shared" si="179"/>
        <v>0.90000000000000036</v>
      </c>
    </row>
    <row r="1123" spans="1:35" ht="12" customHeight="1" x14ac:dyDescent="0.2">
      <c r="A1123" s="73" t="s">
        <v>1887</v>
      </c>
      <c r="B1123" s="74" t="s">
        <v>17</v>
      </c>
      <c r="C1123" s="74" t="s">
        <v>23</v>
      </c>
      <c r="D1123" s="74" t="s">
        <v>22</v>
      </c>
      <c r="E1123" s="74" t="s">
        <v>1610</v>
      </c>
      <c r="F1123" s="74" t="s">
        <v>2</v>
      </c>
      <c r="G1123" s="74" t="s">
        <v>2680</v>
      </c>
      <c r="H1123" s="76">
        <v>40009</v>
      </c>
      <c r="I1123" s="77">
        <v>167.17665099999999</v>
      </c>
      <c r="J1123" s="78">
        <v>9.0299999999999994</v>
      </c>
      <c r="K1123" s="78">
        <v>13.35</v>
      </c>
      <c r="L1123" s="78">
        <v>41.61</v>
      </c>
      <c r="M1123" s="78">
        <v>2172.8883609999998</v>
      </c>
      <c r="N1123" s="76">
        <v>40374</v>
      </c>
      <c r="O1123" s="77">
        <v>61.472721999999997</v>
      </c>
      <c r="P1123" s="78">
        <v>7.85</v>
      </c>
      <c r="Q1123" s="78">
        <v>10.53</v>
      </c>
      <c r="R1123" s="78">
        <v>41.53</v>
      </c>
      <c r="S1123" s="78">
        <v>2096</v>
      </c>
      <c r="T1123" s="79">
        <v>12</v>
      </c>
      <c r="V1123" s="86">
        <v>40374</v>
      </c>
      <c r="X1123" s="81" t="str">
        <f t="shared" si="170"/>
        <v>2009-Q3</v>
      </c>
      <c r="Y1123" s="81" t="str">
        <f t="shared" si="171"/>
        <v>2009-Q3</v>
      </c>
      <c r="Z1123" s="87">
        <f t="shared" si="172"/>
        <v>13.35</v>
      </c>
      <c r="AB1123" s="81" t="str">
        <f t="shared" si="173"/>
        <v>2010-Q3</v>
      </c>
      <c r="AC1123" s="81" t="str">
        <f t="shared" si="174"/>
        <v>2010-Q3</v>
      </c>
      <c r="AD1123" s="87">
        <f t="shared" si="175"/>
        <v>10.53</v>
      </c>
      <c r="AF1123" s="81" t="str">
        <f t="shared" si="176"/>
        <v>2010-Q3</v>
      </c>
      <c r="AG1123" s="87">
        <f t="shared" si="177"/>
        <v>13.35</v>
      </c>
      <c r="AH1123" s="87">
        <f t="shared" si="178"/>
        <v>10.53</v>
      </c>
      <c r="AI1123" s="87">
        <f t="shared" si="179"/>
        <v>2.8200000000000003</v>
      </c>
    </row>
    <row r="1124" spans="1:35" ht="12" customHeight="1" x14ac:dyDescent="0.2">
      <c r="A1124" s="73" t="s">
        <v>1887</v>
      </c>
      <c r="B1124" s="74" t="s">
        <v>158</v>
      </c>
      <c r="C1124" s="74" t="s">
        <v>161</v>
      </c>
      <c r="D1124" s="74" t="s">
        <v>118</v>
      </c>
      <c r="E1124" s="74" t="s">
        <v>1473</v>
      </c>
      <c r="F1124" s="74" t="s">
        <v>2</v>
      </c>
      <c r="G1124" s="74" t="s">
        <v>2680</v>
      </c>
      <c r="H1124" s="76">
        <v>40085</v>
      </c>
      <c r="I1124" s="77">
        <v>38.759089000000003</v>
      </c>
      <c r="J1124" s="78">
        <v>9.27</v>
      </c>
      <c r="K1124" s="78">
        <v>11.5</v>
      </c>
      <c r="L1124" s="78">
        <v>52</v>
      </c>
      <c r="M1124" s="78">
        <v>393.43340899999998</v>
      </c>
      <c r="N1124" s="76">
        <v>40366</v>
      </c>
      <c r="O1124" s="77">
        <v>22.002925999999999</v>
      </c>
      <c r="P1124" s="78">
        <v>8.26</v>
      </c>
      <c r="Q1124" s="75" t="s">
        <v>1</v>
      </c>
      <c r="R1124" s="75" t="s">
        <v>1</v>
      </c>
      <c r="S1124" s="78">
        <v>380.52551799999998</v>
      </c>
      <c r="T1124" s="79">
        <v>9</v>
      </c>
      <c r="V1124" s="86">
        <v>40366</v>
      </c>
      <c r="X1124" s="81" t="str">
        <f t="shared" si="170"/>
        <v>2009-Q3</v>
      </c>
      <c r="Y1124" s="81" t="str">
        <f t="shared" si="171"/>
        <v>2009-Q3</v>
      </c>
      <c r="Z1124" s="87">
        <f t="shared" si="172"/>
        <v>11.5</v>
      </c>
      <c r="AB1124" s="81" t="str">
        <f t="shared" si="173"/>
        <v>2010-Q3</v>
      </c>
      <c r="AC1124" s="81" t="str">
        <f t="shared" si="174"/>
        <v/>
      </c>
      <c r="AD1124" s="87" t="str">
        <f t="shared" si="175"/>
        <v/>
      </c>
      <c r="AF1124" s="81" t="str">
        <f t="shared" si="176"/>
        <v/>
      </c>
      <c r="AG1124" s="87" t="str">
        <f t="shared" si="177"/>
        <v/>
      </c>
      <c r="AH1124" s="87" t="str">
        <f t="shared" si="178"/>
        <v/>
      </c>
      <c r="AI1124" s="87" t="str">
        <f t="shared" si="179"/>
        <v/>
      </c>
    </row>
    <row r="1125" spans="1:35" ht="12" customHeight="1" x14ac:dyDescent="0.2">
      <c r="A1125" s="73" t="s">
        <v>1887</v>
      </c>
      <c r="B1125" s="74" t="s">
        <v>57</v>
      </c>
      <c r="C1125" s="74" t="s">
        <v>125</v>
      </c>
      <c r="D1125" s="74" t="s">
        <v>124</v>
      </c>
      <c r="E1125" s="74" t="s">
        <v>902</v>
      </c>
      <c r="F1125" s="74" t="s">
        <v>2</v>
      </c>
      <c r="G1125" s="74" t="s">
        <v>2680</v>
      </c>
      <c r="H1125" s="76">
        <v>39996</v>
      </c>
      <c r="I1125" s="77">
        <v>36.494134000000003</v>
      </c>
      <c r="J1125" s="78">
        <v>7.27</v>
      </c>
      <c r="K1125" s="78">
        <v>10.75</v>
      </c>
      <c r="L1125" s="78">
        <v>47.61</v>
      </c>
      <c r="M1125" s="78">
        <v>330.58746100000002</v>
      </c>
      <c r="N1125" s="76">
        <v>40360</v>
      </c>
      <c r="O1125" s="77">
        <v>23.464513</v>
      </c>
      <c r="P1125" s="78">
        <v>6.99</v>
      </c>
      <c r="Q1125" s="78">
        <v>10.25</v>
      </c>
      <c r="R1125" s="78">
        <v>47.61</v>
      </c>
      <c r="S1125" s="78">
        <v>324.36775999999998</v>
      </c>
      <c r="T1125" s="79">
        <v>12</v>
      </c>
      <c r="V1125" s="86">
        <v>40360</v>
      </c>
      <c r="X1125" s="81" t="str">
        <f t="shared" si="170"/>
        <v>2009-Q3</v>
      </c>
      <c r="Y1125" s="81" t="str">
        <f t="shared" si="171"/>
        <v>2009-Q3</v>
      </c>
      <c r="Z1125" s="87">
        <f t="shared" si="172"/>
        <v>10.75</v>
      </c>
      <c r="AB1125" s="81" t="str">
        <f t="shared" si="173"/>
        <v>2010-Q3</v>
      </c>
      <c r="AC1125" s="81" t="str">
        <f t="shared" si="174"/>
        <v>2010-Q3</v>
      </c>
      <c r="AD1125" s="87">
        <f t="shared" si="175"/>
        <v>10.25</v>
      </c>
      <c r="AF1125" s="81" t="str">
        <f t="shared" si="176"/>
        <v>2010-Q3</v>
      </c>
      <c r="AG1125" s="87">
        <f t="shared" si="177"/>
        <v>10.75</v>
      </c>
      <c r="AH1125" s="87">
        <f t="shared" si="178"/>
        <v>10.25</v>
      </c>
      <c r="AI1125" s="87">
        <f t="shared" si="179"/>
        <v>0.5</v>
      </c>
    </row>
    <row r="1126" spans="1:35" ht="12" customHeight="1" x14ac:dyDescent="0.2">
      <c r="A1126" s="73" t="s">
        <v>1887</v>
      </c>
      <c r="B1126" s="74" t="s">
        <v>257</v>
      </c>
      <c r="C1126" s="74" t="s">
        <v>2450</v>
      </c>
      <c r="D1126" s="74" t="s">
        <v>2002</v>
      </c>
      <c r="E1126" s="74" t="s">
        <v>379</v>
      </c>
      <c r="F1126" s="74" t="s">
        <v>2</v>
      </c>
      <c r="G1126" s="74" t="s">
        <v>2678</v>
      </c>
      <c r="H1126" s="76">
        <v>40186</v>
      </c>
      <c r="I1126" s="77">
        <v>177.57</v>
      </c>
      <c r="J1126" s="78">
        <v>8.23</v>
      </c>
      <c r="K1126" s="78">
        <v>10.5</v>
      </c>
      <c r="L1126" s="78">
        <v>49.2</v>
      </c>
      <c r="M1126" s="78">
        <v>2778.6109999999999</v>
      </c>
      <c r="N1126" s="76">
        <v>40359</v>
      </c>
      <c r="O1126" s="77">
        <v>101.9</v>
      </c>
      <c r="P1126" s="78">
        <v>7.68</v>
      </c>
      <c r="Q1126" s="78">
        <v>9.4</v>
      </c>
      <c r="R1126" s="78">
        <v>49.2</v>
      </c>
      <c r="S1126" s="78">
        <v>2790.2469999999998</v>
      </c>
      <c r="T1126" s="79">
        <v>5</v>
      </c>
      <c r="V1126" s="86">
        <v>40359</v>
      </c>
      <c r="X1126" s="81" t="str">
        <f t="shared" si="170"/>
        <v>2010-Q1</v>
      </c>
      <c r="Y1126" s="81" t="str">
        <f t="shared" si="171"/>
        <v>2010-Q1</v>
      </c>
      <c r="Z1126" s="87">
        <f t="shared" si="172"/>
        <v>10.5</v>
      </c>
      <c r="AB1126" s="81" t="str">
        <f t="shared" si="173"/>
        <v>2010-Q2</v>
      </c>
      <c r="AC1126" s="81" t="str">
        <f t="shared" si="174"/>
        <v>2010-Q2</v>
      </c>
      <c r="AD1126" s="87">
        <f t="shared" si="175"/>
        <v>9.4</v>
      </c>
      <c r="AF1126" s="81" t="str">
        <f t="shared" si="176"/>
        <v>2010-Q2</v>
      </c>
      <c r="AG1126" s="87">
        <f t="shared" si="177"/>
        <v>10.5</v>
      </c>
      <c r="AH1126" s="87">
        <f t="shared" si="178"/>
        <v>9.4</v>
      </c>
      <c r="AI1126" s="87">
        <f t="shared" si="179"/>
        <v>1.0999999999999996</v>
      </c>
    </row>
    <row r="1127" spans="1:35" ht="12" customHeight="1" x14ac:dyDescent="0.2">
      <c r="A1127" s="73" t="s">
        <v>1887</v>
      </c>
      <c r="B1127" s="74" t="s">
        <v>76</v>
      </c>
      <c r="C1127" s="74" t="s">
        <v>75</v>
      </c>
      <c r="D1127" s="74" t="s">
        <v>22</v>
      </c>
      <c r="E1127" s="74" t="s">
        <v>680</v>
      </c>
      <c r="F1127" s="74" t="s">
        <v>2</v>
      </c>
      <c r="G1127" s="74" t="s">
        <v>2680</v>
      </c>
      <c r="H1127" s="76">
        <v>40176</v>
      </c>
      <c r="I1127" s="77">
        <v>123.6</v>
      </c>
      <c r="J1127" s="78">
        <v>8.52</v>
      </c>
      <c r="K1127" s="78">
        <v>11.75</v>
      </c>
      <c r="L1127" s="78">
        <v>42.91</v>
      </c>
      <c r="M1127" s="78">
        <v>1012.6891010000001</v>
      </c>
      <c r="N1127" s="76">
        <v>40357</v>
      </c>
      <c r="O1127" s="77">
        <v>63.66</v>
      </c>
      <c r="P1127" s="75" t="s">
        <v>1</v>
      </c>
      <c r="Q1127" s="78">
        <v>10.5</v>
      </c>
      <c r="R1127" s="75" t="s">
        <v>1</v>
      </c>
      <c r="S1127" s="75" t="s">
        <v>1</v>
      </c>
      <c r="T1127" s="79">
        <v>6</v>
      </c>
      <c r="V1127" s="86">
        <v>40357</v>
      </c>
      <c r="X1127" s="81" t="str">
        <f t="shared" si="170"/>
        <v>2009-Q4</v>
      </c>
      <c r="Y1127" s="81" t="str">
        <f t="shared" si="171"/>
        <v>2009-Q4</v>
      </c>
      <c r="Z1127" s="87">
        <f t="shared" si="172"/>
        <v>11.75</v>
      </c>
      <c r="AB1127" s="81" t="str">
        <f t="shared" si="173"/>
        <v>2010-Q2</v>
      </c>
      <c r="AC1127" s="81" t="str">
        <f t="shared" si="174"/>
        <v>2010-Q2</v>
      </c>
      <c r="AD1127" s="87">
        <f t="shared" si="175"/>
        <v>10.5</v>
      </c>
      <c r="AF1127" s="81" t="str">
        <f t="shared" si="176"/>
        <v>2010-Q2</v>
      </c>
      <c r="AG1127" s="87">
        <f t="shared" si="177"/>
        <v>11.75</v>
      </c>
      <c r="AH1127" s="87">
        <f t="shared" si="178"/>
        <v>10.5</v>
      </c>
      <c r="AI1127" s="87">
        <f t="shared" si="179"/>
        <v>1.25</v>
      </c>
    </row>
    <row r="1128" spans="1:35" ht="12" customHeight="1" x14ac:dyDescent="0.2">
      <c r="A1128" s="73" t="s">
        <v>1887</v>
      </c>
      <c r="B1128" s="74" t="s">
        <v>49</v>
      </c>
      <c r="C1128" s="74" t="s">
        <v>2975</v>
      </c>
      <c r="D1128" s="74" t="s">
        <v>2002</v>
      </c>
      <c r="E1128" s="74" t="s">
        <v>1073</v>
      </c>
      <c r="F1128" s="74" t="s">
        <v>2</v>
      </c>
      <c r="G1128" s="74" t="s">
        <v>2678</v>
      </c>
      <c r="H1128" s="76">
        <v>39994</v>
      </c>
      <c r="I1128" s="77">
        <v>67.644000000000005</v>
      </c>
      <c r="J1128" s="78">
        <v>7.92</v>
      </c>
      <c r="K1128" s="78">
        <v>10.5</v>
      </c>
      <c r="L1128" s="78">
        <v>51.08</v>
      </c>
      <c r="M1128" s="78">
        <v>777.57100000000003</v>
      </c>
      <c r="N1128" s="76">
        <v>40357</v>
      </c>
      <c r="O1128" s="77">
        <v>57.4</v>
      </c>
      <c r="P1128" s="78">
        <v>7.51</v>
      </c>
      <c r="Q1128" s="78">
        <v>9.67</v>
      </c>
      <c r="R1128" s="78">
        <v>52.4</v>
      </c>
      <c r="S1128" s="75" t="s">
        <v>1</v>
      </c>
      <c r="T1128" s="79">
        <v>12</v>
      </c>
      <c r="V1128" s="86">
        <v>40357</v>
      </c>
      <c r="X1128" s="81" t="str">
        <f t="shared" si="170"/>
        <v>2009-Q2</v>
      </c>
      <c r="Y1128" s="81" t="str">
        <f t="shared" si="171"/>
        <v>2009-Q2</v>
      </c>
      <c r="Z1128" s="87">
        <f t="shared" si="172"/>
        <v>10.5</v>
      </c>
      <c r="AB1128" s="81" t="str">
        <f t="shared" si="173"/>
        <v>2010-Q2</v>
      </c>
      <c r="AC1128" s="81" t="str">
        <f t="shared" si="174"/>
        <v>2010-Q2</v>
      </c>
      <c r="AD1128" s="87">
        <f t="shared" si="175"/>
        <v>9.67</v>
      </c>
      <c r="AF1128" s="81" t="str">
        <f t="shared" si="176"/>
        <v>2010-Q2</v>
      </c>
      <c r="AG1128" s="87">
        <f t="shared" si="177"/>
        <v>10.5</v>
      </c>
      <c r="AH1128" s="87">
        <f t="shared" si="178"/>
        <v>9.67</v>
      </c>
      <c r="AI1128" s="87">
        <f t="shared" si="179"/>
        <v>0.83000000000000007</v>
      </c>
    </row>
    <row r="1129" spans="1:35" ht="12" customHeight="1" x14ac:dyDescent="0.2">
      <c r="A1129" s="73" t="s">
        <v>1887</v>
      </c>
      <c r="B1129" s="74" t="s">
        <v>6</v>
      </c>
      <c r="C1129" s="74" t="s">
        <v>5</v>
      </c>
      <c r="D1129" s="74" t="s">
        <v>4</v>
      </c>
      <c r="E1129" s="74" t="s">
        <v>1848</v>
      </c>
      <c r="F1129" s="74" t="s">
        <v>2</v>
      </c>
      <c r="G1129" s="74" t="s">
        <v>2680</v>
      </c>
      <c r="H1129" s="76">
        <v>40038</v>
      </c>
      <c r="I1129" s="77">
        <v>122.1</v>
      </c>
      <c r="J1129" s="78">
        <v>9.31</v>
      </c>
      <c r="K1129" s="78">
        <v>12.25</v>
      </c>
      <c r="L1129" s="78">
        <v>41.6</v>
      </c>
      <c r="M1129" s="78">
        <v>1545.4809069999999</v>
      </c>
      <c r="N1129" s="76">
        <v>40354</v>
      </c>
      <c r="O1129" s="77">
        <v>60</v>
      </c>
      <c r="P1129" s="78">
        <v>8.7100000000000009</v>
      </c>
      <c r="Q1129" s="75" t="s">
        <v>1</v>
      </c>
      <c r="R1129" s="75" t="s">
        <v>1</v>
      </c>
      <c r="S1129" s="78">
        <v>1289.6142480000001</v>
      </c>
      <c r="T1129" s="79">
        <v>10</v>
      </c>
      <c r="V1129" s="86">
        <v>40354</v>
      </c>
      <c r="X1129" s="81" t="str">
        <f t="shared" si="170"/>
        <v>2009-Q3</v>
      </c>
      <c r="Y1129" s="81" t="str">
        <f t="shared" si="171"/>
        <v>2009-Q3</v>
      </c>
      <c r="Z1129" s="87">
        <f t="shared" si="172"/>
        <v>12.25</v>
      </c>
      <c r="AB1129" s="81" t="str">
        <f t="shared" si="173"/>
        <v>2010-Q2</v>
      </c>
      <c r="AC1129" s="81" t="str">
        <f t="shared" si="174"/>
        <v/>
      </c>
      <c r="AD1129" s="87" t="str">
        <f t="shared" si="175"/>
        <v/>
      </c>
      <c r="AF1129" s="81" t="str">
        <f t="shared" si="176"/>
        <v/>
      </c>
      <c r="AG1129" s="87" t="str">
        <f t="shared" si="177"/>
        <v/>
      </c>
      <c r="AH1129" s="87" t="str">
        <f t="shared" si="178"/>
        <v/>
      </c>
      <c r="AI1129" s="87" t="str">
        <f t="shared" si="179"/>
        <v/>
      </c>
    </row>
    <row r="1130" spans="1:35" ht="12" customHeight="1" x14ac:dyDescent="0.2">
      <c r="A1130" s="73" t="s">
        <v>1887</v>
      </c>
      <c r="B1130" s="74" t="s">
        <v>78</v>
      </c>
      <c r="C1130" s="74" t="s">
        <v>2695</v>
      </c>
      <c r="D1130" s="74" t="s">
        <v>48</v>
      </c>
      <c r="E1130" s="74" t="s">
        <v>649</v>
      </c>
      <c r="F1130" s="74" t="s">
        <v>2</v>
      </c>
      <c r="G1130" s="74" t="s">
        <v>2680</v>
      </c>
      <c r="H1130" s="76">
        <v>40121</v>
      </c>
      <c r="I1130" s="77">
        <v>5.2034830000000003</v>
      </c>
      <c r="J1130" s="78">
        <v>8.8000000000000007</v>
      </c>
      <c r="K1130" s="78">
        <v>11.3</v>
      </c>
      <c r="L1130" s="78">
        <v>48.29</v>
      </c>
      <c r="M1130" s="78">
        <v>69.181818000000007</v>
      </c>
      <c r="N1130" s="76">
        <v>40352</v>
      </c>
      <c r="O1130" s="77">
        <v>2.79</v>
      </c>
      <c r="P1130" s="75" t="s">
        <v>1</v>
      </c>
      <c r="Q1130" s="75" t="s">
        <v>1</v>
      </c>
      <c r="R1130" s="75" t="s">
        <v>1</v>
      </c>
      <c r="S1130" s="75" t="s">
        <v>1</v>
      </c>
      <c r="T1130" s="79">
        <v>7</v>
      </c>
      <c r="V1130" s="86">
        <v>40352</v>
      </c>
      <c r="X1130" s="81" t="str">
        <f t="shared" si="170"/>
        <v>2009-Q4</v>
      </c>
      <c r="Y1130" s="81" t="str">
        <f t="shared" si="171"/>
        <v>2009-Q4</v>
      </c>
      <c r="Z1130" s="87">
        <f t="shared" si="172"/>
        <v>11.3</v>
      </c>
      <c r="AB1130" s="81" t="str">
        <f t="shared" si="173"/>
        <v>2010-Q2</v>
      </c>
      <c r="AC1130" s="81" t="str">
        <f t="shared" si="174"/>
        <v/>
      </c>
      <c r="AD1130" s="87" t="str">
        <f t="shared" si="175"/>
        <v/>
      </c>
      <c r="AF1130" s="81" t="str">
        <f t="shared" si="176"/>
        <v/>
      </c>
      <c r="AG1130" s="87" t="str">
        <f t="shared" si="177"/>
        <v/>
      </c>
      <c r="AH1130" s="87" t="str">
        <f t="shared" si="178"/>
        <v/>
      </c>
      <c r="AI1130" s="87" t="str">
        <f t="shared" si="179"/>
        <v/>
      </c>
    </row>
    <row r="1131" spans="1:35" ht="12" customHeight="1" x14ac:dyDescent="0.2">
      <c r="A1131" s="73" t="s">
        <v>1887</v>
      </c>
      <c r="B1131" s="74" t="s">
        <v>39</v>
      </c>
      <c r="C1131" s="74" t="s">
        <v>1175</v>
      </c>
      <c r="D1131" s="74" t="s">
        <v>1176</v>
      </c>
      <c r="E1131" s="74" t="s">
        <v>1177</v>
      </c>
      <c r="F1131" s="74" t="s">
        <v>2</v>
      </c>
      <c r="G1131" s="74" t="s">
        <v>2678</v>
      </c>
      <c r="H1131" s="76">
        <v>40025</v>
      </c>
      <c r="I1131" s="77">
        <v>26.3</v>
      </c>
      <c r="J1131" s="78">
        <v>7.44</v>
      </c>
      <c r="K1131" s="78">
        <v>10</v>
      </c>
      <c r="L1131" s="78">
        <v>48</v>
      </c>
      <c r="M1131" s="78">
        <v>694.12099999999998</v>
      </c>
      <c r="N1131" s="76">
        <v>40345</v>
      </c>
      <c r="O1131" s="77">
        <v>11.815</v>
      </c>
      <c r="P1131" s="78">
        <v>7.43</v>
      </c>
      <c r="Q1131" s="78">
        <v>10</v>
      </c>
      <c r="R1131" s="78">
        <v>48</v>
      </c>
      <c r="S1131" s="78">
        <v>692.90599999999995</v>
      </c>
      <c r="T1131" s="79">
        <v>10</v>
      </c>
      <c r="V1131" s="86">
        <v>40345</v>
      </c>
      <c r="X1131" s="81" t="str">
        <f t="shared" si="170"/>
        <v>2009-Q3</v>
      </c>
      <c r="Y1131" s="81" t="str">
        <f t="shared" si="171"/>
        <v>2009-Q3</v>
      </c>
      <c r="Z1131" s="87">
        <f t="shared" si="172"/>
        <v>10</v>
      </c>
      <c r="AB1131" s="81" t="str">
        <f t="shared" si="173"/>
        <v>2010-Q2</v>
      </c>
      <c r="AC1131" s="81" t="str">
        <f t="shared" si="174"/>
        <v>2010-Q2</v>
      </c>
      <c r="AD1131" s="87">
        <f t="shared" si="175"/>
        <v>10</v>
      </c>
      <c r="AF1131" s="81" t="str">
        <f t="shared" si="176"/>
        <v>2010-Q2</v>
      </c>
      <c r="AG1131" s="87">
        <f t="shared" si="177"/>
        <v>10</v>
      </c>
      <c r="AH1131" s="87">
        <f t="shared" si="178"/>
        <v>10</v>
      </c>
      <c r="AI1131" s="87">
        <f t="shared" si="179"/>
        <v>0</v>
      </c>
    </row>
    <row r="1132" spans="1:35" ht="12" customHeight="1" x14ac:dyDescent="0.2">
      <c r="A1132" s="73" t="s">
        <v>1887</v>
      </c>
      <c r="B1132" s="74" t="s">
        <v>144</v>
      </c>
      <c r="C1132" s="74" t="s">
        <v>13</v>
      </c>
      <c r="D1132" s="74" t="s">
        <v>12</v>
      </c>
      <c r="E1132" s="74" t="s">
        <v>1591</v>
      </c>
      <c r="F1132" s="74" t="s">
        <v>2</v>
      </c>
      <c r="G1132" s="74" t="s">
        <v>2694</v>
      </c>
      <c r="H1132" s="76">
        <v>40210</v>
      </c>
      <c r="I1132" s="77">
        <v>33.672406000000002</v>
      </c>
      <c r="J1132" s="78">
        <v>8.5399999999999991</v>
      </c>
      <c r="K1132" s="78">
        <v>11</v>
      </c>
      <c r="L1132" s="78">
        <v>51</v>
      </c>
      <c r="M1132" s="78">
        <v>221.323678</v>
      </c>
      <c r="N1132" s="76">
        <v>40344</v>
      </c>
      <c r="O1132" s="77">
        <v>30.8</v>
      </c>
      <c r="P1132" s="75" t="s">
        <v>1</v>
      </c>
      <c r="Q1132" s="75" t="s">
        <v>1</v>
      </c>
      <c r="R1132" s="75" t="s">
        <v>1</v>
      </c>
      <c r="S1132" s="75" t="s">
        <v>1</v>
      </c>
      <c r="T1132" s="79">
        <v>4</v>
      </c>
      <c r="V1132" s="86">
        <v>40344</v>
      </c>
      <c r="X1132" s="81" t="str">
        <f t="shared" si="170"/>
        <v>2010-Q1</v>
      </c>
      <c r="Y1132" s="81" t="str">
        <f t="shared" si="171"/>
        <v>2010-Q1</v>
      </c>
      <c r="Z1132" s="87">
        <f t="shared" si="172"/>
        <v>11</v>
      </c>
      <c r="AB1132" s="81" t="str">
        <f t="shared" si="173"/>
        <v>2010-Q2</v>
      </c>
      <c r="AC1132" s="81" t="str">
        <f t="shared" si="174"/>
        <v/>
      </c>
      <c r="AD1132" s="87" t="str">
        <f t="shared" si="175"/>
        <v/>
      </c>
      <c r="AF1132" s="81" t="str">
        <f t="shared" si="176"/>
        <v/>
      </c>
      <c r="AG1132" s="87" t="str">
        <f t="shared" si="177"/>
        <v/>
      </c>
      <c r="AH1132" s="87" t="str">
        <f t="shared" si="178"/>
        <v/>
      </c>
      <c r="AI1132" s="87" t="str">
        <f t="shared" si="179"/>
        <v/>
      </c>
    </row>
    <row r="1133" spans="1:35" ht="12" customHeight="1" x14ac:dyDescent="0.2">
      <c r="A1133" s="73" t="s">
        <v>1887</v>
      </c>
      <c r="B1133" s="74" t="s">
        <v>46</v>
      </c>
      <c r="C1133" s="74" t="s">
        <v>1100</v>
      </c>
      <c r="D1133" s="74" t="s">
        <v>1101</v>
      </c>
      <c r="E1133" s="74" t="s">
        <v>1102</v>
      </c>
      <c r="F1133" s="74" t="s">
        <v>2</v>
      </c>
      <c r="G1133" s="74" t="s">
        <v>2678</v>
      </c>
      <c r="H1133" s="76">
        <v>39962</v>
      </c>
      <c r="I1133" s="77">
        <v>139.80000000000001</v>
      </c>
      <c r="J1133" s="78">
        <v>8.7899999999999991</v>
      </c>
      <c r="K1133" s="78">
        <v>11.25</v>
      </c>
      <c r="L1133" s="78">
        <v>51.2</v>
      </c>
      <c r="M1133" s="78">
        <v>3800</v>
      </c>
      <c r="N1133" s="76">
        <v>40336</v>
      </c>
      <c r="O1133" s="77">
        <v>73.5</v>
      </c>
      <c r="P1133" s="78">
        <v>8.2100000000000009</v>
      </c>
      <c r="Q1133" s="78">
        <v>10.3</v>
      </c>
      <c r="R1133" s="78">
        <v>51.2</v>
      </c>
      <c r="S1133" s="78">
        <v>3750</v>
      </c>
      <c r="T1133" s="79">
        <v>12</v>
      </c>
      <c r="V1133" s="86">
        <v>40336</v>
      </c>
      <c r="X1133" s="81" t="str">
        <f t="shared" si="170"/>
        <v>2009-Q2</v>
      </c>
      <c r="Y1133" s="81" t="str">
        <f t="shared" si="171"/>
        <v>2009-Q2</v>
      </c>
      <c r="Z1133" s="87">
        <f t="shared" si="172"/>
        <v>11.25</v>
      </c>
      <c r="AB1133" s="81" t="str">
        <f t="shared" si="173"/>
        <v>2010-Q2</v>
      </c>
      <c r="AC1133" s="81" t="str">
        <f t="shared" si="174"/>
        <v>2010-Q2</v>
      </c>
      <c r="AD1133" s="87">
        <f t="shared" si="175"/>
        <v>10.3</v>
      </c>
      <c r="AF1133" s="81" t="str">
        <f t="shared" si="176"/>
        <v>2010-Q2</v>
      </c>
      <c r="AG1133" s="87">
        <f t="shared" si="177"/>
        <v>11.25</v>
      </c>
      <c r="AH1133" s="87">
        <f t="shared" si="178"/>
        <v>10.3</v>
      </c>
      <c r="AI1133" s="87">
        <f t="shared" si="179"/>
        <v>0.94999999999999929</v>
      </c>
    </row>
    <row r="1134" spans="1:35" ht="12" customHeight="1" x14ac:dyDescent="0.2">
      <c r="A1134" s="73" t="s">
        <v>1887</v>
      </c>
      <c r="B1134" s="74" t="s">
        <v>111</v>
      </c>
      <c r="C1134" s="74" t="s">
        <v>2263</v>
      </c>
      <c r="D1134" s="74" t="s">
        <v>26</v>
      </c>
      <c r="E1134" s="74" t="s">
        <v>282</v>
      </c>
      <c r="F1134" s="74" t="s">
        <v>2</v>
      </c>
      <c r="G1134" s="74" t="s">
        <v>2680</v>
      </c>
      <c r="H1134" s="76">
        <v>40060</v>
      </c>
      <c r="I1134" s="77">
        <v>168.62899999999999</v>
      </c>
      <c r="J1134" s="78">
        <v>5.73</v>
      </c>
      <c r="K1134" s="78">
        <v>10.65</v>
      </c>
      <c r="L1134" s="75" t="s">
        <v>1</v>
      </c>
      <c r="M1134" s="78">
        <v>4017.9490000000001</v>
      </c>
      <c r="N1134" s="76">
        <v>40326</v>
      </c>
      <c r="O1134" s="77">
        <v>63.670242999999999</v>
      </c>
      <c r="P1134" s="78">
        <v>5.04</v>
      </c>
      <c r="Q1134" s="78">
        <v>10.199999999999999</v>
      </c>
      <c r="R1134" s="78">
        <v>29.32</v>
      </c>
      <c r="S1134" s="78">
        <v>3995.6076039999998</v>
      </c>
      <c r="T1134" s="79">
        <v>8</v>
      </c>
      <c r="V1134" s="86">
        <v>40326</v>
      </c>
      <c r="X1134" s="81" t="str">
        <f t="shared" si="170"/>
        <v>2009-Q3</v>
      </c>
      <c r="Y1134" s="81" t="str">
        <f t="shared" si="171"/>
        <v>2009-Q3</v>
      </c>
      <c r="Z1134" s="87">
        <f t="shared" si="172"/>
        <v>10.65</v>
      </c>
      <c r="AB1134" s="81" t="str">
        <f t="shared" si="173"/>
        <v>2010-Q2</v>
      </c>
      <c r="AC1134" s="81" t="str">
        <f t="shared" si="174"/>
        <v>2010-Q2</v>
      </c>
      <c r="AD1134" s="87">
        <f t="shared" si="175"/>
        <v>10.199999999999999</v>
      </c>
      <c r="AF1134" s="81" t="str">
        <f t="shared" si="176"/>
        <v>2010-Q2</v>
      </c>
      <c r="AG1134" s="87">
        <f t="shared" si="177"/>
        <v>10.65</v>
      </c>
      <c r="AH1134" s="87">
        <f t="shared" si="178"/>
        <v>10.199999999999999</v>
      </c>
      <c r="AI1134" s="87">
        <f t="shared" si="179"/>
        <v>0.45000000000000107</v>
      </c>
    </row>
    <row r="1135" spans="1:35" ht="12" customHeight="1" x14ac:dyDescent="0.2">
      <c r="A1135" s="73" t="s">
        <v>1887</v>
      </c>
      <c r="B1135" s="74" t="s">
        <v>204</v>
      </c>
      <c r="C1135" s="74" t="s">
        <v>203</v>
      </c>
      <c r="D1135" s="74" t="s">
        <v>83</v>
      </c>
      <c r="E1135" s="74" t="s">
        <v>983</v>
      </c>
      <c r="F1135" s="74" t="s">
        <v>2</v>
      </c>
      <c r="G1135" s="74" t="s">
        <v>2680</v>
      </c>
      <c r="H1135" s="76">
        <v>40018</v>
      </c>
      <c r="I1135" s="77">
        <v>286.89999999999998</v>
      </c>
      <c r="J1135" s="78">
        <v>8.42</v>
      </c>
      <c r="K1135" s="78">
        <v>10.8</v>
      </c>
      <c r="L1135" s="78">
        <v>51.26</v>
      </c>
      <c r="M1135" s="78">
        <v>6000</v>
      </c>
      <c r="N1135" s="76">
        <v>40326</v>
      </c>
      <c r="O1135" s="77">
        <v>229.6</v>
      </c>
      <c r="P1135" s="78">
        <v>8.06</v>
      </c>
      <c r="Q1135" s="78">
        <v>10.1</v>
      </c>
      <c r="R1135" s="78">
        <v>51.26</v>
      </c>
      <c r="S1135" s="78">
        <v>6000</v>
      </c>
      <c r="T1135" s="79">
        <v>10</v>
      </c>
      <c r="V1135" s="86">
        <v>40326</v>
      </c>
      <c r="X1135" s="81" t="str">
        <f t="shared" si="170"/>
        <v>2009-Q3</v>
      </c>
      <c r="Y1135" s="81" t="str">
        <f t="shared" si="171"/>
        <v>2009-Q3</v>
      </c>
      <c r="Z1135" s="87">
        <f t="shared" si="172"/>
        <v>10.8</v>
      </c>
      <c r="AB1135" s="81" t="str">
        <f t="shared" si="173"/>
        <v>2010-Q2</v>
      </c>
      <c r="AC1135" s="81" t="str">
        <f t="shared" si="174"/>
        <v>2010-Q2</v>
      </c>
      <c r="AD1135" s="87">
        <f t="shared" si="175"/>
        <v>10.1</v>
      </c>
      <c r="AF1135" s="81" t="str">
        <f t="shared" si="176"/>
        <v>2010-Q2</v>
      </c>
      <c r="AG1135" s="87">
        <f t="shared" si="177"/>
        <v>10.8</v>
      </c>
      <c r="AH1135" s="87">
        <f t="shared" si="178"/>
        <v>10.1</v>
      </c>
      <c r="AI1135" s="87">
        <f t="shared" si="179"/>
        <v>0.70000000000000107</v>
      </c>
    </row>
    <row r="1136" spans="1:35" ht="12" customHeight="1" x14ac:dyDescent="0.2">
      <c r="A1136" s="73" t="s">
        <v>1887</v>
      </c>
      <c r="B1136" s="74" t="s">
        <v>116</v>
      </c>
      <c r="C1136" s="74" t="s">
        <v>13</v>
      </c>
      <c r="D1136" s="74" t="s">
        <v>12</v>
      </c>
      <c r="E1136" s="74" t="s">
        <v>1866</v>
      </c>
      <c r="F1136" s="74" t="s">
        <v>2</v>
      </c>
      <c r="G1136" s="74" t="s">
        <v>2680</v>
      </c>
      <c r="H1136" s="76">
        <v>40088</v>
      </c>
      <c r="I1136" s="77">
        <v>62</v>
      </c>
      <c r="J1136" s="78">
        <v>8.6300000000000008</v>
      </c>
      <c r="K1136" s="78">
        <v>11</v>
      </c>
      <c r="L1136" s="78">
        <v>52.8</v>
      </c>
      <c r="M1136" s="78">
        <v>1724.5738060000001</v>
      </c>
      <c r="N1136" s="76">
        <v>40312</v>
      </c>
      <c r="O1136" s="77">
        <v>35.5</v>
      </c>
      <c r="P1136" s="78">
        <v>8.33</v>
      </c>
      <c r="Q1136" s="75" t="s">
        <v>1</v>
      </c>
      <c r="R1136" s="75" t="s">
        <v>1</v>
      </c>
      <c r="S1136" s="78">
        <v>1724.5738060000001</v>
      </c>
      <c r="T1136" s="79">
        <v>7</v>
      </c>
      <c r="V1136" s="86">
        <v>40312</v>
      </c>
      <c r="X1136" s="81" t="str">
        <f t="shared" si="170"/>
        <v>2009-Q4</v>
      </c>
      <c r="Y1136" s="81" t="str">
        <f t="shared" si="171"/>
        <v>2009-Q4</v>
      </c>
      <c r="Z1136" s="87">
        <f t="shared" si="172"/>
        <v>11</v>
      </c>
      <c r="AB1136" s="81" t="str">
        <f t="shared" si="173"/>
        <v>2010-Q2</v>
      </c>
      <c r="AC1136" s="81" t="str">
        <f t="shared" si="174"/>
        <v/>
      </c>
      <c r="AD1136" s="87" t="str">
        <f t="shared" si="175"/>
        <v/>
      </c>
      <c r="AF1136" s="81" t="str">
        <f t="shared" si="176"/>
        <v/>
      </c>
      <c r="AG1136" s="87" t="str">
        <f t="shared" si="177"/>
        <v/>
      </c>
      <c r="AH1136" s="87" t="str">
        <f t="shared" si="178"/>
        <v/>
      </c>
      <c r="AI1136" s="87" t="str">
        <f t="shared" si="179"/>
        <v/>
      </c>
    </row>
    <row r="1137" spans="1:35" ht="12" customHeight="1" x14ac:dyDescent="0.2">
      <c r="A1137" s="73" t="s">
        <v>1887</v>
      </c>
      <c r="B1137" s="74" t="s">
        <v>46</v>
      </c>
      <c r="C1137" s="74" t="s">
        <v>189</v>
      </c>
      <c r="D1137" s="74" t="s">
        <v>62</v>
      </c>
      <c r="E1137" s="74" t="s">
        <v>1084</v>
      </c>
      <c r="F1137" s="74" t="s">
        <v>2</v>
      </c>
      <c r="G1137" s="74" t="s">
        <v>2678</v>
      </c>
      <c r="H1137" s="76">
        <v>40039</v>
      </c>
      <c r="I1137" s="77">
        <v>45.8</v>
      </c>
      <c r="J1137" s="78">
        <v>9.1300000000000008</v>
      </c>
      <c r="K1137" s="78">
        <v>11.5</v>
      </c>
      <c r="L1137" s="78">
        <v>47.62</v>
      </c>
      <c r="M1137" s="78">
        <v>808.8</v>
      </c>
      <c r="N1137" s="76">
        <v>40310</v>
      </c>
      <c r="O1137" s="77">
        <v>20</v>
      </c>
      <c r="P1137" s="78">
        <v>8.69</v>
      </c>
      <c r="Q1137" s="78">
        <v>10.3</v>
      </c>
      <c r="R1137" s="78">
        <v>49.1</v>
      </c>
      <c r="S1137" s="78">
        <v>761.63</v>
      </c>
      <c r="T1137" s="79">
        <v>9</v>
      </c>
      <c r="V1137" s="86">
        <v>40310</v>
      </c>
      <c r="X1137" s="81" t="str">
        <f t="shared" si="170"/>
        <v>2009-Q3</v>
      </c>
      <c r="Y1137" s="81" t="str">
        <f t="shared" si="171"/>
        <v>2009-Q3</v>
      </c>
      <c r="Z1137" s="87">
        <f t="shared" si="172"/>
        <v>11.5</v>
      </c>
      <c r="AB1137" s="81" t="str">
        <f t="shared" si="173"/>
        <v>2010-Q2</v>
      </c>
      <c r="AC1137" s="81" t="str">
        <f t="shared" si="174"/>
        <v>2010-Q2</v>
      </c>
      <c r="AD1137" s="87">
        <f t="shared" si="175"/>
        <v>10.3</v>
      </c>
      <c r="AF1137" s="81" t="str">
        <f t="shared" si="176"/>
        <v>2010-Q2</v>
      </c>
      <c r="AG1137" s="87">
        <f t="shared" si="177"/>
        <v>11.5</v>
      </c>
      <c r="AH1137" s="87">
        <f t="shared" si="178"/>
        <v>10.3</v>
      </c>
      <c r="AI1137" s="87">
        <f t="shared" si="179"/>
        <v>1.1999999999999993</v>
      </c>
    </row>
    <row r="1138" spans="1:35" ht="12" customHeight="1" x14ac:dyDescent="0.2">
      <c r="A1138" s="73" t="s">
        <v>1887</v>
      </c>
      <c r="B1138" s="74" t="s">
        <v>46</v>
      </c>
      <c r="C1138" s="74" t="s">
        <v>1109</v>
      </c>
      <c r="D1138" s="74" t="s">
        <v>38</v>
      </c>
      <c r="E1138" s="74" t="s">
        <v>1110</v>
      </c>
      <c r="F1138" s="74" t="s">
        <v>2</v>
      </c>
      <c r="G1138" s="74" t="s">
        <v>2678</v>
      </c>
      <c r="H1138" s="76">
        <v>40042</v>
      </c>
      <c r="I1138" s="77">
        <v>13.686999999999999</v>
      </c>
      <c r="J1138" s="78">
        <v>8.57</v>
      </c>
      <c r="K1138" s="78">
        <v>11</v>
      </c>
      <c r="L1138" s="78">
        <v>49.85</v>
      </c>
      <c r="M1138" s="78">
        <v>149.529</v>
      </c>
      <c r="N1138" s="76">
        <v>40310</v>
      </c>
      <c r="O1138" s="77">
        <v>9.8000000000000007</v>
      </c>
      <c r="P1138" s="78">
        <v>8.2100000000000009</v>
      </c>
      <c r="Q1138" s="78">
        <v>10.3</v>
      </c>
      <c r="R1138" s="78">
        <v>49.85</v>
      </c>
      <c r="S1138" s="78">
        <v>148.642</v>
      </c>
      <c r="T1138" s="79">
        <v>8</v>
      </c>
      <c r="V1138" s="86">
        <v>40310</v>
      </c>
      <c r="X1138" s="81" t="str">
        <f t="shared" si="170"/>
        <v>2009-Q3</v>
      </c>
      <c r="Y1138" s="81" t="str">
        <f t="shared" si="171"/>
        <v>2009-Q3</v>
      </c>
      <c r="Z1138" s="87">
        <f t="shared" si="172"/>
        <v>11</v>
      </c>
      <c r="AB1138" s="81" t="str">
        <f t="shared" si="173"/>
        <v>2010-Q2</v>
      </c>
      <c r="AC1138" s="81" t="str">
        <f t="shared" si="174"/>
        <v>2010-Q2</v>
      </c>
      <c r="AD1138" s="87">
        <f t="shared" si="175"/>
        <v>10.3</v>
      </c>
      <c r="AF1138" s="81" t="str">
        <f t="shared" si="176"/>
        <v>2010-Q2</v>
      </c>
      <c r="AG1138" s="87">
        <f t="shared" si="177"/>
        <v>11</v>
      </c>
      <c r="AH1138" s="87">
        <f t="shared" si="178"/>
        <v>10.3</v>
      </c>
      <c r="AI1138" s="87">
        <f t="shared" si="179"/>
        <v>0.69999999999999929</v>
      </c>
    </row>
    <row r="1139" spans="1:35" ht="12" customHeight="1" x14ac:dyDescent="0.2">
      <c r="A1139" s="73" t="s">
        <v>1887</v>
      </c>
      <c r="B1139" s="74" t="s">
        <v>81</v>
      </c>
      <c r="C1139" s="74" t="s">
        <v>84</v>
      </c>
      <c r="D1139" s="74" t="s">
        <v>83</v>
      </c>
      <c r="E1139" s="74" t="s">
        <v>576</v>
      </c>
      <c r="F1139" s="74" t="s">
        <v>2</v>
      </c>
      <c r="G1139" s="74" t="s">
        <v>2678</v>
      </c>
      <c r="H1139" s="76">
        <v>39969</v>
      </c>
      <c r="I1139" s="77">
        <v>17.088000000000001</v>
      </c>
      <c r="J1139" s="78">
        <v>9.6199999999999992</v>
      </c>
      <c r="K1139" s="78">
        <v>11.7</v>
      </c>
      <c r="L1139" s="78">
        <v>43.62</v>
      </c>
      <c r="M1139" s="78">
        <v>329.28399999999999</v>
      </c>
      <c r="N1139" s="76">
        <v>40297</v>
      </c>
      <c r="O1139" s="77">
        <v>4.8869999999999996</v>
      </c>
      <c r="P1139" s="78">
        <v>8.0500000000000007</v>
      </c>
      <c r="Q1139" s="78">
        <v>9.9</v>
      </c>
      <c r="R1139" s="78">
        <v>43.61</v>
      </c>
      <c r="S1139" s="78">
        <v>284.01600000000002</v>
      </c>
      <c r="T1139" s="79">
        <v>10</v>
      </c>
      <c r="V1139" s="86">
        <v>40297</v>
      </c>
      <c r="X1139" s="81" t="str">
        <f t="shared" si="170"/>
        <v>2009-Q2</v>
      </c>
      <c r="Y1139" s="81" t="str">
        <f t="shared" si="171"/>
        <v>2009-Q2</v>
      </c>
      <c r="Z1139" s="87">
        <f t="shared" si="172"/>
        <v>11.7</v>
      </c>
      <c r="AB1139" s="81" t="str">
        <f t="shared" si="173"/>
        <v>2010-Q2</v>
      </c>
      <c r="AC1139" s="81" t="str">
        <f t="shared" si="174"/>
        <v>2010-Q2</v>
      </c>
      <c r="AD1139" s="87">
        <f t="shared" si="175"/>
        <v>9.9</v>
      </c>
      <c r="AF1139" s="81" t="str">
        <f t="shared" si="176"/>
        <v>2010-Q2</v>
      </c>
      <c r="AG1139" s="87">
        <f t="shared" si="177"/>
        <v>11.7</v>
      </c>
      <c r="AH1139" s="87">
        <f t="shared" si="178"/>
        <v>9.9</v>
      </c>
      <c r="AI1139" s="87">
        <f t="shared" si="179"/>
        <v>1.7999999999999989</v>
      </c>
    </row>
    <row r="1140" spans="1:35" ht="12" customHeight="1" x14ac:dyDescent="0.2">
      <c r="A1140" s="73" t="s">
        <v>1887</v>
      </c>
      <c r="B1140" s="74" t="s">
        <v>81</v>
      </c>
      <c r="C1140" s="74" t="s">
        <v>84</v>
      </c>
      <c r="D1140" s="74" t="s">
        <v>83</v>
      </c>
      <c r="E1140" s="74" t="s">
        <v>578</v>
      </c>
      <c r="F1140" s="74" t="s">
        <v>2</v>
      </c>
      <c r="G1140" s="74" t="s">
        <v>2678</v>
      </c>
      <c r="H1140" s="76">
        <v>39969</v>
      </c>
      <c r="I1140" s="77">
        <v>38.033999999999999</v>
      </c>
      <c r="J1140" s="78">
        <v>8.68</v>
      </c>
      <c r="K1140" s="78">
        <v>11.3</v>
      </c>
      <c r="L1140" s="78">
        <v>48.67</v>
      </c>
      <c r="M1140" s="78">
        <v>537.23800000000006</v>
      </c>
      <c r="N1140" s="76">
        <v>40297</v>
      </c>
      <c r="O1140" s="77">
        <v>23.661999999999999</v>
      </c>
      <c r="P1140" s="78">
        <v>8.02</v>
      </c>
      <c r="Q1140" s="78">
        <v>10.06</v>
      </c>
      <c r="R1140" s="78">
        <v>48.67</v>
      </c>
      <c r="S1140" s="78">
        <v>475.72500000000002</v>
      </c>
      <c r="T1140" s="79">
        <v>10</v>
      </c>
      <c r="V1140" s="86">
        <v>40297</v>
      </c>
      <c r="X1140" s="81" t="str">
        <f t="shared" si="170"/>
        <v>2009-Q2</v>
      </c>
      <c r="Y1140" s="81" t="str">
        <f t="shared" si="171"/>
        <v>2009-Q2</v>
      </c>
      <c r="Z1140" s="87">
        <f t="shared" si="172"/>
        <v>11.3</v>
      </c>
      <c r="AB1140" s="81" t="str">
        <f t="shared" si="173"/>
        <v>2010-Q2</v>
      </c>
      <c r="AC1140" s="81" t="str">
        <f t="shared" si="174"/>
        <v>2010-Q2</v>
      </c>
      <c r="AD1140" s="87">
        <f t="shared" si="175"/>
        <v>10.06</v>
      </c>
      <c r="AF1140" s="81" t="str">
        <f t="shared" si="176"/>
        <v>2010-Q2</v>
      </c>
      <c r="AG1140" s="87">
        <f t="shared" si="177"/>
        <v>11.3</v>
      </c>
      <c r="AH1140" s="87">
        <f t="shared" si="178"/>
        <v>10.06</v>
      </c>
      <c r="AI1140" s="87">
        <f t="shared" si="179"/>
        <v>1.2400000000000002</v>
      </c>
    </row>
    <row r="1141" spans="1:35" ht="12" customHeight="1" x14ac:dyDescent="0.2">
      <c r="A1141" s="73" t="s">
        <v>1887</v>
      </c>
      <c r="B1141" s="74" t="s">
        <v>81</v>
      </c>
      <c r="C1141" s="74" t="s">
        <v>84</v>
      </c>
      <c r="D1141" s="74" t="s">
        <v>83</v>
      </c>
      <c r="E1141" s="74" t="s">
        <v>577</v>
      </c>
      <c r="F1141" s="74" t="s">
        <v>2</v>
      </c>
      <c r="G1141" s="74" t="s">
        <v>2678</v>
      </c>
      <c r="H1141" s="76">
        <v>39969</v>
      </c>
      <c r="I1141" s="77">
        <v>59.853999999999999</v>
      </c>
      <c r="J1141" s="78">
        <v>9.74</v>
      </c>
      <c r="K1141" s="78">
        <v>11.7</v>
      </c>
      <c r="L1141" s="78">
        <v>44</v>
      </c>
      <c r="M1141" s="78">
        <v>1466.7570000000001</v>
      </c>
      <c r="N1141" s="76">
        <v>40297</v>
      </c>
      <c r="O1141" s="77">
        <v>28.242000000000001</v>
      </c>
      <c r="P1141" s="78">
        <v>8.9700000000000006</v>
      </c>
      <c r="Q1141" s="78">
        <v>10.26</v>
      </c>
      <c r="R1141" s="78">
        <v>43.55</v>
      </c>
      <c r="S1141" s="78">
        <v>1363.7850000000001</v>
      </c>
      <c r="T1141" s="79">
        <v>10</v>
      </c>
      <c r="V1141" s="86">
        <v>40297</v>
      </c>
      <c r="X1141" s="81" t="str">
        <f t="shared" si="170"/>
        <v>2009-Q2</v>
      </c>
      <c r="Y1141" s="81" t="str">
        <f t="shared" si="171"/>
        <v>2009-Q2</v>
      </c>
      <c r="Z1141" s="87">
        <f t="shared" si="172"/>
        <v>11.7</v>
      </c>
      <c r="AB1141" s="81" t="str">
        <f t="shared" si="173"/>
        <v>2010-Q2</v>
      </c>
      <c r="AC1141" s="81" t="str">
        <f t="shared" si="174"/>
        <v>2010-Q2</v>
      </c>
      <c r="AD1141" s="87">
        <f t="shared" si="175"/>
        <v>10.26</v>
      </c>
      <c r="AF1141" s="81" t="str">
        <f t="shared" si="176"/>
        <v>2010-Q2</v>
      </c>
      <c r="AG1141" s="87">
        <f t="shared" si="177"/>
        <v>11.7</v>
      </c>
      <c r="AH1141" s="87">
        <f t="shared" si="178"/>
        <v>10.26</v>
      </c>
      <c r="AI1141" s="87">
        <f t="shared" si="179"/>
        <v>1.4399999999999995</v>
      </c>
    </row>
    <row r="1142" spans="1:35" ht="12" customHeight="1" x14ac:dyDescent="0.2">
      <c r="A1142" s="73" t="s">
        <v>1887</v>
      </c>
      <c r="B1142" s="74" t="s">
        <v>116</v>
      </c>
      <c r="C1142" s="74" t="s">
        <v>2448</v>
      </c>
      <c r="D1142" s="74" t="s">
        <v>1008</v>
      </c>
      <c r="E1142" s="74" t="s">
        <v>1864</v>
      </c>
      <c r="F1142" s="74" t="s">
        <v>2</v>
      </c>
      <c r="G1142" s="74" t="s">
        <v>2680</v>
      </c>
      <c r="H1142" s="76">
        <v>40039</v>
      </c>
      <c r="I1142" s="77">
        <v>5.0537559999999999</v>
      </c>
      <c r="J1142" s="78">
        <v>9.6199999999999992</v>
      </c>
      <c r="K1142" s="78">
        <v>12.75</v>
      </c>
      <c r="L1142" s="78">
        <v>49.77</v>
      </c>
      <c r="M1142" s="78">
        <v>71.779242999999994</v>
      </c>
      <c r="N1142" s="76">
        <v>40295</v>
      </c>
      <c r="O1142" s="77">
        <v>2.6518790000000001</v>
      </c>
      <c r="P1142" s="78">
        <v>8.25</v>
      </c>
      <c r="Q1142" s="78">
        <v>10</v>
      </c>
      <c r="R1142" s="78">
        <v>49.77</v>
      </c>
      <c r="S1142" s="78">
        <v>71.863966000000005</v>
      </c>
      <c r="T1142" s="79">
        <v>8</v>
      </c>
      <c r="V1142" s="86">
        <v>40295</v>
      </c>
      <c r="X1142" s="81" t="str">
        <f t="shared" si="170"/>
        <v>2009-Q3</v>
      </c>
      <c r="Y1142" s="81" t="str">
        <f t="shared" si="171"/>
        <v>2009-Q3</v>
      </c>
      <c r="Z1142" s="87">
        <f t="shared" si="172"/>
        <v>12.75</v>
      </c>
      <c r="AB1142" s="81" t="str">
        <f t="shared" si="173"/>
        <v>2010-Q2</v>
      </c>
      <c r="AC1142" s="81" t="str">
        <f t="shared" si="174"/>
        <v>2010-Q2</v>
      </c>
      <c r="AD1142" s="87">
        <f t="shared" si="175"/>
        <v>10</v>
      </c>
      <c r="AF1142" s="81" t="str">
        <f t="shared" si="176"/>
        <v>2010-Q2</v>
      </c>
      <c r="AG1142" s="87">
        <f t="shared" si="177"/>
        <v>12.75</v>
      </c>
      <c r="AH1142" s="87">
        <f t="shared" si="178"/>
        <v>10</v>
      </c>
      <c r="AI1142" s="87">
        <f t="shared" si="179"/>
        <v>2.75</v>
      </c>
    </row>
    <row r="1143" spans="1:35" ht="12" customHeight="1" x14ac:dyDescent="0.2">
      <c r="A1143" s="73" t="s">
        <v>1887</v>
      </c>
      <c r="B1143" s="74" t="s">
        <v>28</v>
      </c>
      <c r="C1143" s="74" t="s">
        <v>149</v>
      </c>
      <c r="D1143" s="74" t="s">
        <v>22</v>
      </c>
      <c r="E1143" s="74" t="s">
        <v>1567</v>
      </c>
      <c r="F1143" s="74" t="s">
        <v>2</v>
      </c>
      <c r="G1143" s="74" t="s">
        <v>2680</v>
      </c>
      <c r="H1143" s="76">
        <v>40053</v>
      </c>
      <c r="I1143" s="77">
        <v>81.922409999999999</v>
      </c>
      <c r="J1143" s="78">
        <v>8.7799999999999994</v>
      </c>
      <c r="K1143" s="78">
        <v>11.5</v>
      </c>
      <c r="L1143" s="78">
        <v>50.65</v>
      </c>
      <c r="M1143" s="78">
        <v>668.73561199999995</v>
      </c>
      <c r="N1143" s="76">
        <v>40284</v>
      </c>
      <c r="O1143" s="77">
        <v>25</v>
      </c>
      <c r="P1143" s="75" t="s">
        <v>1</v>
      </c>
      <c r="Q1143" s="75" t="s">
        <v>1</v>
      </c>
      <c r="R1143" s="75" t="s">
        <v>1</v>
      </c>
      <c r="S1143" s="75" t="s">
        <v>1</v>
      </c>
      <c r="T1143" s="79">
        <v>7</v>
      </c>
      <c r="V1143" s="86">
        <v>40284</v>
      </c>
      <c r="X1143" s="81" t="str">
        <f t="shared" si="170"/>
        <v>2009-Q3</v>
      </c>
      <c r="Y1143" s="81" t="str">
        <f t="shared" si="171"/>
        <v>2009-Q3</v>
      </c>
      <c r="Z1143" s="87">
        <f t="shared" si="172"/>
        <v>11.5</v>
      </c>
      <c r="AB1143" s="81" t="str">
        <f t="shared" si="173"/>
        <v>2010-Q2</v>
      </c>
      <c r="AC1143" s="81" t="str">
        <f t="shared" si="174"/>
        <v/>
      </c>
      <c r="AD1143" s="87" t="str">
        <f t="shared" si="175"/>
        <v/>
      </c>
      <c r="AF1143" s="81" t="str">
        <f t="shared" si="176"/>
        <v/>
      </c>
      <c r="AG1143" s="87" t="str">
        <f t="shared" si="177"/>
        <v/>
      </c>
      <c r="AH1143" s="87" t="str">
        <f t="shared" si="178"/>
        <v/>
      </c>
      <c r="AI1143" s="87" t="str">
        <f t="shared" si="179"/>
        <v/>
      </c>
    </row>
    <row r="1144" spans="1:35" ht="12" customHeight="1" x14ac:dyDescent="0.2">
      <c r="A1144" s="73" t="s">
        <v>1887</v>
      </c>
      <c r="B1144" s="74" t="s">
        <v>14</v>
      </c>
      <c r="C1144" s="74" t="s">
        <v>131</v>
      </c>
      <c r="D1144" s="74" t="s">
        <v>2095</v>
      </c>
      <c r="E1144" s="74" t="s">
        <v>1717</v>
      </c>
      <c r="F1144" s="74" t="s">
        <v>2</v>
      </c>
      <c r="G1144" s="74" t="s">
        <v>2680</v>
      </c>
      <c r="H1144" s="76">
        <v>39941</v>
      </c>
      <c r="I1144" s="77">
        <v>110.30362</v>
      </c>
      <c r="J1144" s="78">
        <v>8.5</v>
      </c>
      <c r="K1144" s="78">
        <v>10.8</v>
      </c>
      <c r="L1144" s="78">
        <v>48</v>
      </c>
      <c r="M1144" s="78">
        <v>3805.6785810000001</v>
      </c>
      <c r="N1144" s="76">
        <v>40270</v>
      </c>
      <c r="O1144" s="77">
        <v>74.060715999999999</v>
      </c>
      <c r="P1144" s="78">
        <v>8.1</v>
      </c>
      <c r="Q1144" s="78">
        <v>10.1</v>
      </c>
      <c r="R1144" s="78">
        <v>46</v>
      </c>
      <c r="S1144" s="78">
        <v>3796.6149719999999</v>
      </c>
      <c r="T1144" s="79">
        <v>10</v>
      </c>
      <c r="V1144" s="86">
        <v>40270</v>
      </c>
      <c r="X1144" s="81" t="str">
        <f t="shared" si="170"/>
        <v>2009-Q2</v>
      </c>
      <c r="Y1144" s="81" t="str">
        <f t="shared" si="171"/>
        <v>2009-Q2</v>
      </c>
      <c r="Z1144" s="87">
        <f t="shared" si="172"/>
        <v>10.8</v>
      </c>
      <c r="AB1144" s="81" t="str">
        <f t="shared" si="173"/>
        <v>2010-Q2</v>
      </c>
      <c r="AC1144" s="81" t="str">
        <f t="shared" si="174"/>
        <v>2010-Q2</v>
      </c>
      <c r="AD1144" s="87">
        <f t="shared" si="175"/>
        <v>10.1</v>
      </c>
      <c r="AF1144" s="81" t="str">
        <f t="shared" si="176"/>
        <v>2010-Q2</v>
      </c>
      <c r="AG1144" s="87">
        <f t="shared" si="177"/>
        <v>10.8</v>
      </c>
      <c r="AH1144" s="87">
        <f t="shared" si="178"/>
        <v>10.1</v>
      </c>
      <c r="AI1144" s="87">
        <f t="shared" si="179"/>
        <v>0.70000000000000107</v>
      </c>
    </row>
    <row r="1145" spans="1:35" ht="12" customHeight="1" x14ac:dyDescent="0.2">
      <c r="A1145" s="73" t="s">
        <v>1887</v>
      </c>
      <c r="B1145" s="74" t="s">
        <v>39</v>
      </c>
      <c r="C1145" s="74" t="s">
        <v>3013</v>
      </c>
      <c r="D1145" s="74" t="s">
        <v>38</v>
      </c>
      <c r="E1145" s="74" t="s">
        <v>1191</v>
      </c>
      <c r="F1145" s="74" t="s">
        <v>2</v>
      </c>
      <c r="G1145" s="74" t="s">
        <v>2678</v>
      </c>
      <c r="H1145" s="76">
        <v>39941</v>
      </c>
      <c r="I1145" s="77">
        <v>853</v>
      </c>
      <c r="J1145" s="78">
        <v>8.2899999999999991</v>
      </c>
      <c r="K1145" s="78">
        <v>10.9</v>
      </c>
      <c r="L1145" s="78">
        <v>48</v>
      </c>
      <c r="M1145" s="78">
        <v>15107</v>
      </c>
      <c r="N1145" s="76">
        <v>40262</v>
      </c>
      <c r="O1145" s="77">
        <v>540.81700000000001</v>
      </c>
      <c r="P1145" s="78">
        <v>7.76</v>
      </c>
      <c r="Q1145" s="78">
        <v>10.15</v>
      </c>
      <c r="R1145" s="78">
        <v>48</v>
      </c>
      <c r="S1145" s="78">
        <v>14887</v>
      </c>
      <c r="T1145" s="79">
        <v>10</v>
      </c>
      <c r="V1145" s="86">
        <v>40262</v>
      </c>
      <c r="X1145" s="81" t="str">
        <f t="shared" si="170"/>
        <v>2009-Q2</v>
      </c>
      <c r="Y1145" s="81" t="str">
        <f t="shared" si="171"/>
        <v>2009-Q2</v>
      </c>
      <c r="Z1145" s="87">
        <f t="shared" si="172"/>
        <v>10.9</v>
      </c>
      <c r="AB1145" s="81" t="str">
        <f t="shared" si="173"/>
        <v>2010-Q1</v>
      </c>
      <c r="AC1145" s="81" t="str">
        <f t="shared" si="174"/>
        <v>2010-Q1</v>
      </c>
      <c r="AD1145" s="87">
        <f t="shared" si="175"/>
        <v>10.15</v>
      </c>
      <c r="AF1145" s="81" t="str">
        <f t="shared" si="176"/>
        <v>2010-Q1</v>
      </c>
      <c r="AG1145" s="87">
        <f t="shared" si="177"/>
        <v>10.9</v>
      </c>
      <c r="AH1145" s="87">
        <f t="shared" si="178"/>
        <v>10.15</v>
      </c>
      <c r="AI1145" s="87">
        <f t="shared" si="179"/>
        <v>0.75</v>
      </c>
    </row>
    <row r="1146" spans="1:35" ht="12" customHeight="1" x14ac:dyDescent="0.2">
      <c r="A1146" s="73" t="s">
        <v>1887</v>
      </c>
      <c r="B1146" s="74" t="s">
        <v>95</v>
      </c>
      <c r="C1146" s="74" t="s">
        <v>252</v>
      </c>
      <c r="D1146" s="74" t="s">
        <v>151</v>
      </c>
      <c r="E1146" s="74" t="s">
        <v>430</v>
      </c>
      <c r="F1146" s="74" t="s">
        <v>2</v>
      </c>
      <c r="G1146" s="74" t="s">
        <v>2680</v>
      </c>
      <c r="H1146" s="76">
        <v>39890</v>
      </c>
      <c r="I1146" s="77">
        <v>1043.5350000000001</v>
      </c>
      <c r="J1146" s="78">
        <v>8</v>
      </c>
      <c r="K1146" s="78">
        <v>12.5</v>
      </c>
      <c r="L1146" s="78">
        <v>47.93</v>
      </c>
      <c r="M1146" s="78">
        <v>17063.585999999999</v>
      </c>
      <c r="N1146" s="76">
        <v>40254</v>
      </c>
      <c r="O1146" s="77">
        <v>75.470948000000007</v>
      </c>
      <c r="P1146" s="78">
        <v>6.65</v>
      </c>
      <c r="Q1146" s="78">
        <v>10</v>
      </c>
      <c r="R1146" s="78">
        <v>47</v>
      </c>
      <c r="S1146" s="78">
        <v>16787.429918000002</v>
      </c>
      <c r="T1146" s="79">
        <v>12</v>
      </c>
      <c r="V1146" s="86">
        <v>40254</v>
      </c>
      <c r="X1146" s="81" t="str">
        <f t="shared" si="170"/>
        <v>2009-Q1</v>
      </c>
      <c r="Y1146" s="81" t="str">
        <f t="shared" si="171"/>
        <v>2009-Q1</v>
      </c>
      <c r="Z1146" s="87">
        <f t="shared" si="172"/>
        <v>12.5</v>
      </c>
      <c r="AB1146" s="81" t="str">
        <f t="shared" si="173"/>
        <v>2010-Q1</v>
      </c>
      <c r="AC1146" s="81" t="str">
        <f t="shared" si="174"/>
        <v>2010-Q1</v>
      </c>
      <c r="AD1146" s="87">
        <f t="shared" si="175"/>
        <v>10</v>
      </c>
      <c r="AF1146" s="81" t="str">
        <f t="shared" si="176"/>
        <v>2010-Q1</v>
      </c>
      <c r="AG1146" s="87">
        <f t="shared" si="177"/>
        <v>12.5</v>
      </c>
      <c r="AH1146" s="87">
        <f t="shared" si="178"/>
        <v>10</v>
      </c>
      <c r="AI1146" s="87">
        <f t="shared" si="179"/>
        <v>2.5</v>
      </c>
    </row>
    <row r="1147" spans="1:35" ht="12" customHeight="1" x14ac:dyDescent="0.2">
      <c r="A1147" s="73" t="s">
        <v>1887</v>
      </c>
      <c r="B1147" s="74" t="s">
        <v>17</v>
      </c>
      <c r="C1147" s="74" t="s">
        <v>16</v>
      </c>
      <c r="D1147" s="74" t="s">
        <v>15</v>
      </c>
      <c r="E1147" s="74" t="s">
        <v>1639</v>
      </c>
      <c r="F1147" s="74" t="s">
        <v>2</v>
      </c>
      <c r="G1147" s="74" t="s">
        <v>2680</v>
      </c>
      <c r="H1147" s="76">
        <v>39903</v>
      </c>
      <c r="I1147" s="77">
        <v>250.18</v>
      </c>
      <c r="J1147" s="78">
        <v>9.74</v>
      </c>
      <c r="K1147" s="78">
        <v>14</v>
      </c>
      <c r="L1147" s="78">
        <v>47.71</v>
      </c>
      <c r="M1147" s="78">
        <v>8754.9449999999997</v>
      </c>
      <c r="N1147" s="76">
        <v>40248</v>
      </c>
      <c r="O1147" s="77">
        <v>0</v>
      </c>
      <c r="P1147" s="75" t="s">
        <v>1</v>
      </c>
      <c r="Q1147" s="78">
        <v>11.9</v>
      </c>
      <c r="R1147" s="75" t="s">
        <v>1</v>
      </c>
      <c r="S1147" s="75" t="s">
        <v>1</v>
      </c>
      <c r="T1147" s="79">
        <v>11</v>
      </c>
      <c r="V1147" s="86">
        <v>40248</v>
      </c>
      <c r="X1147" s="81" t="str">
        <f t="shared" si="170"/>
        <v>2009-Q1</v>
      </c>
      <c r="Y1147" s="81" t="str">
        <f t="shared" si="171"/>
        <v>2009-Q1</v>
      </c>
      <c r="Z1147" s="87">
        <f t="shared" si="172"/>
        <v>14</v>
      </c>
      <c r="AB1147" s="81" t="str">
        <f t="shared" si="173"/>
        <v>2010-Q1</v>
      </c>
      <c r="AC1147" s="81" t="str">
        <f t="shared" si="174"/>
        <v>2010-Q1</v>
      </c>
      <c r="AD1147" s="87">
        <f t="shared" si="175"/>
        <v>11.9</v>
      </c>
      <c r="AF1147" s="81" t="str">
        <f t="shared" si="176"/>
        <v>2010-Q1</v>
      </c>
      <c r="AG1147" s="87">
        <f t="shared" si="177"/>
        <v>14</v>
      </c>
      <c r="AH1147" s="87">
        <f t="shared" si="178"/>
        <v>11.9</v>
      </c>
      <c r="AI1147" s="87">
        <f t="shared" si="179"/>
        <v>2.0999999999999996</v>
      </c>
    </row>
    <row r="1148" spans="1:35" ht="12" customHeight="1" x14ac:dyDescent="0.2">
      <c r="A1148" s="73" t="s">
        <v>1887</v>
      </c>
      <c r="B1148" s="74" t="s">
        <v>17</v>
      </c>
      <c r="C1148" s="74" t="s">
        <v>16</v>
      </c>
      <c r="D1148" s="74" t="s">
        <v>15</v>
      </c>
      <c r="E1148" s="74" t="s">
        <v>1640</v>
      </c>
      <c r="F1148" s="74" t="s">
        <v>2</v>
      </c>
      <c r="G1148" s="74" t="s">
        <v>2694</v>
      </c>
      <c r="H1148" s="76">
        <v>39903</v>
      </c>
      <c r="I1148" s="77">
        <v>99.2</v>
      </c>
      <c r="J1148" s="78">
        <v>10.41</v>
      </c>
      <c r="K1148" s="78">
        <v>14.5</v>
      </c>
      <c r="L1148" s="78">
        <v>52.06</v>
      </c>
      <c r="M1148" s="78">
        <v>1154.123</v>
      </c>
      <c r="N1148" s="76">
        <v>40248</v>
      </c>
      <c r="O1148" s="77">
        <v>71</v>
      </c>
      <c r="P1148" s="78">
        <v>7.81</v>
      </c>
      <c r="Q1148" s="78">
        <v>12.3</v>
      </c>
      <c r="R1148" s="78">
        <v>47.71</v>
      </c>
      <c r="S1148" s="78">
        <v>1153.2919999999999</v>
      </c>
      <c r="T1148" s="79">
        <v>11</v>
      </c>
      <c r="V1148" s="86">
        <v>40248</v>
      </c>
      <c r="X1148" s="81" t="str">
        <f t="shared" si="170"/>
        <v>2009-Q1</v>
      </c>
      <c r="Y1148" s="81" t="str">
        <f t="shared" si="171"/>
        <v>2009-Q1</v>
      </c>
      <c r="Z1148" s="87">
        <f t="shared" si="172"/>
        <v>14.5</v>
      </c>
      <c r="AB1148" s="81" t="str">
        <f t="shared" si="173"/>
        <v>2010-Q1</v>
      </c>
      <c r="AC1148" s="81" t="str">
        <f t="shared" si="174"/>
        <v>2010-Q1</v>
      </c>
      <c r="AD1148" s="87">
        <f t="shared" si="175"/>
        <v>12.3</v>
      </c>
      <c r="AF1148" s="81" t="str">
        <f t="shared" si="176"/>
        <v>2010-Q1</v>
      </c>
      <c r="AG1148" s="87">
        <f t="shared" si="177"/>
        <v>14.5</v>
      </c>
      <c r="AH1148" s="87">
        <f t="shared" si="178"/>
        <v>12.3</v>
      </c>
      <c r="AI1148" s="87">
        <f t="shared" si="179"/>
        <v>2.1999999999999993</v>
      </c>
    </row>
    <row r="1149" spans="1:35" ht="12" customHeight="1" x14ac:dyDescent="0.2">
      <c r="A1149" s="73" t="s">
        <v>1887</v>
      </c>
      <c r="B1149" s="74" t="s">
        <v>17</v>
      </c>
      <c r="C1149" s="74" t="s">
        <v>16</v>
      </c>
      <c r="D1149" s="74" t="s">
        <v>15</v>
      </c>
      <c r="E1149" s="74" t="s">
        <v>1641</v>
      </c>
      <c r="F1149" s="74" t="s">
        <v>2</v>
      </c>
      <c r="G1149" s="74" t="s">
        <v>2694</v>
      </c>
      <c r="H1149" s="76">
        <v>39903</v>
      </c>
      <c r="I1149" s="77">
        <v>77.3</v>
      </c>
      <c r="J1149" s="78">
        <v>10.41</v>
      </c>
      <c r="K1149" s="78">
        <v>14.5</v>
      </c>
      <c r="L1149" s="78">
        <v>52.06</v>
      </c>
      <c r="M1149" s="78">
        <v>418.7</v>
      </c>
      <c r="N1149" s="76">
        <v>40248</v>
      </c>
      <c r="O1149" s="77">
        <v>64.400000000000006</v>
      </c>
      <c r="P1149" s="78">
        <v>7.81</v>
      </c>
      <c r="Q1149" s="78">
        <v>12.3</v>
      </c>
      <c r="R1149" s="78">
        <v>47.41</v>
      </c>
      <c r="S1149" s="78">
        <v>418.7</v>
      </c>
      <c r="T1149" s="79">
        <v>11</v>
      </c>
      <c r="V1149" s="86">
        <v>40248</v>
      </c>
      <c r="X1149" s="81" t="str">
        <f t="shared" si="170"/>
        <v>2009-Q1</v>
      </c>
      <c r="Y1149" s="81" t="str">
        <f t="shared" si="171"/>
        <v>2009-Q1</v>
      </c>
      <c r="Z1149" s="87">
        <f t="shared" si="172"/>
        <v>14.5</v>
      </c>
      <c r="AB1149" s="81" t="str">
        <f t="shared" si="173"/>
        <v>2010-Q1</v>
      </c>
      <c r="AC1149" s="81" t="str">
        <f t="shared" si="174"/>
        <v>2010-Q1</v>
      </c>
      <c r="AD1149" s="87">
        <f t="shared" si="175"/>
        <v>12.3</v>
      </c>
      <c r="AF1149" s="81" t="str">
        <f t="shared" si="176"/>
        <v>2010-Q1</v>
      </c>
      <c r="AG1149" s="87">
        <f t="shared" si="177"/>
        <v>14.5</v>
      </c>
      <c r="AH1149" s="87">
        <f t="shared" si="178"/>
        <v>12.3</v>
      </c>
      <c r="AI1149" s="87">
        <f t="shared" si="179"/>
        <v>2.1999999999999993</v>
      </c>
    </row>
    <row r="1150" spans="1:35" ht="12" customHeight="1" x14ac:dyDescent="0.2">
      <c r="A1150" s="73" t="s">
        <v>1887</v>
      </c>
      <c r="B1150" s="74" t="s">
        <v>95</v>
      </c>
      <c r="C1150" s="74" t="s">
        <v>2035</v>
      </c>
      <c r="D1150" s="74" t="s">
        <v>167</v>
      </c>
      <c r="E1150" s="74" t="s">
        <v>425</v>
      </c>
      <c r="F1150" s="74" t="s">
        <v>2</v>
      </c>
      <c r="G1150" s="74" t="s">
        <v>2680</v>
      </c>
      <c r="H1150" s="76">
        <v>39892</v>
      </c>
      <c r="I1150" s="77">
        <v>499.99700000000001</v>
      </c>
      <c r="J1150" s="78">
        <v>9.2100000000000009</v>
      </c>
      <c r="K1150" s="78">
        <v>12.54</v>
      </c>
      <c r="L1150" s="78">
        <v>50.52</v>
      </c>
      <c r="M1150" s="78">
        <v>6238.6170000000002</v>
      </c>
      <c r="N1150" s="76">
        <v>40242</v>
      </c>
      <c r="O1150" s="77">
        <v>126.212</v>
      </c>
      <c r="P1150" s="78">
        <v>7.88</v>
      </c>
      <c r="Q1150" s="78">
        <v>10.5</v>
      </c>
      <c r="R1150" s="78">
        <v>46.74</v>
      </c>
      <c r="S1150" s="78">
        <v>6302.2780750000002</v>
      </c>
      <c r="T1150" s="79">
        <v>11</v>
      </c>
      <c r="V1150" s="86">
        <v>40242</v>
      </c>
      <c r="X1150" s="81" t="str">
        <f t="shared" si="170"/>
        <v>2009-Q1</v>
      </c>
      <c r="Y1150" s="81" t="str">
        <f t="shared" si="171"/>
        <v>2009-Q1</v>
      </c>
      <c r="Z1150" s="87">
        <f t="shared" si="172"/>
        <v>12.54</v>
      </c>
      <c r="AB1150" s="81" t="str">
        <f t="shared" si="173"/>
        <v>2010-Q1</v>
      </c>
      <c r="AC1150" s="81" t="str">
        <f t="shared" si="174"/>
        <v>2010-Q1</v>
      </c>
      <c r="AD1150" s="87">
        <f t="shared" si="175"/>
        <v>10.5</v>
      </c>
      <c r="AF1150" s="81" t="str">
        <f t="shared" si="176"/>
        <v>2010-Q1</v>
      </c>
      <c r="AG1150" s="87">
        <f t="shared" si="177"/>
        <v>12.54</v>
      </c>
      <c r="AH1150" s="87">
        <f t="shared" si="178"/>
        <v>10.5</v>
      </c>
      <c r="AI1150" s="87">
        <f t="shared" si="179"/>
        <v>2.0399999999999991</v>
      </c>
    </row>
    <row r="1151" spans="1:35" ht="12" customHeight="1" x14ac:dyDescent="0.2">
      <c r="A1151" s="73" t="s">
        <v>1887</v>
      </c>
      <c r="B1151" s="74" t="s">
        <v>17</v>
      </c>
      <c r="C1151" s="74" t="s">
        <v>20</v>
      </c>
      <c r="D1151" s="74" t="s">
        <v>19</v>
      </c>
      <c r="E1151" s="74" t="s">
        <v>1625</v>
      </c>
      <c r="F1151" s="74" t="s">
        <v>2</v>
      </c>
      <c r="G1151" s="74" t="s">
        <v>2680</v>
      </c>
      <c r="H1151" s="76">
        <v>39967</v>
      </c>
      <c r="I1151" s="77">
        <v>12.188376999999999</v>
      </c>
      <c r="J1151" s="78">
        <v>8.59</v>
      </c>
      <c r="K1151" s="78">
        <v>12</v>
      </c>
      <c r="L1151" s="78">
        <v>53.26</v>
      </c>
      <c r="M1151" s="78">
        <v>155.59647000000001</v>
      </c>
      <c r="N1151" s="76">
        <v>40241</v>
      </c>
      <c r="O1151" s="77">
        <v>10.6</v>
      </c>
      <c r="P1151" s="78">
        <v>7.85</v>
      </c>
      <c r="Q1151" s="78">
        <v>10.5</v>
      </c>
      <c r="R1151" s="78">
        <v>53.62</v>
      </c>
      <c r="S1151" s="78">
        <v>163.6</v>
      </c>
      <c r="T1151" s="79">
        <v>9</v>
      </c>
      <c r="V1151" s="86">
        <v>40241</v>
      </c>
      <c r="X1151" s="81" t="str">
        <f t="shared" si="170"/>
        <v>2009-Q2</v>
      </c>
      <c r="Y1151" s="81" t="str">
        <f t="shared" si="171"/>
        <v>2009-Q2</v>
      </c>
      <c r="Z1151" s="87">
        <f t="shared" si="172"/>
        <v>12</v>
      </c>
      <c r="AB1151" s="81" t="str">
        <f t="shared" si="173"/>
        <v>2010-Q1</v>
      </c>
      <c r="AC1151" s="81" t="str">
        <f t="shared" si="174"/>
        <v>2010-Q1</v>
      </c>
      <c r="AD1151" s="87">
        <f t="shared" si="175"/>
        <v>10.5</v>
      </c>
      <c r="AF1151" s="81" t="str">
        <f t="shared" si="176"/>
        <v>2010-Q1</v>
      </c>
      <c r="AG1151" s="87">
        <f t="shared" si="177"/>
        <v>12</v>
      </c>
      <c r="AH1151" s="87">
        <f t="shared" si="178"/>
        <v>10.5</v>
      </c>
      <c r="AI1151" s="87">
        <f t="shared" si="179"/>
        <v>1.5</v>
      </c>
    </row>
    <row r="1152" spans="1:35" ht="12" customHeight="1" x14ac:dyDescent="0.2">
      <c r="A1152" s="73" t="s">
        <v>1887</v>
      </c>
      <c r="B1152" s="74" t="s">
        <v>101</v>
      </c>
      <c r="C1152" s="74" t="s">
        <v>100</v>
      </c>
      <c r="D1152" s="74" t="s">
        <v>62</v>
      </c>
      <c r="E1152" s="74" t="s">
        <v>404</v>
      </c>
      <c r="F1152" s="74" t="s">
        <v>2</v>
      </c>
      <c r="G1152" s="74" t="s">
        <v>2678</v>
      </c>
      <c r="H1152" s="76">
        <v>39955</v>
      </c>
      <c r="I1152" s="77">
        <v>44.514000000000003</v>
      </c>
      <c r="J1152" s="78">
        <v>8.5299999999999994</v>
      </c>
      <c r="K1152" s="78">
        <v>10.75</v>
      </c>
      <c r="L1152" s="78">
        <v>46.18</v>
      </c>
      <c r="M1152" s="78">
        <v>1020.095</v>
      </c>
      <c r="N1152" s="76">
        <v>40239</v>
      </c>
      <c r="O1152" s="77">
        <v>19.832999999999998</v>
      </c>
      <c r="P1152" s="78">
        <v>8.01</v>
      </c>
      <c r="Q1152" s="78">
        <v>9.6300000000000008</v>
      </c>
      <c r="R1152" s="78">
        <v>46.18</v>
      </c>
      <c r="S1152" s="78">
        <v>1010.264</v>
      </c>
      <c r="T1152" s="79">
        <v>9</v>
      </c>
      <c r="V1152" s="86">
        <v>40239</v>
      </c>
      <c r="X1152" s="81" t="str">
        <f t="shared" si="170"/>
        <v>2009-Q2</v>
      </c>
      <c r="Y1152" s="81" t="str">
        <f t="shared" si="171"/>
        <v>2009-Q2</v>
      </c>
      <c r="Z1152" s="87">
        <f t="shared" si="172"/>
        <v>10.75</v>
      </c>
      <c r="AB1152" s="81" t="str">
        <f t="shared" si="173"/>
        <v>2010-Q1</v>
      </c>
      <c r="AC1152" s="81" t="str">
        <f t="shared" si="174"/>
        <v>2010-Q1</v>
      </c>
      <c r="AD1152" s="87">
        <f t="shared" si="175"/>
        <v>9.6300000000000008</v>
      </c>
      <c r="AF1152" s="81" t="str">
        <f t="shared" si="176"/>
        <v>2010-Q1</v>
      </c>
      <c r="AG1152" s="87">
        <f t="shared" si="177"/>
        <v>10.75</v>
      </c>
      <c r="AH1152" s="87">
        <f t="shared" si="178"/>
        <v>9.6300000000000008</v>
      </c>
      <c r="AI1152" s="87">
        <f t="shared" si="179"/>
        <v>1.1199999999999992</v>
      </c>
    </row>
    <row r="1153" spans="1:35" ht="12" customHeight="1" x14ac:dyDescent="0.2">
      <c r="A1153" s="73" t="s">
        <v>1887</v>
      </c>
      <c r="B1153" s="74" t="s">
        <v>35</v>
      </c>
      <c r="C1153" s="74" t="s">
        <v>177</v>
      </c>
      <c r="D1153" s="74" t="s">
        <v>176</v>
      </c>
      <c r="E1153" s="74" t="s">
        <v>1343</v>
      </c>
      <c r="F1153" s="74" t="s">
        <v>2</v>
      </c>
      <c r="G1153" s="74" t="s">
        <v>2680</v>
      </c>
      <c r="H1153" s="76">
        <v>40025</v>
      </c>
      <c r="I1153" s="77">
        <v>7.3</v>
      </c>
      <c r="J1153" s="78">
        <v>8.68</v>
      </c>
      <c r="K1153" s="78">
        <v>11.25</v>
      </c>
      <c r="L1153" s="78">
        <v>49.8</v>
      </c>
      <c r="M1153" s="78">
        <v>110.8</v>
      </c>
      <c r="N1153" s="76">
        <v>40233</v>
      </c>
      <c r="O1153" s="77">
        <v>5</v>
      </c>
      <c r="P1153" s="78">
        <v>8.06</v>
      </c>
      <c r="Q1153" s="78">
        <v>10.18</v>
      </c>
      <c r="R1153" s="78">
        <v>49.8</v>
      </c>
      <c r="S1153" s="78">
        <v>109.6</v>
      </c>
      <c r="T1153" s="79">
        <v>6</v>
      </c>
      <c r="V1153" s="86">
        <v>40233</v>
      </c>
      <c r="X1153" s="81" t="str">
        <f t="shared" si="170"/>
        <v>2009-Q3</v>
      </c>
      <c r="Y1153" s="81" t="str">
        <f t="shared" si="171"/>
        <v>2009-Q3</v>
      </c>
      <c r="Z1153" s="87">
        <f t="shared" si="172"/>
        <v>11.25</v>
      </c>
      <c r="AB1153" s="81" t="str">
        <f t="shared" si="173"/>
        <v>2010-Q1</v>
      </c>
      <c r="AC1153" s="81" t="str">
        <f t="shared" si="174"/>
        <v>2010-Q1</v>
      </c>
      <c r="AD1153" s="87">
        <f t="shared" si="175"/>
        <v>10.18</v>
      </c>
      <c r="AF1153" s="81" t="str">
        <f t="shared" si="176"/>
        <v>2010-Q1</v>
      </c>
      <c r="AG1153" s="87">
        <f t="shared" si="177"/>
        <v>11.25</v>
      </c>
      <c r="AH1153" s="87">
        <f t="shared" si="178"/>
        <v>10.18</v>
      </c>
      <c r="AI1153" s="87">
        <f t="shared" si="179"/>
        <v>1.0700000000000003</v>
      </c>
    </row>
    <row r="1154" spans="1:35" ht="12" customHeight="1" x14ac:dyDescent="0.2">
      <c r="A1154" s="73" t="s">
        <v>1887</v>
      </c>
      <c r="B1154" s="74" t="s">
        <v>144</v>
      </c>
      <c r="C1154" s="74" t="s">
        <v>13</v>
      </c>
      <c r="D1154" s="74" t="s">
        <v>12</v>
      </c>
      <c r="E1154" s="74" t="s">
        <v>1592</v>
      </c>
      <c r="F1154" s="74" t="s">
        <v>2</v>
      </c>
      <c r="G1154" s="74" t="s">
        <v>2680</v>
      </c>
      <c r="H1154" s="76">
        <v>39987</v>
      </c>
      <c r="I1154" s="77">
        <v>67.228551999999993</v>
      </c>
      <c r="J1154" s="78">
        <v>8.5399999999999991</v>
      </c>
      <c r="K1154" s="78">
        <v>11</v>
      </c>
      <c r="L1154" s="78">
        <v>51</v>
      </c>
      <c r="M1154" s="78">
        <v>4627.2872310000002</v>
      </c>
      <c r="N1154" s="76">
        <v>40227</v>
      </c>
      <c r="O1154" s="77">
        <v>32.414859999999997</v>
      </c>
      <c r="P1154" s="78">
        <v>8.34</v>
      </c>
      <c r="Q1154" s="78">
        <v>10.6</v>
      </c>
      <c r="R1154" s="78">
        <v>51</v>
      </c>
      <c r="S1154" s="78">
        <v>4628.4424989999998</v>
      </c>
      <c r="T1154" s="79">
        <v>8</v>
      </c>
      <c r="V1154" s="86">
        <v>40227</v>
      </c>
      <c r="X1154" s="81" t="str">
        <f t="shared" si="170"/>
        <v>2009-Q2</v>
      </c>
      <c r="Y1154" s="81" t="str">
        <f t="shared" si="171"/>
        <v>2009-Q2</v>
      </c>
      <c r="Z1154" s="87">
        <f t="shared" si="172"/>
        <v>11</v>
      </c>
      <c r="AB1154" s="81" t="str">
        <f t="shared" si="173"/>
        <v>2010-Q1</v>
      </c>
      <c r="AC1154" s="81" t="str">
        <f t="shared" si="174"/>
        <v>2010-Q1</v>
      </c>
      <c r="AD1154" s="87">
        <f t="shared" si="175"/>
        <v>10.6</v>
      </c>
      <c r="AF1154" s="81" t="str">
        <f t="shared" si="176"/>
        <v>2010-Q1</v>
      </c>
      <c r="AG1154" s="87">
        <f t="shared" si="177"/>
        <v>11</v>
      </c>
      <c r="AH1154" s="87">
        <f t="shared" si="178"/>
        <v>10.6</v>
      </c>
      <c r="AI1154" s="87">
        <f t="shared" si="179"/>
        <v>0.40000000000000036</v>
      </c>
    </row>
    <row r="1155" spans="1:35" ht="12" customHeight="1" x14ac:dyDescent="0.2">
      <c r="A1155" s="73" t="s">
        <v>1887</v>
      </c>
      <c r="B1155" s="74" t="s">
        <v>171</v>
      </c>
      <c r="C1155" s="74" t="s">
        <v>2776</v>
      </c>
      <c r="D1155" s="74" t="s">
        <v>19</v>
      </c>
      <c r="E1155" s="74" t="s">
        <v>1432</v>
      </c>
      <c r="F1155" s="74" t="s">
        <v>2</v>
      </c>
      <c r="G1155" s="74" t="s">
        <v>2678</v>
      </c>
      <c r="H1155" s="76">
        <v>39965</v>
      </c>
      <c r="I1155" s="77">
        <v>67.599999999999994</v>
      </c>
      <c r="J1155" s="78">
        <v>8.98</v>
      </c>
      <c r="K1155" s="78">
        <v>11.6</v>
      </c>
      <c r="L1155" s="78">
        <v>50.05</v>
      </c>
      <c r="M1155" s="78">
        <v>580</v>
      </c>
      <c r="N1155" s="76">
        <v>40218</v>
      </c>
      <c r="O1155" s="77">
        <v>25.8</v>
      </c>
      <c r="P1155" s="78">
        <v>7.31</v>
      </c>
      <c r="Q1155" s="78">
        <v>9.8000000000000007</v>
      </c>
      <c r="R1155" s="78">
        <v>48.78</v>
      </c>
      <c r="S1155" s="78">
        <v>550.87043200000005</v>
      </c>
      <c r="T1155" s="79">
        <v>8</v>
      </c>
      <c r="V1155" s="86">
        <v>40218</v>
      </c>
      <c r="X1155" s="81" t="str">
        <f t="shared" ref="X1155:X1218" si="180">YEAR(H1155)&amp;"-Q"&amp;IF(MONTH(H1155)&lt;4,1,IF(MONTH(H1155)&lt;7,2,IF(MONTH(H1155)&lt;10,3,4)))</f>
        <v>2009-Q2</v>
      </c>
      <c r="Y1155" s="81" t="str">
        <f t="shared" ref="Y1155:Y1218" si="181">IF(ISNUMBER(K1155),X1155,"")</f>
        <v>2009-Q2</v>
      </c>
      <c r="Z1155" s="87">
        <f t="shared" ref="Z1155:Z1218" si="182">IF(ISNUMBER(K1155),K1155,"")</f>
        <v>11.6</v>
      </c>
      <c r="AB1155" s="81" t="str">
        <f t="shared" ref="AB1155:AB1218" si="183">IF(A1155="Settled",YEAR(N1155)&amp;"-Q"&amp;IF(MONTH(N1155)&lt;4,1,IF(MONTH(N1155)&lt;7,2,IF(MONTH(N1155)&lt;10,3,4))),"")</f>
        <v>2010-Q1</v>
      </c>
      <c r="AC1155" s="81" t="str">
        <f t="shared" ref="AC1155:AC1218" si="184">IF(ISNUMBER(Q1155),AB1155,"")</f>
        <v>2010-Q1</v>
      </c>
      <c r="AD1155" s="87">
        <f t="shared" ref="AD1155:AD1218" si="185">IF(ISNUMBER(Q1155),Q1155,"")</f>
        <v>9.8000000000000007</v>
      </c>
      <c r="AF1155" s="81" t="str">
        <f t="shared" ref="AF1155:AF1218" si="186">IF(AND(LEN(Z1155)&gt;0,LEN(AD1155)&gt;0),AB1155,"")</f>
        <v>2010-Q1</v>
      </c>
      <c r="AG1155" s="87">
        <f t="shared" ref="AG1155:AG1218" si="187">IF(LEN(AF1155)&gt;0,Z1155,"")</f>
        <v>11.6</v>
      </c>
      <c r="AH1155" s="87">
        <f t="shared" ref="AH1155:AH1218" si="188">IF(LEN(AF1155)&gt;0,AD1155,"")</f>
        <v>9.8000000000000007</v>
      </c>
      <c r="AI1155" s="87">
        <f t="shared" ref="AI1155:AI1218" si="189">IF(LEN(AF1155)&gt;0,AG1155-AH1155,"")</f>
        <v>1.7999999999999989</v>
      </c>
    </row>
    <row r="1156" spans="1:35" ht="12" customHeight="1" x14ac:dyDescent="0.2">
      <c r="A1156" s="73" t="s">
        <v>1887</v>
      </c>
      <c r="B1156" s="74" t="s">
        <v>78</v>
      </c>
      <c r="C1156" s="74" t="s">
        <v>2328</v>
      </c>
      <c r="D1156" s="74" t="s">
        <v>2170</v>
      </c>
      <c r="E1156" s="74" t="s">
        <v>668</v>
      </c>
      <c r="F1156" s="74" t="s">
        <v>2</v>
      </c>
      <c r="G1156" s="74" t="s">
        <v>2680</v>
      </c>
      <c r="H1156" s="76">
        <v>39966</v>
      </c>
      <c r="I1156" s="77">
        <v>9.7142750000000007</v>
      </c>
      <c r="J1156" s="78">
        <v>8.49</v>
      </c>
      <c r="K1156" s="78">
        <v>10.4</v>
      </c>
      <c r="L1156" s="78">
        <v>50.13</v>
      </c>
      <c r="M1156" s="78">
        <v>35.388817000000003</v>
      </c>
      <c r="N1156" s="76">
        <v>40205</v>
      </c>
      <c r="O1156" s="77">
        <v>8.5500000000000007</v>
      </c>
      <c r="P1156" s="78">
        <v>8.49</v>
      </c>
      <c r="Q1156" s="78">
        <v>10.4</v>
      </c>
      <c r="R1156" s="78">
        <v>50.13</v>
      </c>
      <c r="S1156" s="75" t="s">
        <v>1</v>
      </c>
      <c r="T1156" s="79">
        <v>7</v>
      </c>
      <c r="V1156" s="86">
        <v>40205</v>
      </c>
      <c r="X1156" s="81" t="str">
        <f t="shared" si="180"/>
        <v>2009-Q2</v>
      </c>
      <c r="Y1156" s="81" t="str">
        <f t="shared" si="181"/>
        <v>2009-Q2</v>
      </c>
      <c r="Z1156" s="87">
        <f t="shared" si="182"/>
        <v>10.4</v>
      </c>
      <c r="AB1156" s="81" t="str">
        <f t="shared" si="183"/>
        <v>2010-Q1</v>
      </c>
      <c r="AC1156" s="81" t="str">
        <f t="shared" si="184"/>
        <v>2010-Q1</v>
      </c>
      <c r="AD1156" s="87">
        <f t="shared" si="185"/>
        <v>10.4</v>
      </c>
      <c r="AF1156" s="81" t="str">
        <f t="shared" si="186"/>
        <v>2010-Q1</v>
      </c>
      <c r="AG1156" s="87">
        <f t="shared" si="187"/>
        <v>10.4</v>
      </c>
      <c r="AH1156" s="87">
        <f t="shared" si="188"/>
        <v>10.4</v>
      </c>
      <c r="AI1156" s="87">
        <f t="shared" si="189"/>
        <v>0</v>
      </c>
    </row>
    <row r="1157" spans="1:35" ht="12" customHeight="1" x14ac:dyDescent="0.2">
      <c r="A1157" s="73" t="s">
        <v>1887</v>
      </c>
      <c r="B1157" s="74" t="s">
        <v>78</v>
      </c>
      <c r="C1157" s="74" t="s">
        <v>2331</v>
      </c>
      <c r="D1157" s="74" t="s">
        <v>2170</v>
      </c>
      <c r="E1157" s="74" t="s">
        <v>660</v>
      </c>
      <c r="F1157" s="74" t="s">
        <v>2</v>
      </c>
      <c r="G1157" s="74" t="s">
        <v>2680</v>
      </c>
      <c r="H1157" s="76">
        <v>39966</v>
      </c>
      <c r="I1157" s="77">
        <v>10.005017</v>
      </c>
      <c r="J1157" s="78">
        <v>8.49</v>
      </c>
      <c r="K1157" s="78">
        <v>10.4</v>
      </c>
      <c r="L1157" s="78">
        <v>50.13</v>
      </c>
      <c r="M1157" s="78">
        <v>62.094965000000002</v>
      </c>
      <c r="N1157" s="76">
        <v>40205</v>
      </c>
      <c r="O1157" s="77">
        <v>8.5500000000000007</v>
      </c>
      <c r="P1157" s="78">
        <v>8.49</v>
      </c>
      <c r="Q1157" s="78">
        <v>10.4</v>
      </c>
      <c r="R1157" s="78">
        <v>50.13</v>
      </c>
      <c r="S1157" s="75" t="s">
        <v>1</v>
      </c>
      <c r="T1157" s="79">
        <v>7</v>
      </c>
      <c r="V1157" s="86">
        <v>40205</v>
      </c>
      <c r="X1157" s="81" t="str">
        <f t="shared" si="180"/>
        <v>2009-Q2</v>
      </c>
      <c r="Y1157" s="81" t="str">
        <f t="shared" si="181"/>
        <v>2009-Q2</v>
      </c>
      <c r="Z1157" s="87">
        <f t="shared" si="182"/>
        <v>10.4</v>
      </c>
      <c r="AB1157" s="81" t="str">
        <f t="shared" si="183"/>
        <v>2010-Q1</v>
      </c>
      <c r="AC1157" s="81" t="str">
        <f t="shared" si="184"/>
        <v>2010-Q1</v>
      </c>
      <c r="AD1157" s="87">
        <f t="shared" si="185"/>
        <v>10.4</v>
      </c>
      <c r="AF1157" s="81" t="str">
        <f t="shared" si="186"/>
        <v>2010-Q1</v>
      </c>
      <c r="AG1157" s="87">
        <f t="shared" si="187"/>
        <v>10.4</v>
      </c>
      <c r="AH1157" s="87">
        <f t="shared" si="188"/>
        <v>10.4</v>
      </c>
      <c r="AI1157" s="87">
        <f t="shared" si="189"/>
        <v>0</v>
      </c>
    </row>
    <row r="1158" spans="1:35" ht="12" customHeight="1" x14ac:dyDescent="0.2">
      <c r="A1158" s="73" t="s">
        <v>1887</v>
      </c>
      <c r="B1158" s="74" t="s">
        <v>163</v>
      </c>
      <c r="C1158" s="74" t="s">
        <v>168</v>
      </c>
      <c r="D1158" s="74" t="s">
        <v>167</v>
      </c>
      <c r="E1158" s="74" t="s">
        <v>1446</v>
      </c>
      <c r="F1158" s="74" t="s">
        <v>2</v>
      </c>
      <c r="G1158" s="74" t="s">
        <v>2680</v>
      </c>
      <c r="H1158" s="76">
        <v>40021</v>
      </c>
      <c r="I1158" s="77">
        <v>132.9</v>
      </c>
      <c r="J1158" s="78">
        <v>8.83</v>
      </c>
      <c r="K1158" s="78">
        <v>11.5</v>
      </c>
      <c r="L1158" s="78">
        <v>53</v>
      </c>
      <c r="M1158" s="78">
        <v>3285</v>
      </c>
      <c r="N1158" s="76">
        <v>40205</v>
      </c>
      <c r="O1158" s="77">
        <v>74.125</v>
      </c>
      <c r="P1158" s="78">
        <v>8.41</v>
      </c>
      <c r="Q1158" s="78">
        <v>10.7</v>
      </c>
      <c r="R1158" s="78">
        <v>53</v>
      </c>
      <c r="S1158" s="78">
        <v>3189.2950000000001</v>
      </c>
      <c r="T1158" s="79">
        <v>6</v>
      </c>
      <c r="V1158" s="86">
        <v>40205</v>
      </c>
      <c r="X1158" s="81" t="str">
        <f t="shared" si="180"/>
        <v>2009-Q3</v>
      </c>
      <c r="Y1158" s="81" t="str">
        <f t="shared" si="181"/>
        <v>2009-Q3</v>
      </c>
      <c r="Z1158" s="87">
        <f t="shared" si="182"/>
        <v>11.5</v>
      </c>
      <c r="AB1158" s="81" t="str">
        <f t="shared" si="183"/>
        <v>2010-Q1</v>
      </c>
      <c r="AC1158" s="81" t="str">
        <f t="shared" si="184"/>
        <v>2010-Q1</v>
      </c>
      <c r="AD1158" s="87">
        <f t="shared" si="185"/>
        <v>10.7</v>
      </c>
      <c r="AF1158" s="81" t="str">
        <f t="shared" si="186"/>
        <v>2010-Q1</v>
      </c>
      <c r="AG1158" s="87">
        <f t="shared" si="187"/>
        <v>11.5</v>
      </c>
      <c r="AH1158" s="87">
        <f t="shared" si="188"/>
        <v>10.7</v>
      </c>
      <c r="AI1158" s="87">
        <f t="shared" si="189"/>
        <v>0.80000000000000071</v>
      </c>
    </row>
    <row r="1159" spans="1:35" ht="12" customHeight="1" x14ac:dyDescent="0.2">
      <c r="A1159" s="73" t="s">
        <v>1887</v>
      </c>
      <c r="B1159" s="74" t="s">
        <v>35</v>
      </c>
      <c r="C1159" s="74" t="s">
        <v>13</v>
      </c>
      <c r="D1159" s="74" t="s">
        <v>12</v>
      </c>
      <c r="E1159" s="74" t="s">
        <v>1346</v>
      </c>
      <c r="F1159" s="74" t="s">
        <v>2</v>
      </c>
      <c r="G1159" s="74" t="s">
        <v>2680</v>
      </c>
      <c r="H1159" s="76">
        <v>39905</v>
      </c>
      <c r="I1159" s="77">
        <v>92.057255999999995</v>
      </c>
      <c r="J1159" s="78">
        <v>8.5500000000000007</v>
      </c>
      <c r="K1159" s="78">
        <v>11</v>
      </c>
      <c r="L1159" s="78">
        <v>51.2</v>
      </c>
      <c r="M1159" s="78">
        <v>2958.3069999999998</v>
      </c>
      <c r="N1159" s="76">
        <v>40204</v>
      </c>
      <c r="O1159" s="77">
        <v>41.5</v>
      </c>
      <c r="P1159" s="78">
        <v>8.08</v>
      </c>
      <c r="Q1159" s="78">
        <v>10.130000000000001</v>
      </c>
      <c r="R1159" s="78">
        <v>51</v>
      </c>
      <c r="S1159" s="78">
        <v>2907.828</v>
      </c>
      <c r="T1159" s="79">
        <v>9</v>
      </c>
      <c r="V1159" s="86">
        <v>40204</v>
      </c>
      <c r="X1159" s="81" t="str">
        <f t="shared" si="180"/>
        <v>2009-Q2</v>
      </c>
      <c r="Y1159" s="81" t="str">
        <f t="shared" si="181"/>
        <v>2009-Q2</v>
      </c>
      <c r="Z1159" s="87">
        <f t="shared" si="182"/>
        <v>11</v>
      </c>
      <c r="AB1159" s="81" t="str">
        <f t="shared" si="183"/>
        <v>2010-Q1</v>
      </c>
      <c r="AC1159" s="81" t="str">
        <f t="shared" si="184"/>
        <v>2010-Q1</v>
      </c>
      <c r="AD1159" s="87">
        <f t="shared" si="185"/>
        <v>10.130000000000001</v>
      </c>
      <c r="AF1159" s="81" t="str">
        <f t="shared" si="186"/>
        <v>2010-Q1</v>
      </c>
      <c r="AG1159" s="87">
        <f t="shared" si="187"/>
        <v>11</v>
      </c>
      <c r="AH1159" s="87">
        <f t="shared" si="188"/>
        <v>10.130000000000001</v>
      </c>
      <c r="AI1159" s="87">
        <f t="shared" si="189"/>
        <v>0.86999999999999922</v>
      </c>
    </row>
    <row r="1160" spans="1:35" ht="12" customHeight="1" x14ac:dyDescent="0.2">
      <c r="A1160" s="73" t="s">
        <v>1887</v>
      </c>
      <c r="B1160" s="74" t="s">
        <v>35</v>
      </c>
      <c r="C1160" s="74" t="s">
        <v>34</v>
      </c>
      <c r="D1160" s="74" t="s">
        <v>33</v>
      </c>
      <c r="E1160" s="74" t="s">
        <v>1965</v>
      </c>
      <c r="F1160" s="74" t="s">
        <v>2</v>
      </c>
      <c r="G1160" s="74" t="s">
        <v>2694</v>
      </c>
      <c r="H1160" s="76">
        <v>39745</v>
      </c>
      <c r="I1160" s="77">
        <v>12.9</v>
      </c>
      <c r="J1160" s="75" t="s">
        <v>1</v>
      </c>
      <c r="K1160" s="75" t="s">
        <v>1</v>
      </c>
      <c r="L1160" s="75" t="s">
        <v>1</v>
      </c>
      <c r="M1160" s="75" t="s">
        <v>1</v>
      </c>
      <c r="N1160" s="76">
        <v>40200</v>
      </c>
      <c r="O1160" s="77">
        <v>9.8000000000000007</v>
      </c>
      <c r="P1160" s="75" t="s">
        <v>1</v>
      </c>
      <c r="Q1160" s="75" t="s">
        <v>1</v>
      </c>
      <c r="R1160" s="75" t="s">
        <v>1</v>
      </c>
      <c r="S1160" s="75" t="s">
        <v>1</v>
      </c>
      <c r="T1160" s="79">
        <v>15</v>
      </c>
      <c r="V1160" s="86">
        <v>40200</v>
      </c>
      <c r="X1160" s="81" t="str">
        <f t="shared" si="180"/>
        <v>2008-Q4</v>
      </c>
      <c r="Y1160" s="81" t="str">
        <f t="shared" si="181"/>
        <v/>
      </c>
      <c r="Z1160" s="87" t="str">
        <f t="shared" si="182"/>
        <v/>
      </c>
      <c r="AB1160" s="81" t="str">
        <f t="shared" si="183"/>
        <v>2010-Q1</v>
      </c>
      <c r="AC1160" s="81" t="str">
        <f t="shared" si="184"/>
        <v/>
      </c>
      <c r="AD1160" s="87" t="str">
        <f t="shared" si="185"/>
        <v/>
      </c>
      <c r="AF1160" s="81" t="str">
        <f t="shared" si="186"/>
        <v/>
      </c>
      <c r="AG1160" s="87" t="str">
        <f t="shared" si="187"/>
        <v/>
      </c>
      <c r="AH1160" s="87" t="str">
        <f t="shared" si="188"/>
        <v/>
      </c>
      <c r="AI1160" s="87" t="str">
        <f t="shared" si="189"/>
        <v/>
      </c>
    </row>
    <row r="1161" spans="1:35" ht="12" customHeight="1" x14ac:dyDescent="0.2">
      <c r="A1161" s="73" t="s">
        <v>1887</v>
      </c>
      <c r="B1161" s="74" t="s">
        <v>57</v>
      </c>
      <c r="C1161" s="74" t="s">
        <v>874</v>
      </c>
      <c r="D1161" s="74" t="s">
        <v>875</v>
      </c>
      <c r="E1161" s="74" t="s">
        <v>877</v>
      </c>
      <c r="F1161" s="74" t="s">
        <v>2</v>
      </c>
      <c r="G1161" s="74" t="s">
        <v>2680</v>
      </c>
      <c r="H1161" s="76">
        <v>39839</v>
      </c>
      <c r="I1161" s="77">
        <v>377.72500000000002</v>
      </c>
      <c r="J1161" s="78">
        <v>7.26</v>
      </c>
      <c r="K1161" s="78">
        <v>11.5</v>
      </c>
      <c r="L1161" s="78">
        <v>39.479999999999997</v>
      </c>
      <c r="M1161" s="78">
        <v>9304.9969999999994</v>
      </c>
      <c r="N1161" s="76">
        <v>40189</v>
      </c>
      <c r="O1161" s="77">
        <v>217.392</v>
      </c>
      <c r="P1161" s="78">
        <v>7.02</v>
      </c>
      <c r="Q1161" s="78">
        <v>11</v>
      </c>
      <c r="R1161" s="78">
        <v>39.479999999999997</v>
      </c>
      <c r="S1161" s="78">
        <v>9172.1620000000003</v>
      </c>
      <c r="T1161" s="79">
        <v>11</v>
      </c>
      <c r="V1161" s="86">
        <v>40189</v>
      </c>
      <c r="X1161" s="81" t="str">
        <f t="shared" si="180"/>
        <v>2009-Q1</v>
      </c>
      <c r="Y1161" s="81" t="str">
        <f t="shared" si="181"/>
        <v>2009-Q1</v>
      </c>
      <c r="Z1161" s="87">
        <f t="shared" si="182"/>
        <v>11.5</v>
      </c>
      <c r="AB1161" s="81" t="str">
        <f t="shared" si="183"/>
        <v>2010-Q1</v>
      </c>
      <c r="AC1161" s="81" t="str">
        <f t="shared" si="184"/>
        <v>2010-Q1</v>
      </c>
      <c r="AD1161" s="87">
        <f t="shared" si="185"/>
        <v>11</v>
      </c>
      <c r="AF1161" s="81" t="str">
        <f t="shared" si="186"/>
        <v>2010-Q1</v>
      </c>
      <c r="AG1161" s="87">
        <f t="shared" si="187"/>
        <v>11.5</v>
      </c>
      <c r="AH1161" s="87">
        <f t="shared" si="188"/>
        <v>11</v>
      </c>
      <c r="AI1161" s="87">
        <f t="shared" si="189"/>
        <v>0.5</v>
      </c>
    </row>
    <row r="1162" spans="1:35" ht="12" customHeight="1" x14ac:dyDescent="0.2">
      <c r="A1162" s="73" t="s">
        <v>1887</v>
      </c>
      <c r="B1162" s="74" t="s">
        <v>158</v>
      </c>
      <c r="C1162" s="74" t="s">
        <v>2445</v>
      </c>
      <c r="D1162" s="74" t="s">
        <v>10</v>
      </c>
      <c r="E1162" s="74" t="s">
        <v>1479</v>
      </c>
      <c r="F1162" s="74" t="s">
        <v>2</v>
      </c>
      <c r="G1162" s="74" t="s">
        <v>2680</v>
      </c>
      <c r="H1162" s="76">
        <v>39994</v>
      </c>
      <c r="I1162" s="77">
        <v>18.582999999999998</v>
      </c>
      <c r="J1162" s="78">
        <v>9.02</v>
      </c>
      <c r="K1162" s="78">
        <v>11.25</v>
      </c>
      <c r="L1162" s="78">
        <v>51.63</v>
      </c>
      <c r="M1162" s="78">
        <v>282.64</v>
      </c>
      <c r="N1162" s="76">
        <v>40183</v>
      </c>
      <c r="O1162" s="77">
        <v>10.9</v>
      </c>
      <c r="P1162" s="78">
        <v>8.32</v>
      </c>
      <c r="Q1162" s="75" t="s">
        <v>1</v>
      </c>
      <c r="R1162" s="75" t="s">
        <v>1</v>
      </c>
      <c r="S1162" s="75" t="s">
        <v>1</v>
      </c>
      <c r="T1162" s="79">
        <v>6</v>
      </c>
      <c r="V1162" s="86">
        <v>40183</v>
      </c>
      <c r="X1162" s="81" t="str">
        <f t="shared" si="180"/>
        <v>2009-Q2</v>
      </c>
      <c r="Y1162" s="81" t="str">
        <f t="shared" si="181"/>
        <v>2009-Q2</v>
      </c>
      <c r="Z1162" s="87">
        <f t="shared" si="182"/>
        <v>11.25</v>
      </c>
      <c r="AB1162" s="81" t="str">
        <f t="shared" si="183"/>
        <v>2010-Q1</v>
      </c>
      <c r="AC1162" s="81" t="str">
        <f t="shared" si="184"/>
        <v/>
      </c>
      <c r="AD1162" s="87" t="str">
        <f t="shared" si="185"/>
        <v/>
      </c>
      <c r="AF1162" s="81" t="str">
        <f t="shared" si="186"/>
        <v/>
      </c>
      <c r="AG1162" s="87" t="str">
        <f t="shared" si="187"/>
        <v/>
      </c>
      <c r="AH1162" s="87" t="str">
        <f t="shared" si="188"/>
        <v/>
      </c>
      <c r="AI1162" s="87" t="str">
        <f t="shared" si="189"/>
        <v/>
      </c>
    </row>
    <row r="1163" spans="1:35" ht="12" customHeight="1" x14ac:dyDescent="0.2">
      <c r="A1163" s="73" t="s">
        <v>1887</v>
      </c>
      <c r="B1163" s="74" t="s">
        <v>89</v>
      </c>
      <c r="C1163" s="74" t="s">
        <v>492</v>
      </c>
      <c r="D1163" s="74" t="s">
        <v>122</v>
      </c>
      <c r="E1163" s="74" t="s">
        <v>494</v>
      </c>
      <c r="F1163" s="74" t="s">
        <v>2</v>
      </c>
      <c r="G1163" s="74" t="s">
        <v>2680</v>
      </c>
      <c r="H1163" s="76">
        <v>39889</v>
      </c>
      <c r="I1163" s="77">
        <v>146.69429199999999</v>
      </c>
      <c r="J1163" s="78">
        <v>9.23</v>
      </c>
      <c r="K1163" s="78">
        <v>11.54</v>
      </c>
      <c r="L1163" s="78">
        <v>49.5</v>
      </c>
      <c r="M1163" s="78">
        <v>1850.8438450000001</v>
      </c>
      <c r="N1163" s="76">
        <v>40182</v>
      </c>
      <c r="O1163" s="77">
        <v>83.697472000000005</v>
      </c>
      <c r="P1163" s="78">
        <v>8.91</v>
      </c>
      <c r="Q1163" s="78">
        <v>10.8</v>
      </c>
      <c r="R1163" s="78">
        <v>49.52</v>
      </c>
      <c r="S1163" s="78">
        <v>1820.882513</v>
      </c>
      <c r="T1163" s="79">
        <v>9</v>
      </c>
      <c r="V1163" s="86">
        <v>40182</v>
      </c>
      <c r="X1163" s="81" t="str">
        <f t="shared" si="180"/>
        <v>2009-Q1</v>
      </c>
      <c r="Y1163" s="81" t="str">
        <f t="shared" si="181"/>
        <v>2009-Q1</v>
      </c>
      <c r="Z1163" s="87">
        <f t="shared" si="182"/>
        <v>11.54</v>
      </c>
      <c r="AB1163" s="81" t="str">
        <f t="shared" si="183"/>
        <v>2010-Q1</v>
      </c>
      <c r="AC1163" s="81" t="str">
        <f t="shared" si="184"/>
        <v>2010-Q1</v>
      </c>
      <c r="AD1163" s="87">
        <f t="shared" si="185"/>
        <v>10.8</v>
      </c>
      <c r="AF1163" s="81" t="str">
        <f t="shared" si="186"/>
        <v>2010-Q1</v>
      </c>
      <c r="AG1163" s="87">
        <f t="shared" si="187"/>
        <v>11.54</v>
      </c>
      <c r="AH1163" s="87">
        <f t="shared" si="188"/>
        <v>10.8</v>
      </c>
      <c r="AI1163" s="87">
        <f t="shared" si="189"/>
        <v>0.73999999999999844</v>
      </c>
    </row>
    <row r="1164" spans="1:35" ht="12" customHeight="1" x14ac:dyDescent="0.2">
      <c r="A1164" s="73" t="s">
        <v>1887</v>
      </c>
      <c r="B1164" s="74" t="s">
        <v>63</v>
      </c>
      <c r="C1164" s="74" t="s">
        <v>97</v>
      </c>
      <c r="D1164" s="74" t="s">
        <v>62</v>
      </c>
      <c r="E1164" s="74" t="s">
        <v>810</v>
      </c>
      <c r="F1164" s="74" t="s">
        <v>2</v>
      </c>
      <c r="G1164" s="74" t="s">
        <v>2678</v>
      </c>
      <c r="H1164" s="76">
        <v>39939</v>
      </c>
      <c r="I1164" s="77">
        <v>14.145</v>
      </c>
      <c r="J1164" s="78">
        <v>8.58</v>
      </c>
      <c r="K1164" s="78">
        <v>11.25</v>
      </c>
      <c r="L1164" s="78">
        <v>49.87</v>
      </c>
      <c r="M1164" s="78">
        <v>310.36500000000001</v>
      </c>
      <c r="N1164" s="76">
        <v>40177</v>
      </c>
      <c r="O1164" s="77">
        <v>7.5309999999999997</v>
      </c>
      <c r="P1164" s="78">
        <v>7.96</v>
      </c>
      <c r="Q1164" s="78">
        <v>10</v>
      </c>
      <c r="R1164" s="78">
        <v>49.87</v>
      </c>
      <c r="S1164" s="78">
        <v>306.39999999999998</v>
      </c>
      <c r="T1164" s="79">
        <v>7</v>
      </c>
      <c r="V1164" s="86">
        <v>40177</v>
      </c>
      <c r="X1164" s="81" t="str">
        <f t="shared" si="180"/>
        <v>2009-Q2</v>
      </c>
      <c r="Y1164" s="81" t="str">
        <f t="shared" si="181"/>
        <v>2009-Q2</v>
      </c>
      <c r="Z1164" s="87">
        <f t="shared" si="182"/>
        <v>11.25</v>
      </c>
      <c r="AB1164" s="81" t="str">
        <f t="shared" si="183"/>
        <v>2009-Q4</v>
      </c>
      <c r="AC1164" s="81" t="str">
        <f t="shared" si="184"/>
        <v>2009-Q4</v>
      </c>
      <c r="AD1164" s="87">
        <f t="shared" si="185"/>
        <v>10</v>
      </c>
      <c r="AF1164" s="81" t="str">
        <f t="shared" si="186"/>
        <v>2009-Q4</v>
      </c>
      <c r="AG1164" s="87">
        <f t="shared" si="187"/>
        <v>11.25</v>
      </c>
      <c r="AH1164" s="87">
        <f t="shared" si="188"/>
        <v>10</v>
      </c>
      <c r="AI1164" s="87">
        <f t="shared" si="189"/>
        <v>1.25</v>
      </c>
    </row>
    <row r="1165" spans="1:35" ht="12" customHeight="1" x14ac:dyDescent="0.2">
      <c r="A1165" s="73" t="s">
        <v>1887</v>
      </c>
      <c r="B1165" s="74" t="s">
        <v>14</v>
      </c>
      <c r="C1165" s="74" t="s">
        <v>136</v>
      </c>
      <c r="D1165" s="74" t="s">
        <v>135</v>
      </c>
      <c r="E1165" s="74" t="s">
        <v>1691</v>
      </c>
      <c r="F1165" s="74" t="s">
        <v>2</v>
      </c>
      <c r="G1165" s="74" t="s">
        <v>2680</v>
      </c>
      <c r="H1165" s="76">
        <v>39836</v>
      </c>
      <c r="I1165" s="77">
        <v>37.5</v>
      </c>
      <c r="J1165" s="78">
        <v>8.25</v>
      </c>
      <c r="K1165" s="78">
        <v>10.199999999999999</v>
      </c>
      <c r="L1165" s="78">
        <v>46.5</v>
      </c>
      <c r="M1165" s="78">
        <v>1012.9</v>
      </c>
      <c r="N1165" s="76">
        <v>40169</v>
      </c>
      <c r="O1165" s="77">
        <v>12.109</v>
      </c>
      <c r="P1165" s="78">
        <v>8.25</v>
      </c>
      <c r="Q1165" s="78">
        <v>10.199999999999999</v>
      </c>
      <c r="R1165" s="78">
        <v>46.5</v>
      </c>
      <c r="S1165" s="78">
        <v>991.02499999999998</v>
      </c>
      <c r="T1165" s="79">
        <v>11</v>
      </c>
      <c r="V1165" s="86">
        <v>40169</v>
      </c>
      <c r="X1165" s="81" t="str">
        <f t="shared" si="180"/>
        <v>2009-Q1</v>
      </c>
      <c r="Y1165" s="81" t="str">
        <f t="shared" si="181"/>
        <v>2009-Q1</v>
      </c>
      <c r="Z1165" s="87">
        <f t="shared" si="182"/>
        <v>10.199999999999999</v>
      </c>
      <c r="AB1165" s="81" t="str">
        <f t="shared" si="183"/>
        <v>2009-Q4</v>
      </c>
      <c r="AC1165" s="81" t="str">
        <f t="shared" si="184"/>
        <v>2009-Q4</v>
      </c>
      <c r="AD1165" s="87">
        <f t="shared" si="185"/>
        <v>10.199999999999999</v>
      </c>
      <c r="AF1165" s="81" t="str">
        <f t="shared" si="186"/>
        <v>2009-Q4</v>
      </c>
      <c r="AG1165" s="87">
        <f t="shared" si="187"/>
        <v>10.199999999999999</v>
      </c>
      <c r="AH1165" s="87">
        <f t="shared" si="188"/>
        <v>10.199999999999999</v>
      </c>
      <c r="AI1165" s="87">
        <f t="shared" si="189"/>
        <v>0</v>
      </c>
    </row>
    <row r="1166" spans="1:35" ht="12" customHeight="1" x14ac:dyDescent="0.2">
      <c r="A1166" s="73" t="s">
        <v>1887</v>
      </c>
      <c r="B1166" s="74" t="s">
        <v>8</v>
      </c>
      <c r="C1166" s="74" t="s">
        <v>2942</v>
      </c>
      <c r="D1166" s="74" t="s">
        <v>128</v>
      </c>
      <c r="E1166" s="74" t="s">
        <v>1731</v>
      </c>
      <c r="F1166" s="74" t="s">
        <v>2</v>
      </c>
      <c r="G1166" s="74" t="s">
        <v>2680</v>
      </c>
      <c r="H1166" s="76">
        <v>39932</v>
      </c>
      <c r="I1166" s="77">
        <v>15.971</v>
      </c>
      <c r="J1166" s="78">
        <v>9.26</v>
      </c>
      <c r="K1166" s="78">
        <v>10.8</v>
      </c>
      <c r="L1166" s="78">
        <v>56.05</v>
      </c>
      <c r="M1166" s="78">
        <v>412.12200000000001</v>
      </c>
      <c r="N1166" s="76">
        <v>40169</v>
      </c>
      <c r="O1166" s="77">
        <v>11.863</v>
      </c>
      <c r="P1166" s="78">
        <v>8.67</v>
      </c>
      <c r="Q1166" s="78">
        <v>10.4</v>
      </c>
      <c r="R1166" s="78">
        <v>55.34</v>
      </c>
      <c r="S1166" s="78">
        <v>420.21600000000001</v>
      </c>
      <c r="T1166" s="79">
        <v>7</v>
      </c>
      <c r="V1166" s="86">
        <v>40169</v>
      </c>
      <c r="X1166" s="81" t="str">
        <f t="shared" si="180"/>
        <v>2009-Q2</v>
      </c>
      <c r="Y1166" s="81" t="str">
        <f t="shared" si="181"/>
        <v>2009-Q2</v>
      </c>
      <c r="Z1166" s="87">
        <f t="shared" si="182"/>
        <v>10.8</v>
      </c>
      <c r="AB1166" s="81" t="str">
        <f t="shared" si="183"/>
        <v>2009-Q4</v>
      </c>
      <c r="AC1166" s="81" t="str">
        <f t="shared" si="184"/>
        <v>2009-Q4</v>
      </c>
      <c r="AD1166" s="87">
        <f t="shared" si="185"/>
        <v>10.4</v>
      </c>
      <c r="AF1166" s="81" t="str">
        <f t="shared" si="186"/>
        <v>2009-Q4</v>
      </c>
      <c r="AG1166" s="87">
        <f t="shared" si="187"/>
        <v>10.8</v>
      </c>
      <c r="AH1166" s="87">
        <f t="shared" si="188"/>
        <v>10.4</v>
      </c>
      <c r="AI1166" s="87">
        <f t="shared" si="189"/>
        <v>0.40000000000000036</v>
      </c>
    </row>
    <row r="1167" spans="1:35" ht="12" customHeight="1" x14ac:dyDescent="0.2">
      <c r="A1167" s="73" t="s">
        <v>1887</v>
      </c>
      <c r="B1167" s="74" t="s">
        <v>8</v>
      </c>
      <c r="C1167" s="74" t="s">
        <v>2445</v>
      </c>
      <c r="D1167" s="74" t="s">
        <v>10</v>
      </c>
      <c r="E1167" s="74" t="s">
        <v>1753</v>
      </c>
      <c r="F1167" s="74" t="s">
        <v>2</v>
      </c>
      <c r="G1167" s="74" t="s">
        <v>2680</v>
      </c>
      <c r="H1167" s="76">
        <v>39965</v>
      </c>
      <c r="I1167" s="77">
        <v>30.441607000000001</v>
      </c>
      <c r="J1167" s="78">
        <v>9.2200000000000006</v>
      </c>
      <c r="K1167" s="78">
        <v>10.75</v>
      </c>
      <c r="L1167" s="78">
        <v>53.12</v>
      </c>
      <c r="M1167" s="78">
        <v>644.03358400000002</v>
      </c>
      <c r="N1167" s="76">
        <v>40169</v>
      </c>
      <c r="O1167" s="77">
        <v>6.4219999999999997</v>
      </c>
      <c r="P1167" s="78">
        <v>8.93</v>
      </c>
      <c r="Q1167" s="78">
        <v>10.4</v>
      </c>
      <c r="R1167" s="78">
        <v>52.3</v>
      </c>
      <c r="S1167" s="78">
        <v>644.03399999999999</v>
      </c>
      <c r="T1167" s="79">
        <v>6</v>
      </c>
      <c r="V1167" s="86">
        <v>40169</v>
      </c>
      <c r="X1167" s="81" t="str">
        <f t="shared" si="180"/>
        <v>2009-Q2</v>
      </c>
      <c r="Y1167" s="81" t="str">
        <f t="shared" si="181"/>
        <v>2009-Q2</v>
      </c>
      <c r="Z1167" s="87">
        <f t="shared" si="182"/>
        <v>10.75</v>
      </c>
      <c r="AB1167" s="81" t="str">
        <f t="shared" si="183"/>
        <v>2009-Q4</v>
      </c>
      <c r="AC1167" s="81" t="str">
        <f t="shared" si="184"/>
        <v>2009-Q4</v>
      </c>
      <c r="AD1167" s="87">
        <f t="shared" si="185"/>
        <v>10.4</v>
      </c>
      <c r="AF1167" s="81" t="str">
        <f t="shared" si="186"/>
        <v>2009-Q4</v>
      </c>
      <c r="AG1167" s="87">
        <f t="shared" si="187"/>
        <v>10.75</v>
      </c>
      <c r="AH1167" s="87">
        <f t="shared" si="188"/>
        <v>10.4</v>
      </c>
      <c r="AI1167" s="87">
        <f t="shared" si="189"/>
        <v>0.34999999999999964</v>
      </c>
    </row>
    <row r="1168" spans="1:35" ht="12" customHeight="1" x14ac:dyDescent="0.2">
      <c r="A1168" s="73" t="s">
        <v>1887</v>
      </c>
      <c r="B1168" s="74" t="s">
        <v>8</v>
      </c>
      <c r="C1168" s="74" t="s">
        <v>125</v>
      </c>
      <c r="D1168" s="74" t="s">
        <v>124</v>
      </c>
      <c r="E1168" s="74" t="s">
        <v>1769</v>
      </c>
      <c r="F1168" s="74" t="s">
        <v>2</v>
      </c>
      <c r="G1168" s="74" t="s">
        <v>2680</v>
      </c>
      <c r="H1168" s="76">
        <v>39885</v>
      </c>
      <c r="I1168" s="77">
        <v>126.6</v>
      </c>
      <c r="J1168" s="78">
        <v>9.5299999999999994</v>
      </c>
      <c r="K1168" s="78">
        <v>10.75</v>
      </c>
      <c r="L1168" s="78">
        <v>52.97</v>
      </c>
      <c r="M1168" s="78">
        <v>3229.6680000000001</v>
      </c>
      <c r="N1168" s="76">
        <v>40165</v>
      </c>
      <c r="O1168" s="77">
        <v>85.769000000000005</v>
      </c>
      <c r="P1168" s="78">
        <v>8.9600000000000009</v>
      </c>
      <c r="Q1168" s="78">
        <v>10.4</v>
      </c>
      <c r="R1168" s="78">
        <v>53.02</v>
      </c>
      <c r="S1168" s="78">
        <v>3181.902</v>
      </c>
      <c r="T1168" s="79">
        <v>9</v>
      </c>
      <c r="V1168" s="86">
        <v>40165</v>
      </c>
      <c r="X1168" s="81" t="str">
        <f t="shared" si="180"/>
        <v>2009-Q1</v>
      </c>
      <c r="Y1168" s="81" t="str">
        <f t="shared" si="181"/>
        <v>2009-Q1</v>
      </c>
      <c r="Z1168" s="87">
        <f t="shared" si="182"/>
        <v>10.75</v>
      </c>
      <c r="AB1168" s="81" t="str">
        <f t="shared" si="183"/>
        <v>2009-Q4</v>
      </c>
      <c r="AC1168" s="81" t="str">
        <f t="shared" si="184"/>
        <v>2009-Q4</v>
      </c>
      <c r="AD1168" s="87">
        <f t="shared" si="185"/>
        <v>10.4</v>
      </c>
      <c r="AF1168" s="81" t="str">
        <f t="shared" si="186"/>
        <v>2009-Q4</v>
      </c>
      <c r="AG1168" s="87">
        <f t="shared" si="187"/>
        <v>10.75</v>
      </c>
      <c r="AH1168" s="87">
        <f t="shared" si="188"/>
        <v>10.4</v>
      </c>
      <c r="AI1168" s="87">
        <f t="shared" si="189"/>
        <v>0.34999999999999964</v>
      </c>
    </row>
    <row r="1169" spans="1:35" ht="12" customHeight="1" x14ac:dyDescent="0.2">
      <c r="A1169" s="73" t="s">
        <v>1887</v>
      </c>
      <c r="B1169" s="74" t="s">
        <v>8</v>
      </c>
      <c r="C1169" s="74" t="s">
        <v>3006</v>
      </c>
      <c r="D1169" s="74" t="s">
        <v>122</v>
      </c>
      <c r="E1169" s="74" t="s">
        <v>1792</v>
      </c>
      <c r="F1169" s="74" t="s">
        <v>2</v>
      </c>
      <c r="G1169" s="74" t="s">
        <v>2680</v>
      </c>
      <c r="H1169" s="76">
        <v>39941</v>
      </c>
      <c r="I1169" s="77">
        <v>98.885000000000005</v>
      </c>
      <c r="J1169" s="78">
        <v>11.03</v>
      </c>
      <c r="K1169" s="78">
        <v>10.6</v>
      </c>
      <c r="L1169" s="78">
        <v>53.42</v>
      </c>
      <c r="M1169" s="78">
        <v>1404.8510000000001</v>
      </c>
      <c r="N1169" s="76">
        <v>40165</v>
      </c>
      <c r="O1169" s="77">
        <v>58.603999999999999</v>
      </c>
      <c r="P1169" s="78">
        <v>9.81</v>
      </c>
      <c r="Q1169" s="78">
        <v>10.4</v>
      </c>
      <c r="R1169" s="78">
        <v>50.38</v>
      </c>
      <c r="S1169" s="78">
        <v>1381.211</v>
      </c>
      <c r="T1169" s="79">
        <v>7</v>
      </c>
      <c r="V1169" s="86">
        <v>40165</v>
      </c>
      <c r="X1169" s="81" t="str">
        <f t="shared" si="180"/>
        <v>2009-Q2</v>
      </c>
      <c r="Y1169" s="81" t="str">
        <f t="shared" si="181"/>
        <v>2009-Q2</v>
      </c>
      <c r="Z1169" s="87">
        <f t="shared" si="182"/>
        <v>10.6</v>
      </c>
      <c r="AB1169" s="81" t="str">
        <f t="shared" si="183"/>
        <v>2009-Q4</v>
      </c>
      <c r="AC1169" s="81" t="str">
        <f t="shared" si="184"/>
        <v>2009-Q4</v>
      </c>
      <c r="AD1169" s="87">
        <f t="shared" si="185"/>
        <v>10.4</v>
      </c>
      <c r="AF1169" s="81" t="str">
        <f t="shared" si="186"/>
        <v>2009-Q4</v>
      </c>
      <c r="AG1169" s="87">
        <f t="shared" si="187"/>
        <v>10.6</v>
      </c>
      <c r="AH1169" s="87">
        <f t="shared" si="188"/>
        <v>10.4</v>
      </c>
      <c r="AI1169" s="87">
        <f t="shared" si="189"/>
        <v>0.19999999999999929</v>
      </c>
    </row>
    <row r="1170" spans="1:35" ht="12" customHeight="1" x14ac:dyDescent="0.2">
      <c r="A1170" s="73" t="s">
        <v>1887</v>
      </c>
      <c r="B1170" s="74" t="s">
        <v>109</v>
      </c>
      <c r="C1170" s="74" t="s">
        <v>272</v>
      </c>
      <c r="D1170" s="74" t="s">
        <v>271</v>
      </c>
      <c r="E1170" s="74" t="s">
        <v>305</v>
      </c>
      <c r="F1170" s="74" t="s">
        <v>2</v>
      </c>
      <c r="G1170" s="74" t="s">
        <v>2680</v>
      </c>
      <c r="H1170" s="76">
        <v>39531</v>
      </c>
      <c r="I1170" s="77">
        <v>448.19400000000002</v>
      </c>
      <c r="J1170" s="78">
        <v>8.86</v>
      </c>
      <c r="K1170" s="78">
        <v>11.5</v>
      </c>
      <c r="L1170" s="78">
        <v>53.8</v>
      </c>
      <c r="M1170" s="78">
        <v>5359.9639999999999</v>
      </c>
      <c r="N1170" s="76">
        <v>40163</v>
      </c>
      <c r="O1170" s="77">
        <v>344.7</v>
      </c>
      <c r="P1170" s="78">
        <v>8.58</v>
      </c>
      <c r="Q1170" s="78">
        <v>11</v>
      </c>
      <c r="R1170" s="78">
        <v>53.79</v>
      </c>
      <c r="S1170" s="78">
        <v>5582.1350000000002</v>
      </c>
      <c r="T1170" s="79">
        <v>21</v>
      </c>
      <c r="V1170" s="86">
        <v>40163</v>
      </c>
      <c r="X1170" s="81" t="str">
        <f t="shared" si="180"/>
        <v>2008-Q1</v>
      </c>
      <c r="Y1170" s="81" t="str">
        <f t="shared" si="181"/>
        <v>2008-Q1</v>
      </c>
      <c r="Z1170" s="87">
        <f t="shared" si="182"/>
        <v>11.5</v>
      </c>
      <c r="AB1170" s="81" t="str">
        <f t="shared" si="183"/>
        <v>2009-Q4</v>
      </c>
      <c r="AC1170" s="81" t="str">
        <f t="shared" si="184"/>
        <v>2009-Q4</v>
      </c>
      <c r="AD1170" s="87">
        <f t="shared" si="185"/>
        <v>11</v>
      </c>
      <c r="AF1170" s="81" t="str">
        <f t="shared" si="186"/>
        <v>2009-Q4</v>
      </c>
      <c r="AG1170" s="87">
        <f t="shared" si="187"/>
        <v>11.5</v>
      </c>
      <c r="AH1170" s="87">
        <f t="shared" si="188"/>
        <v>11</v>
      </c>
      <c r="AI1170" s="87">
        <f t="shared" si="189"/>
        <v>0.5</v>
      </c>
    </row>
    <row r="1171" spans="1:35" ht="12" customHeight="1" x14ac:dyDescent="0.2">
      <c r="A1171" s="73" t="s">
        <v>1887</v>
      </c>
      <c r="B1171" s="74" t="s">
        <v>57</v>
      </c>
      <c r="C1171" s="74" t="s">
        <v>56</v>
      </c>
      <c r="D1171" s="74" t="s">
        <v>2095</v>
      </c>
      <c r="E1171" s="74" t="s">
        <v>896</v>
      </c>
      <c r="F1171" s="74" t="s">
        <v>2</v>
      </c>
      <c r="G1171" s="74" t="s">
        <v>2680</v>
      </c>
      <c r="H1171" s="76">
        <v>39990</v>
      </c>
      <c r="I1171" s="77">
        <v>12.182238999999999</v>
      </c>
      <c r="J1171" s="78">
        <v>8.67</v>
      </c>
      <c r="K1171" s="78">
        <v>12</v>
      </c>
      <c r="L1171" s="78">
        <v>49.52</v>
      </c>
      <c r="M1171" s="78">
        <v>145.49203</v>
      </c>
      <c r="N1171" s="76">
        <v>40163</v>
      </c>
      <c r="O1171" s="77">
        <v>6.4999339999999997</v>
      </c>
      <c r="P1171" s="78">
        <v>7.83</v>
      </c>
      <c r="Q1171" s="78">
        <v>10.9</v>
      </c>
      <c r="R1171" s="78">
        <v>49.52</v>
      </c>
      <c r="S1171" s="75" t="s">
        <v>1</v>
      </c>
      <c r="T1171" s="79">
        <v>5</v>
      </c>
      <c r="V1171" s="86">
        <v>40163</v>
      </c>
      <c r="X1171" s="81" t="str">
        <f t="shared" si="180"/>
        <v>2009-Q2</v>
      </c>
      <c r="Y1171" s="81" t="str">
        <f t="shared" si="181"/>
        <v>2009-Q2</v>
      </c>
      <c r="Z1171" s="87">
        <f t="shared" si="182"/>
        <v>12</v>
      </c>
      <c r="AB1171" s="81" t="str">
        <f t="shared" si="183"/>
        <v>2009-Q4</v>
      </c>
      <c r="AC1171" s="81" t="str">
        <f t="shared" si="184"/>
        <v>2009-Q4</v>
      </c>
      <c r="AD1171" s="87">
        <f t="shared" si="185"/>
        <v>10.9</v>
      </c>
      <c r="AF1171" s="81" t="str">
        <f t="shared" si="186"/>
        <v>2009-Q4</v>
      </c>
      <c r="AG1171" s="87">
        <f t="shared" si="187"/>
        <v>12</v>
      </c>
      <c r="AH1171" s="87">
        <f t="shared" si="188"/>
        <v>10.9</v>
      </c>
      <c r="AI1171" s="87">
        <f t="shared" si="189"/>
        <v>1.0999999999999996</v>
      </c>
    </row>
    <row r="1172" spans="1:35" ht="12" customHeight="1" x14ac:dyDescent="0.2">
      <c r="A1172" s="73" t="s">
        <v>1887</v>
      </c>
      <c r="B1172" s="74" t="s">
        <v>14</v>
      </c>
      <c r="C1172" s="74" t="s">
        <v>13</v>
      </c>
      <c r="D1172" s="74" t="s">
        <v>12</v>
      </c>
      <c r="E1172" s="74" t="s">
        <v>1705</v>
      </c>
      <c r="F1172" s="74" t="s">
        <v>2</v>
      </c>
      <c r="G1172" s="74" t="s">
        <v>2680</v>
      </c>
      <c r="H1172" s="76">
        <v>39853</v>
      </c>
      <c r="I1172" s="77">
        <v>38.514634000000001</v>
      </c>
      <c r="J1172" s="78">
        <v>8.51</v>
      </c>
      <c r="K1172" s="78">
        <v>11</v>
      </c>
      <c r="L1172" s="78">
        <v>50.1</v>
      </c>
      <c r="M1172" s="78">
        <v>737.85761500000001</v>
      </c>
      <c r="N1172" s="76">
        <v>40163</v>
      </c>
      <c r="O1172" s="77">
        <v>13.5</v>
      </c>
      <c r="P1172" s="78">
        <v>8.06</v>
      </c>
      <c r="Q1172" s="75" t="s">
        <v>1</v>
      </c>
      <c r="R1172" s="75" t="s">
        <v>1</v>
      </c>
      <c r="S1172" s="75" t="s">
        <v>1</v>
      </c>
      <c r="T1172" s="79">
        <v>10</v>
      </c>
      <c r="V1172" s="86">
        <v>40163</v>
      </c>
      <c r="X1172" s="81" t="str">
        <f t="shared" si="180"/>
        <v>2009-Q1</v>
      </c>
      <c r="Y1172" s="81" t="str">
        <f t="shared" si="181"/>
        <v>2009-Q1</v>
      </c>
      <c r="Z1172" s="87">
        <f t="shared" si="182"/>
        <v>11</v>
      </c>
      <c r="AB1172" s="81" t="str">
        <f t="shared" si="183"/>
        <v>2009-Q4</v>
      </c>
      <c r="AC1172" s="81" t="str">
        <f t="shared" si="184"/>
        <v/>
      </c>
      <c r="AD1172" s="87" t="str">
        <f t="shared" si="185"/>
        <v/>
      </c>
      <c r="AF1172" s="81" t="str">
        <f t="shared" si="186"/>
        <v/>
      </c>
      <c r="AG1172" s="87" t="str">
        <f t="shared" si="187"/>
        <v/>
      </c>
      <c r="AH1172" s="87" t="str">
        <f t="shared" si="188"/>
        <v/>
      </c>
      <c r="AI1172" s="87" t="str">
        <f t="shared" si="189"/>
        <v/>
      </c>
    </row>
    <row r="1173" spans="1:35" ht="12" customHeight="1" x14ac:dyDescent="0.2">
      <c r="A1173" s="73" t="s">
        <v>1887</v>
      </c>
      <c r="B1173" s="74" t="s">
        <v>44</v>
      </c>
      <c r="C1173" s="74" t="s">
        <v>155</v>
      </c>
      <c r="D1173" s="74" t="s">
        <v>2095</v>
      </c>
      <c r="E1173" s="74" t="s">
        <v>1118</v>
      </c>
      <c r="F1173" s="74" t="s">
        <v>2</v>
      </c>
      <c r="G1173" s="74" t="s">
        <v>2680</v>
      </c>
      <c r="H1173" s="76">
        <v>39962</v>
      </c>
      <c r="I1173" s="77">
        <v>12.7</v>
      </c>
      <c r="J1173" s="78">
        <v>9.06</v>
      </c>
      <c r="K1173" s="78">
        <v>11.5</v>
      </c>
      <c r="L1173" s="78">
        <v>49.35</v>
      </c>
      <c r="M1173" s="78">
        <v>339.26600000000002</v>
      </c>
      <c r="N1173" s="76">
        <v>40157</v>
      </c>
      <c r="O1173" s="77">
        <v>5.5</v>
      </c>
      <c r="P1173" s="75" t="s">
        <v>1</v>
      </c>
      <c r="Q1173" s="75" t="s">
        <v>1</v>
      </c>
      <c r="R1173" s="75" t="s">
        <v>1</v>
      </c>
      <c r="S1173" s="78">
        <v>339.26600000000002</v>
      </c>
      <c r="T1173" s="79">
        <v>6</v>
      </c>
      <c r="V1173" s="86">
        <v>40157</v>
      </c>
      <c r="X1173" s="81" t="str">
        <f t="shared" si="180"/>
        <v>2009-Q2</v>
      </c>
      <c r="Y1173" s="81" t="str">
        <f t="shared" si="181"/>
        <v>2009-Q2</v>
      </c>
      <c r="Z1173" s="87">
        <f t="shared" si="182"/>
        <v>11.5</v>
      </c>
      <c r="AB1173" s="81" t="str">
        <f t="shared" si="183"/>
        <v>2009-Q4</v>
      </c>
      <c r="AC1173" s="81" t="str">
        <f t="shared" si="184"/>
        <v/>
      </c>
      <c r="AD1173" s="87" t="str">
        <f t="shared" si="185"/>
        <v/>
      </c>
      <c r="AF1173" s="81" t="str">
        <f t="shared" si="186"/>
        <v/>
      </c>
      <c r="AG1173" s="87" t="str">
        <f t="shared" si="187"/>
        <v/>
      </c>
      <c r="AH1173" s="87" t="str">
        <f t="shared" si="188"/>
        <v/>
      </c>
      <c r="AI1173" s="87" t="str">
        <f t="shared" si="189"/>
        <v/>
      </c>
    </row>
    <row r="1174" spans="1:35" ht="12" customHeight="1" x14ac:dyDescent="0.2">
      <c r="A1174" s="73" t="s">
        <v>1887</v>
      </c>
      <c r="B1174" s="74" t="s">
        <v>193</v>
      </c>
      <c r="C1174" s="74" t="s">
        <v>168</v>
      </c>
      <c r="D1174" s="74" t="s">
        <v>167</v>
      </c>
      <c r="E1174" s="74" t="s">
        <v>1030</v>
      </c>
      <c r="F1174" s="74" t="s">
        <v>2</v>
      </c>
      <c r="G1174" s="74" t="s">
        <v>2680</v>
      </c>
      <c r="H1174" s="76">
        <v>39966</v>
      </c>
      <c r="I1174" s="77">
        <v>481.74200000000002</v>
      </c>
      <c r="J1174" s="78">
        <v>8.84</v>
      </c>
      <c r="K1174" s="78">
        <v>11.5</v>
      </c>
      <c r="L1174" s="78">
        <v>53</v>
      </c>
      <c r="M1174" s="78">
        <v>9673.0969999999998</v>
      </c>
      <c r="N1174" s="76">
        <v>40154</v>
      </c>
      <c r="O1174" s="77">
        <v>315.2</v>
      </c>
      <c r="P1174" s="78">
        <v>8.3800000000000008</v>
      </c>
      <c r="Q1174" s="78">
        <v>10.7</v>
      </c>
      <c r="R1174" s="78">
        <v>52.5</v>
      </c>
      <c r="S1174" s="78">
        <v>9533.2999999999993</v>
      </c>
      <c r="T1174" s="79">
        <v>6</v>
      </c>
      <c r="V1174" s="86">
        <v>40154</v>
      </c>
      <c r="X1174" s="81" t="str">
        <f t="shared" si="180"/>
        <v>2009-Q2</v>
      </c>
      <c r="Y1174" s="81" t="str">
        <f t="shared" si="181"/>
        <v>2009-Q2</v>
      </c>
      <c r="Z1174" s="87">
        <f t="shared" si="182"/>
        <v>11.5</v>
      </c>
      <c r="AB1174" s="81" t="str">
        <f t="shared" si="183"/>
        <v>2009-Q4</v>
      </c>
      <c r="AC1174" s="81" t="str">
        <f t="shared" si="184"/>
        <v>2009-Q4</v>
      </c>
      <c r="AD1174" s="87">
        <f t="shared" si="185"/>
        <v>10.7</v>
      </c>
      <c r="AF1174" s="81" t="str">
        <f t="shared" si="186"/>
        <v>2009-Q4</v>
      </c>
      <c r="AG1174" s="87">
        <f t="shared" si="187"/>
        <v>11.5</v>
      </c>
      <c r="AH1174" s="87">
        <f t="shared" si="188"/>
        <v>10.7</v>
      </c>
      <c r="AI1174" s="87">
        <f t="shared" si="189"/>
        <v>0.80000000000000071</v>
      </c>
    </row>
    <row r="1175" spans="1:35" ht="12" customHeight="1" x14ac:dyDescent="0.2">
      <c r="A1175" s="73" t="s">
        <v>1887</v>
      </c>
      <c r="B1175" s="74" t="s">
        <v>259</v>
      </c>
      <c r="C1175" s="74" t="s">
        <v>3020</v>
      </c>
      <c r="D1175" s="74" t="s">
        <v>10</v>
      </c>
      <c r="E1175" s="74" t="s">
        <v>367</v>
      </c>
      <c r="F1175" s="74" t="s">
        <v>2</v>
      </c>
      <c r="G1175" s="74" t="s">
        <v>2680</v>
      </c>
      <c r="H1175" s="76">
        <v>39934</v>
      </c>
      <c r="I1175" s="77">
        <v>285.49129799999997</v>
      </c>
      <c r="J1175" s="78">
        <v>9.14</v>
      </c>
      <c r="K1175" s="78">
        <v>11.25</v>
      </c>
      <c r="L1175" s="78">
        <v>58.05</v>
      </c>
      <c r="M1175" s="78">
        <v>4440.5313260000003</v>
      </c>
      <c r="N1175" s="76">
        <v>40150</v>
      </c>
      <c r="O1175" s="77">
        <v>237.31856099999999</v>
      </c>
      <c r="P1175" s="78">
        <v>8.7200000000000006</v>
      </c>
      <c r="Q1175" s="78">
        <v>10.5</v>
      </c>
      <c r="R1175" s="78">
        <v>58.56</v>
      </c>
      <c r="S1175" s="75" t="s">
        <v>1</v>
      </c>
      <c r="T1175" s="79">
        <v>7</v>
      </c>
      <c r="V1175" s="86">
        <v>40150</v>
      </c>
      <c r="X1175" s="81" t="str">
        <f t="shared" si="180"/>
        <v>2009-Q2</v>
      </c>
      <c r="Y1175" s="81" t="str">
        <f t="shared" si="181"/>
        <v>2009-Q2</v>
      </c>
      <c r="Z1175" s="87">
        <f t="shared" si="182"/>
        <v>11.25</v>
      </c>
      <c r="AB1175" s="81" t="str">
        <f t="shared" si="183"/>
        <v>2009-Q4</v>
      </c>
      <c r="AC1175" s="81" t="str">
        <f t="shared" si="184"/>
        <v>2009-Q4</v>
      </c>
      <c r="AD1175" s="87">
        <f t="shared" si="185"/>
        <v>10.5</v>
      </c>
      <c r="AF1175" s="81" t="str">
        <f t="shared" si="186"/>
        <v>2009-Q4</v>
      </c>
      <c r="AG1175" s="87">
        <f t="shared" si="187"/>
        <v>11.25</v>
      </c>
      <c r="AH1175" s="87">
        <f t="shared" si="188"/>
        <v>10.5</v>
      </c>
      <c r="AI1175" s="87">
        <f t="shared" si="189"/>
        <v>0.75</v>
      </c>
    </row>
    <row r="1176" spans="1:35" ht="12" customHeight="1" x14ac:dyDescent="0.2">
      <c r="A1176" s="73" t="s">
        <v>1887</v>
      </c>
      <c r="B1176" s="74" t="s">
        <v>67</v>
      </c>
      <c r="C1176" s="74" t="s">
        <v>762</v>
      </c>
      <c r="D1176" s="74" t="s">
        <v>2188</v>
      </c>
      <c r="E1176" s="74" t="s">
        <v>763</v>
      </c>
      <c r="F1176" s="74" t="s">
        <v>2</v>
      </c>
      <c r="G1176" s="74" t="s">
        <v>2678</v>
      </c>
      <c r="H1176" s="76">
        <v>39948</v>
      </c>
      <c r="I1176" s="77">
        <v>111.289704</v>
      </c>
      <c r="J1176" s="78">
        <v>9.1999999999999993</v>
      </c>
      <c r="K1176" s="78">
        <v>11.6</v>
      </c>
      <c r="L1176" s="78">
        <v>50.36</v>
      </c>
      <c r="M1176" s="78">
        <v>1485.6614</v>
      </c>
      <c r="N1176" s="76">
        <v>40147</v>
      </c>
      <c r="O1176" s="77">
        <v>42.201877000000003</v>
      </c>
      <c r="P1176" s="78">
        <v>8.14</v>
      </c>
      <c r="Q1176" s="78">
        <v>10.35</v>
      </c>
      <c r="R1176" s="78">
        <v>49.99</v>
      </c>
      <c r="S1176" s="78">
        <v>1420.365215</v>
      </c>
      <c r="T1176" s="79">
        <v>6</v>
      </c>
      <c r="V1176" s="86">
        <v>40147</v>
      </c>
      <c r="X1176" s="81" t="str">
        <f t="shared" si="180"/>
        <v>2009-Q2</v>
      </c>
      <c r="Y1176" s="81" t="str">
        <f t="shared" si="181"/>
        <v>2009-Q2</v>
      </c>
      <c r="Z1176" s="87">
        <f t="shared" si="182"/>
        <v>11.6</v>
      </c>
      <c r="AB1176" s="81" t="str">
        <f t="shared" si="183"/>
        <v>2009-Q4</v>
      </c>
      <c r="AC1176" s="81" t="str">
        <f t="shared" si="184"/>
        <v>2009-Q4</v>
      </c>
      <c r="AD1176" s="87">
        <f t="shared" si="185"/>
        <v>10.35</v>
      </c>
      <c r="AF1176" s="81" t="str">
        <f t="shared" si="186"/>
        <v>2009-Q4</v>
      </c>
      <c r="AG1176" s="87">
        <f t="shared" si="187"/>
        <v>11.6</v>
      </c>
      <c r="AH1176" s="87">
        <f t="shared" si="188"/>
        <v>10.35</v>
      </c>
      <c r="AI1176" s="87">
        <f t="shared" si="189"/>
        <v>1.25</v>
      </c>
    </row>
    <row r="1177" spans="1:35" ht="12" customHeight="1" x14ac:dyDescent="0.2">
      <c r="A1177" s="73" t="s">
        <v>1887</v>
      </c>
      <c r="B1177" s="74" t="s">
        <v>51</v>
      </c>
      <c r="C1177" s="74" t="s">
        <v>927</v>
      </c>
      <c r="D1177" s="74" t="s">
        <v>928</v>
      </c>
      <c r="E1177" s="74" t="s">
        <v>1069</v>
      </c>
      <c r="F1177" s="74" t="s">
        <v>2</v>
      </c>
      <c r="G1177" s="74" t="s">
        <v>2680</v>
      </c>
      <c r="H1177" s="76">
        <v>39755</v>
      </c>
      <c r="I1177" s="77">
        <v>6.084003</v>
      </c>
      <c r="J1177" s="78">
        <v>8.89</v>
      </c>
      <c r="K1177" s="78">
        <v>11.25</v>
      </c>
      <c r="L1177" s="78">
        <v>53.3</v>
      </c>
      <c r="M1177" s="78">
        <v>187.173203</v>
      </c>
      <c r="N1177" s="76">
        <v>40142</v>
      </c>
      <c r="O1177" s="77">
        <v>3.1478869999999999</v>
      </c>
      <c r="P1177" s="78">
        <v>8.6199999999999992</v>
      </c>
      <c r="Q1177" s="78">
        <v>10.75</v>
      </c>
      <c r="R1177" s="78">
        <v>53.3</v>
      </c>
      <c r="S1177" s="78">
        <v>187.36015</v>
      </c>
      <c r="T1177" s="79">
        <v>12</v>
      </c>
      <c r="V1177" s="86">
        <v>40142</v>
      </c>
      <c r="X1177" s="81" t="str">
        <f t="shared" si="180"/>
        <v>2008-Q4</v>
      </c>
      <c r="Y1177" s="81" t="str">
        <f t="shared" si="181"/>
        <v>2008-Q4</v>
      </c>
      <c r="Z1177" s="87">
        <f t="shared" si="182"/>
        <v>11.25</v>
      </c>
      <c r="AB1177" s="81" t="str">
        <f t="shared" si="183"/>
        <v>2009-Q4</v>
      </c>
      <c r="AC1177" s="81" t="str">
        <f t="shared" si="184"/>
        <v>2009-Q4</v>
      </c>
      <c r="AD1177" s="87">
        <f t="shared" si="185"/>
        <v>10.75</v>
      </c>
      <c r="AF1177" s="81" t="str">
        <f t="shared" si="186"/>
        <v>2009-Q4</v>
      </c>
      <c r="AG1177" s="87">
        <f t="shared" si="187"/>
        <v>11.25</v>
      </c>
      <c r="AH1177" s="87">
        <f t="shared" si="188"/>
        <v>10.75</v>
      </c>
      <c r="AI1177" s="87">
        <f t="shared" si="189"/>
        <v>0.5</v>
      </c>
    </row>
    <row r="1178" spans="1:35" ht="12" customHeight="1" x14ac:dyDescent="0.2">
      <c r="A1178" s="73" t="s">
        <v>1887</v>
      </c>
      <c r="B1178" s="74" t="s">
        <v>111</v>
      </c>
      <c r="C1178" s="74" t="s">
        <v>149</v>
      </c>
      <c r="D1178" s="74" t="s">
        <v>22</v>
      </c>
      <c r="E1178" s="74" t="s">
        <v>299</v>
      </c>
      <c r="F1178" s="74" t="s">
        <v>2</v>
      </c>
      <c r="G1178" s="74" t="s">
        <v>2680</v>
      </c>
      <c r="H1178" s="76">
        <v>39863</v>
      </c>
      <c r="I1178" s="77">
        <v>25.259453000000001</v>
      </c>
      <c r="J1178" s="78">
        <v>7</v>
      </c>
      <c r="K1178" s="78">
        <v>11.5</v>
      </c>
      <c r="L1178" s="78">
        <v>35.68</v>
      </c>
      <c r="M1178" s="78">
        <v>608.966949</v>
      </c>
      <c r="N1178" s="76">
        <v>40141</v>
      </c>
      <c r="O1178" s="77">
        <v>17.80274</v>
      </c>
      <c r="P1178" s="78">
        <v>6.01</v>
      </c>
      <c r="Q1178" s="78">
        <v>10.25</v>
      </c>
      <c r="R1178" s="78">
        <v>33.99</v>
      </c>
      <c r="S1178" s="78">
        <v>612.28499399999998</v>
      </c>
      <c r="T1178" s="79">
        <v>9</v>
      </c>
      <c r="V1178" s="86">
        <v>40141</v>
      </c>
      <c r="X1178" s="81" t="str">
        <f t="shared" si="180"/>
        <v>2009-Q1</v>
      </c>
      <c r="Y1178" s="81" t="str">
        <f t="shared" si="181"/>
        <v>2009-Q1</v>
      </c>
      <c r="Z1178" s="87">
        <f t="shared" si="182"/>
        <v>11.5</v>
      </c>
      <c r="AB1178" s="81" t="str">
        <f t="shared" si="183"/>
        <v>2009-Q4</v>
      </c>
      <c r="AC1178" s="81" t="str">
        <f t="shared" si="184"/>
        <v>2009-Q4</v>
      </c>
      <c r="AD1178" s="87">
        <f t="shared" si="185"/>
        <v>10.25</v>
      </c>
      <c r="AF1178" s="81" t="str">
        <f t="shared" si="186"/>
        <v>2009-Q4</v>
      </c>
      <c r="AG1178" s="87">
        <f t="shared" si="187"/>
        <v>11.5</v>
      </c>
      <c r="AH1178" s="87">
        <f t="shared" si="188"/>
        <v>10.25</v>
      </c>
      <c r="AI1178" s="87">
        <f t="shared" si="189"/>
        <v>1.25</v>
      </c>
    </row>
    <row r="1179" spans="1:35" ht="12" customHeight="1" x14ac:dyDescent="0.2">
      <c r="A1179" s="73" t="s">
        <v>1887</v>
      </c>
      <c r="B1179" s="74" t="s">
        <v>104</v>
      </c>
      <c r="C1179" s="74" t="s">
        <v>41</v>
      </c>
      <c r="D1179" s="74" t="s">
        <v>12</v>
      </c>
      <c r="E1179" s="74" t="s">
        <v>350</v>
      </c>
      <c r="F1179" s="74" t="s">
        <v>2</v>
      </c>
      <c r="G1179" s="74" t="s">
        <v>2680</v>
      </c>
      <c r="H1179" s="76">
        <v>39661</v>
      </c>
      <c r="I1179" s="77">
        <v>8.9109999999999996</v>
      </c>
      <c r="J1179" s="78">
        <v>8.81</v>
      </c>
      <c r="K1179" s="78">
        <v>11.4</v>
      </c>
      <c r="L1179" s="78">
        <v>43.71</v>
      </c>
      <c r="M1179" s="78">
        <v>146.517</v>
      </c>
      <c r="N1179" s="76">
        <v>40120</v>
      </c>
      <c r="O1179" s="77">
        <v>5.5</v>
      </c>
      <c r="P1179" s="78">
        <v>8.51</v>
      </c>
      <c r="Q1179" s="78">
        <v>10.7</v>
      </c>
      <c r="R1179" s="78">
        <v>43.71</v>
      </c>
      <c r="S1179" s="78">
        <v>141.459</v>
      </c>
      <c r="T1179" s="79">
        <v>15</v>
      </c>
      <c r="V1179" s="86">
        <v>40120</v>
      </c>
      <c r="X1179" s="81" t="str">
        <f t="shared" si="180"/>
        <v>2008-Q3</v>
      </c>
      <c r="Y1179" s="81" t="str">
        <f t="shared" si="181"/>
        <v>2008-Q3</v>
      </c>
      <c r="Z1179" s="87">
        <f t="shared" si="182"/>
        <v>11.4</v>
      </c>
      <c r="AB1179" s="81" t="str">
        <f t="shared" si="183"/>
        <v>2009-Q4</v>
      </c>
      <c r="AC1179" s="81" t="str">
        <f t="shared" si="184"/>
        <v>2009-Q4</v>
      </c>
      <c r="AD1179" s="87">
        <f t="shared" si="185"/>
        <v>10.7</v>
      </c>
      <c r="AF1179" s="81" t="str">
        <f t="shared" si="186"/>
        <v>2009-Q4</v>
      </c>
      <c r="AG1179" s="87">
        <f t="shared" si="187"/>
        <v>11.4</v>
      </c>
      <c r="AH1179" s="87">
        <f t="shared" si="188"/>
        <v>10.7</v>
      </c>
      <c r="AI1179" s="87">
        <f t="shared" si="189"/>
        <v>0.70000000000000107</v>
      </c>
    </row>
    <row r="1180" spans="1:35" ht="12" customHeight="1" x14ac:dyDescent="0.2">
      <c r="A1180" s="73" t="s">
        <v>1887</v>
      </c>
      <c r="B1180" s="74" t="s">
        <v>57</v>
      </c>
      <c r="C1180" s="74" t="s">
        <v>217</v>
      </c>
      <c r="D1180" s="74" t="s">
        <v>216</v>
      </c>
      <c r="E1180" s="74" t="s">
        <v>865</v>
      </c>
      <c r="F1180" s="74" t="s">
        <v>2</v>
      </c>
      <c r="G1180" s="74" t="s">
        <v>2680</v>
      </c>
      <c r="H1180" s="76">
        <v>39766</v>
      </c>
      <c r="I1180" s="77">
        <v>179</v>
      </c>
      <c r="J1180" s="78">
        <v>7.12</v>
      </c>
      <c r="K1180" s="78">
        <v>11</v>
      </c>
      <c r="L1180" s="78">
        <v>40.880000000000003</v>
      </c>
      <c r="M1180" s="78">
        <v>6267</v>
      </c>
      <c r="N1180" s="76">
        <v>40119</v>
      </c>
      <c r="O1180" s="77">
        <v>134.381</v>
      </c>
      <c r="P1180" s="78">
        <v>6.98</v>
      </c>
      <c r="Q1180" s="78">
        <v>10.7</v>
      </c>
      <c r="R1180" s="78">
        <v>40.51</v>
      </c>
      <c r="S1180" s="78">
        <v>6102.7089999999998</v>
      </c>
      <c r="T1180" s="79">
        <v>11</v>
      </c>
      <c r="V1180" s="86">
        <v>40119</v>
      </c>
      <c r="X1180" s="81" t="str">
        <f t="shared" si="180"/>
        <v>2008-Q4</v>
      </c>
      <c r="Y1180" s="81" t="str">
        <f t="shared" si="181"/>
        <v>2008-Q4</v>
      </c>
      <c r="Z1180" s="87">
        <f t="shared" si="182"/>
        <v>11</v>
      </c>
      <c r="AB1180" s="81" t="str">
        <f t="shared" si="183"/>
        <v>2009-Q4</v>
      </c>
      <c r="AC1180" s="81" t="str">
        <f t="shared" si="184"/>
        <v>2009-Q4</v>
      </c>
      <c r="AD1180" s="87">
        <f t="shared" si="185"/>
        <v>10.7</v>
      </c>
      <c r="AF1180" s="81" t="str">
        <f t="shared" si="186"/>
        <v>2009-Q4</v>
      </c>
      <c r="AG1180" s="87">
        <f t="shared" si="187"/>
        <v>11</v>
      </c>
      <c r="AH1180" s="87">
        <f t="shared" si="188"/>
        <v>10.7</v>
      </c>
      <c r="AI1180" s="87">
        <f t="shared" si="189"/>
        <v>0.30000000000000071</v>
      </c>
    </row>
    <row r="1181" spans="1:35" ht="12" customHeight="1" x14ac:dyDescent="0.2">
      <c r="A1181" s="73" t="s">
        <v>1887</v>
      </c>
      <c r="B1181" s="74" t="s">
        <v>210</v>
      </c>
      <c r="C1181" s="74" t="s">
        <v>2445</v>
      </c>
      <c r="D1181" s="74" t="s">
        <v>10</v>
      </c>
      <c r="E1181" s="74" t="s">
        <v>918</v>
      </c>
      <c r="F1181" s="74" t="s">
        <v>2</v>
      </c>
      <c r="G1181" s="74" t="s">
        <v>2680</v>
      </c>
      <c r="H1181" s="76">
        <v>39755</v>
      </c>
      <c r="I1181" s="77">
        <v>135.80000000000001</v>
      </c>
      <c r="J1181" s="78">
        <v>8.89</v>
      </c>
      <c r="K1181" s="78">
        <v>11</v>
      </c>
      <c r="L1181" s="78">
        <v>52.47</v>
      </c>
      <c r="M1181" s="78">
        <v>4067.4</v>
      </c>
      <c r="N1181" s="76">
        <v>40109</v>
      </c>
      <c r="O1181" s="77">
        <v>91.375</v>
      </c>
      <c r="P1181" s="78">
        <v>8.83</v>
      </c>
      <c r="Q1181" s="78">
        <v>10.88</v>
      </c>
      <c r="R1181" s="78">
        <v>52.47</v>
      </c>
      <c r="S1181" s="78">
        <v>4070.4180000000001</v>
      </c>
      <c r="T1181" s="79">
        <v>11</v>
      </c>
      <c r="V1181" s="86">
        <v>40109</v>
      </c>
      <c r="X1181" s="81" t="str">
        <f t="shared" si="180"/>
        <v>2008-Q4</v>
      </c>
      <c r="Y1181" s="81" t="str">
        <f t="shared" si="181"/>
        <v>2008-Q4</v>
      </c>
      <c r="Z1181" s="87">
        <f t="shared" si="182"/>
        <v>11</v>
      </c>
      <c r="AB1181" s="81" t="str">
        <f t="shared" si="183"/>
        <v>2009-Q4</v>
      </c>
      <c r="AC1181" s="81" t="str">
        <f t="shared" si="184"/>
        <v>2009-Q4</v>
      </c>
      <c r="AD1181" s="87">
        <f t="shared" si="185"/>
        <v>10.88</v>
      </c>
      <c r="AF1181" s="81" t="str">
        <f t="shared" si="186"/>
        <v>2009-Q4</v>
      </c>
      <c r="AG1181" s="87">
        <f t="shared" si="187"/>
        <v>11</v>
      </c>
      <c r="AH1181" s="87">
        <f t="shared" si="188"/>
        <v>10.88</v>
      </c>
      <c r="AI1181" s="87">
        <f t="shared" si="189"/>
        <v>0.11999999999999922</v>
      </c>
    </row>
    <row r="1182" spans="1:35" ht="12" customHeight="1" x14ac:dyDescent="0.2">
      <c r="A1182" s="73" t="s">
        <v>1887</v>
      </c>
      <c r="B1182" s="74" t="s">
        <v>70</v>
      </c>
      <c r="C1182" s="74" t="s">
        <v>704</v>
      </c>
      <c r="D1182" s="74" t="s">
        <v>2095</v>
      </c>
      <c r="E1182" s="74" t="s">
        <v>705</v>
      </c>
      <c r="F1182" s="74" t="s">
        <v>2</v>
      </c>
      <c r="G1182" s="74" t="s">
        <v>2680</v>
      </c>
      <c r="H1182" s="76">
        <v>39643</v>
      </c>
      <c r="I1182" s="77">
        <v>250.1</v>
      </c>
      <c r="J1182" s="78">
        <v>9.3800000000000008</v>
      </c>
      <c r="K1182" s="78">
        <v>12.25</v>
      </c>
      <c r="L1182" s="78">
        <v>52.04</v>
      </c>
      <c r="M1182" s="78">
        <v>1907.5319999999999</v>
      </c>
      <c r="N1182" s="76">
        <v>40100</v>
      </c>
      <c r="O1182" s="77">
        <v>173.3</v>
      </c>
      <c r="P1182" s="78">
        <v>8.52</v>
      </c>
      <c r="Q1182" s="78">
        <v>10.7</v>
      </c>
      <c r="R1182" s="78">
        <v>51</v>
      </c>
      <c r="S1182" s="78">
        <v>1936.6969999999999</v>
      </c>
      <c r="T1182" s="79">
        <v>15</v>
      </c>
      <c r="V1182" s="86">
        <v>40100</v>
      </c>
      <c r="X1182" s="81" t="str">
        <f t="shared" si="180"/>
        <v>2008-Q3</v>
      </c>
      <c r="Y1182" s="81" t="str">
        <f t="shared" si="181"/>
        <v>2008-Q3</v>
      </c>
      <c r="Z1182" s="87">
        <f t="shared" si="182"/>
        <v>12.25</v>
      </c>
      <c r="AB1182" s="81" t="str">
        <f t="shared" si="183"/>
        <v>2009-Q4</v>
      </c>
      <c r="AC1182" s="81" t="str">
        <f t="shared" si="184"/>
        <v>2009-Q4</v>
      </c>
      <c r="AD1182" s="87">
        <f t="shared" si="185"/>
        <v>10.7</v>
      </c>
      <c r="AF1182" s="81" t="str">
        <f t="shared" si="186"/>
        <v>2009-Q4</v>
      </c>
      <c r="AG1182" s="87">
        <f t="shared" si="187"/>
        <v>12.25</v>
      </c>
      <c r="AH1182" s="87">
        <f t="shared" si="188"/>
        <v>10.7</v>
      </c>
      <c r="AI1182" s="87">
        <f t="shared" si="189"/>
        <v>1.5500000000000007</v>
      </c>
    </row>
    <row r="1183" spans="1:35" ht="12" customHeight="1" x14ac:dyDescent="0.2">
      <c r="A1183" s="73" t="s">
        <v>1887</v>
      </c>
      <c r="B1183" s="74" t="s">
        <v>28</v>
      </c>
      <c r="C1183" s="74" t="s">
        <v>1552</v>
      </c>
      <c r="D1183" s="74" t="s">
        <v>263</v>
      </c>
      <c r="E1183" s="74" t="s">
        <v>1554</v>
      </c>
      <c r="F1183" s="74" t="s">
        <v>2</v>
      </c>
      <c r="G1183" s="74" t="s">
        <v>2678</v>
      </c>
      <c r="H1183" s="76">
        <v>39626</v>
      </c>
      <c r="I1183" s="77">
        <v>241.64600100000001</v>
      </c>
      <c r="J1183" s="78">
        <v>8.5500000000000007</v>
      </c>
      <c r="K1183" s="78">
        <v>11.5</v>
      </c>
      <c r="L1183" s="78">
        <v>40</v>
      </c>
      <c r="M1183" s="78">
        <v>7302.5941759999996</v>
      </c>
      <c r="N1183" s="76">
        <v>40056</v>
      </c>
      <c r="O1183" s="77">
        <v>115.062</v>
      </c>
      <c r="P1183" s="78">
        <v>8.2799999999999994</v>
      </c>
      <c r="Q1183" s="78">
        <v>10.25</v>
      </c>
      <c r="R1183" s="78">
        <v>40</v>
      </c>
      <c r="S1183" s="78">
        <v>7073.7254400000002</v>
      </c>
      <c r="T1183" s="79">
        <v>14</v>
      </c>
      <c r="V1183" s="86">
        <v>40056</v>
      </c>
      <c r="X1183" s="81" t="str">
        <f t="shared" si="180"/>
        <v>2008-Q2</v>
      </c>
      <c r="Y1183" s="81" t="str">
        <f t="shared" si="181"/>
        <v>2008-Q2</v>
      </c>
      <c r="Z1183" s="87">
        <f t="shared" si="182"/>
        <v>11.5</v>
      </c>
      <c r="AB1183" s="81" t="str">
        <f t="shared" si="183"/>
        <v>2009-Q3</v>
      </c>
      <c r="AC1183" s="81" t="str">
        <f t="shared" si="184"/>
        <v>2009-Q3</v>
      </c>
      <c r="AD1183" s="87">
        <f t="shared" si="185"/>
        <v>10.25</v>
      </c>
      <c r="AF1183" s="81" t="str">
        <f t="shared" si="186"/>
        <v>2009-Q3</v>
      </c>
      <c r="AG1183" s="87">
        <f t="shared" si="187"/>
        <v>11.5</v>
      </c>
      <c r="AH1183" s="87">
        <f t="shared" si="188"/>
        <v>10.25</v>
      </c>
      <c r="AI1183" s="87">
        <f t="shared" si="189"/>
        <v>1.25</v>
      </c>
    </row>
    <row r="1184" spans="1:35" ht="12" customHeight="1" x14ac:dyDescent="0.2">
      <c r="A1184" s="73" t="s">
        <v>1887</v>
      </c>
      <c r="B1184" s="74" t="s">
        <v>28</v>
      </c>
      <c r="C1184" s="74" t="s">
        <v>1145</v>
      </c>
      <c r="D1184" s="74" t="s">
        <v>2877</v>
      </c>
      <c r="E1184" s="74" t="s">
        <v>1578</v>
      </c>
      <c r="F1184" s="74" t="s">
        <v>2</v>
      </c>
      <c r="G1184" s="74" t="s">
        <v>2678</v>
      </c>
      <c r="H1184" s="76">
        <v>39689</v>
      </c>
      <c r="I1184" s="77">
        <v>24.360253</v>
      </c>
      <c r="J1184" s="78">
        <v>10.16</v>
      </c>
      <c r="K1184" s="78">
        <v>11.25</v>
      </c>
      <c r="L1184" s="78">
        <v>40</v>
      </c>
      <c r="M1184" s="78">
        <v>430.1</v>
      </c>
      <c r="N1184" s="76">
        <v>40046</v>
      </c>
      <c r="O1184" s="77">
        <v>12.7</v>
      </c>
      <c r="P1184" s="78">
        <v>9.76</v>
      </c>
      <c r="Q1184" s="78">
        <v>10.25</v>
      </c>
      <c r="R1184" s="78">
        <v>40</v>
      </c>
      <c r="S1184" s="78">
        <v>430.21579000000003</v>
      </c>
      <c r="T1184" s="79">
        <v>11</v>
      </c>
      <c r="V1184" s="86">
        <v>40046</v>
      </c>
      <c r="X1184" s="81" t="str">
        <f t="shared" si="180"/>
        <v>2008-Q3</v>
      </c>
      <c r="Y1184" s="81" t="str">
        <f t="shared" si="181"/>
        <v>2008-Q3</v>
      </c>
      <c r="Z1184" s="87">
        <f t="shared" si="182"/>
        <v>11.25</v>
      </c>
      <c r="AB1184" s="81" t="str">
        <f t="shared" si="183"/>
        <v>2009-Q3</v>
      </c>
      <c r="AC1184" s="81" t="str">
        <f t="shared" si="184"/>
        <v>2009-Q3</v>
      </c>
      <c r="AD1184" s="87">
        <f t="shared" si="185"/>
        <v>10.25</v>
      </c>
      <c r="AF1184" s="81" t="str">
        <f t="shared" si="186"/>
        <v>2009-Q3</v>
      </c>
      <c r="AG1184" s="87">
        <f t="shared" si="187"/>
        <v>11.25</v>
      </c>
      <c r="AH1184" s="87">
        <f t="shared" si="188"/>
        <v>10.25</v>
      </c>
      <c r="AI1184" s="87">
        <f t="shared" si="189"/>
        <v>1</v>
      </c>
    </row>
    <row r="1185" spans="1:35" ht="12" customHeight="1" x14ac:dyDescent="0.2">
      <c r="A1185" s="73" t="s">
        <v>1887</v>
      </c>
      <c r="B1185" s="74" t="s">
        <v>181</v>
      </c>
      <c r="C1185" s="74" t="s">
        <v>3018</v>
      </c>
      <c r="D1185" s="74" t="s">
        <v>180</v>
      </c>
      <c r="E1185" s="74" t="s">
        <v>1323</v>
      </c>
      <c r="F1185" s="74" t="s">
        <v>2</v>
      </c>
      <c r="G1185" s="74" t="s">
        <v>2680</v>
      </c>
      <c r="H1185" s="76">
        <v>39871</v>
      </c>
      <c r="I1185" s="77">
        <v>110.325328</v>
      </c>
      <c r="J1185" s="78">
        <v>9.64</v>
      </c>
      <c r="K1185" s="78">
        <v>12.25</v>
      </c>
      <c r="L1185" s="78">
        <v>54.14</v>
      </c>
      <c r="M1185" s="78">
        <v>2862.7365540000001</v>
      </c>
      <c r="N1185" s="76">
        <v>40018</v>
      </c>
      <c r="O1185" s="77">
        <v>48.3</v>
      </c>
      <c r="P1185" s="75" t="s">
        <v>1</v>
      </c>
      <c r="Q1185" s="75" t="s">
        <v>1</v>
      </c>
      <c r="R1185" s="75" t="s">
        <v>1</v>
      </c>
      <c r="S1185" s="75" t="s">
        <v>1</v>
      </c>
      <c r="T1185" s="79">
        <v>4</v>
      </c>
      <c r="V1185" s="86">
        <v>40018</v>
      </c>
      <c r="X1185" s="81" t="str">
        <f t="shared" si="180"/>
        <v>2009-Q1</v>
      </c>
      <c r="Y1185" s="81" t="str">
        <f t="shared" si="181"/>
        <v>2009-Q1</v>
      </c>
      <c r="Z1185" s="87">
        <f t="shared" si="182"/>
        <v>12.25</v>
      </c>
      <c r="AB1185" s="81" t="str">
        <f t="shared" si="183"/>
        <v>2009-Q3</v>
      </c>
      <c r="AC1185" s="81" t="str">
        <f t="shared" si="184"/>
        <v/>
      </c>
      <c r="AD1185" s="87" t="str">
        <f t="shared" si="185"/>
        <v/>
      </c>
      <c r="AF1185" s="81" t="str">
        <f t="shared" si="186"/>
        <v/>
      </c>
      <c r="AG1185" s="87" t="str">
        <f t="shared" si="187"/>
        <v/>
      </c>
      <c r="AH1185" s="87" t="str">
        <f t="shared" si="188"/>
        <v/>
      </c>
      <c r="AI1185" s="87" t="str">
        <f t="shared" si="189"/>
        <v/>
      </c>
    </row>
    <row r="1186" spans="1:35" ht="12" customHeight="1" x14ac:dyDescent="0.2">
      <c r="A1186" s="73" t="s">
        <v>1887</v>
      </c>
      <c r="B1186" s="74" t="s">
        <v>86</v>
      </c>
      <c r="C1186" s="74" t="s">
        <v>136</v>
      </c>
      <c r="D1186" s="74" t="s">
        <v>135</v>
      </c>
      <c r="E1186" s="74" t="s">
        <v>544</v>
      </c>
      <c r="F1186" s="74" t="s">
        <v>2</v>
      </c>
      <c r="G1186" s="74" t="s">
        <v>2680</v>
      </c>
      <c r="H1186" s="76">
        <v>39836</v>
      </c>
      <c r="I1186" s="77">
        <v>31.233000000000001</v>
      </c>
      <c r="J1186" s="78">
        <v>8.8000000000000007</v>
      </c>
      <c r="K1186" s="78">
        <v>11</v>
      </c>
      <c r="L1186" s="78">
        <v>50</v>
      </c>
      <c r="M1186" s="78">
        <v>577.43399999999997</v>
      </c>
      <c r="N1186" s="76">
        <v>40011</v>
      </c>
      <c r="O1186" s="77">
        <v>12.548</v>
      </c>
      <c r="P1186" s="78">
        <v>8.5500000000000007</v>
      </c>
      <c r="Q1186" s="78">
        <v>10.5</v>
      </c>
      <c r="R1186" s="78">
        <v>50</v>
      </c>
      <c r="S1186" s="78">
        <v>576.29100000000005</v>
      </c>
      <c r="T1186" s="79">
        <v>5</v>
      </c>
      <c r="V1186" s="86">
        <v>40011</v>
      </c>
      <c r="X1186" s="81" t="str">
        <f t="shared" si="180"/>
        <v>2009-Q1</v>
      </c>
      <c r="Y1186" s="81" t="str">
        <f t="shared" si="181"/>
        <v>2009-Q1</v>
      </c>
      <c r="Z1186" s="87">
        <f t="shared" si="182"/>
        <v>11</v>
      </c>
      <c r="AB1186" s="81" t="str">
        <f t="shared" si="183"/>
        <v>2009-Q3</v>
      </c>
      <c r="AC1186" s="81" t="str">
        <f t="shared" si="184"/>
        <v>2009-Q3</v>
      </c>
      <c r="AD1186" s="87">
        <f t="shared" si="185"/>
        <v>10.5</v>
      </c>
      <c r="AF1186" s="81" t="str">
        <f t="shared" si="186"/>
        <v>2009-Q3</v>
      </c>
      <c r="AG1186" s="87">
        <f t="shared" si="187"/>
        <v>11</v>
      </c>
      <c r="AH1186" s="87">
        <f t="shared" si="188"/>
        <v>10.5</v>
      </c>
      <c r="AI1186" s="87">
        <f t="shared" si="189"/>
        <v>0.5</v>
      </c>
    </row>
    <row r="1187" spans="1:35" ht="12" customHeight="1" x14ac:dyDescent="0.2">
      <c r="A1187" s="73" t="s">
        <v>1887</v>
      </c>
      <c r="B1187" s="74" t="s">
        <v>44</v>
      </c>
      <c r="C1187" s="74" t="s">
        <v>2716</v>
      </c>
      <c r="D1187" s="74" t="s">
        <v>10</v>
      </c>
      <c r="E1187" s="74" t="s">
        <v>1138</v>
      </c>
      <c r="F1187" s="74" t="s">
        <v>2</v>
      </c>
      <c r="G1187" s="74" t="s">
        <v>2680</v>
      </c>
      <c r="H1187" s="76">
        <v>39800</v>
      </c>
      <c r="I1187" s="77">
        <v>24.6</v>
      </c>
      <c r="J1187" s="78">
        <v>9.5</v>
      </c>
      <c r="K1187" s="78">
        <v>12</v>
      </c>
      <c r="L1187" s="78">
        <v>50</v>
      </c>
      <c r="M1187" s="78">
        <v>321</v>
      </c>
      <c r="N1187" s="76">
        <v>40008</v>
      </c>
      <c r="O1187" s="77">
        <v>14.2</v>
      </c>
      <c r="P1187" s="75" t="s">
        <v>1</v>
      </c>
      <c r="Q1187" s="75" t="s">
        <v>1</v>
      </c>
      <c r="R1187" s="75" t="s">
        <v>1</v>
      </c>
      <c r="S1187" s="75" t="s">
        <v>1</v>
      </c>
      <c r="T1187" s="79">
        <v>6</v>
      </c>
      <c r="V1187" s="86">
        <v>40008</v>
      </c>
      <c r="X1187" s="81" t="str">
        <f t="shared" si="180"/>
        <v>2008-Q4</v>
      </c>
      <c r="Y1187" s="81" t="str">
        <f t="shared" si="181"/>
        <v>2008-Q4</v>
      </c>
      <c r="Z1187" s="87">
        <f t="shared" si="182"/>
        <v>12</v>
      </c>
      <c r="AB1187" s="81" t="str">
        <f t="shared" si="183"/>
        <v>2009-Q3</v>
      </c>
      <c r="AC1187" s="81" t="str">
        <f t="shared" si="184"/>
        <v/>
      </c>
      <c r="AD1187" s="87" t="str">
        <f t="shared" si="185"/>
        <v/>
      </c>
      <c r="AF1187" s="81" t="str">
        <f t="shared" si="186"/>
        <v/>
      </c>
      <c r="AG1187" s="87" t="str">
        <f t="shared" si="187"/>
        <v/>
      </c>
      <c r="AH1187" s="87" t="str">
        <f t="shared" si="188"/>
        <v/>
      </c>
      <c r="AI1187" s="87" t="str">
        <f t="shared" si="189"/>
        <v/>
      </c>
    </row>
    <row r="1188" spans="1:35" ht="12" customHeight="1" x14ac:dyDescent="0.2">
      <c r="A1188" s="73" t="s">
        <v>1887</v>
      </c>
      <c r="B1188" s="74" t="s">
        <v>184</v>
      </c>
      <c r="C1188" s="74" t="s">
        <v>183</v>
      </c>
      <c r="D1188" s="74" t="s">
        <v>167</v>
      </c>
      <c r="E1188" s="74" t="s">
        <v>1287</v>
      </c>
      <c r="F1188" s="74" t="s">
        <v>2</v>
      </c>
      <c r="G1188" s="74" t="s">
        <v>2678</v>
      </c>
      <c r="H1188" s="76">
        <v>39654</v>
      </c>
      <c r="I1188" s="77">
        <v>85.6</v>
      </c>
      <c r="J1188" s="78">
        <v>9.1</v>
      </c>
      <c r="K1188" s="78">
        <v>11</v>
      </c>
      <c r="L1188" s="78">
        <v>58.28</v>
      </c>
      <c r="M1188" s="78">
        <v>979.490589</v>
      </c>
      <c r="N1188" s="76">
        <v>40002</v>
      </c>
      <c r="O1188" s="77">
        <v>55.3</v>
      </c>
      <c r="P1188" s="78">
        <v>8.61</v>
      </c>
      <c r="Q1188" s="78">
        <v>10.63</v>
      </c>
      <c r="R1188" s="78">
        <v>51.59</v>
      </c>
      <c r="S1188" s="78">
        <v>963.78730700000006</v>
      </c>
      <c r="T1188" s="79">
        <v>11</v>
      </c>
      <c r="V1188" s="86">
        <v>40002</v>
      </c>
      <c r="X1188" s="81" t="str">
        <f t="shared" si="180"/>
        <v>2008-Q3</v>
      </c>
      <c r="Y1188" s="81" t="str">
        <f t="shared" si="181"/>
        <v>2008-Q3</v>
      </c>
      <c r="Z1188" s="87">
        <f t="shared" si="182"/>
        <v>11</v>
      </c>
      <c r="AB1188" s="81" t="str">
        <f t="shared" si="183"/>
        <v>2009-Q3</v>
      </c>
      <c r="AC1188" s="81" t="str">
        <f t="shared" si="184"/>
        <v>2009-Q3</v>
      </c>
      <c r="AD1188" s="87">
        <f t="shared" si="185"/>
        <v>10.63</v>
      </c>
      <c r="AF1188" s="81" t="str">
        <f t="shared" si="186"/>
        <v>2009-Q3</v>
      </c>
      <c r="AG1188" s="87">
        <f t="shared" si="187"/>
        <v>11</v>
      </c>
      <c r="AH1188" s="87">
        <f t="shared" si="188"/>
        <v>10.63</v>
      </c>
      <c r="AI1188" s="87">
        <f t="shared" si="189"/>
        <v>0.36999999999999922</v>
      </c>
    </row>
    <row r="1189" spans="1:35" ht="12" customHeight="1" x14ac:dyDescent="0.2">
      <c r="A1189" s="73" t="s">
        <v>1887</v>
      </c>
      <c r="B1189" s="74" t="s">
        <v>78</v>
      </c>
      <c r="C1189" s="74" t="s">
        <v>2324</v>
      </c>
      <c r="D1189" s="74" t="s">
        <v>2170</v>
      </c>
      <c r="E1189" s="74" t="s">
        <v>652</v>
      </c>
      <c r="F1189" s="74" t="s">
        <v>2</v>
      </c>
      <c r="G1189" s="74" t="s">
        <v>2680</v>
      </c>
      <c r="H1189" s="76">
        <v>39696</v>
      </c>
      <c r="I1189" s="77">
        <v>71.599999999999994</v>
      </c>
      <c r="J1189" s="78">
        <v>8.75</v>
      </c>
      <c r="K1189" s="78">
        <v>10.75</v>
      </c>
      <c r="L1189" s="78">
        <v>55.39</v>
      </c>
      <c r="M1189" s="78">
        <v>1254.1486110000001</v>
      </c>
      <c r="N1189" s="76">
        <v>39988</v>
      </c>
      <c r="O1189" s="77">
        <v>59</v>
      </c>
      <c r="P1189" s="75" t="s">
        <v>1</v>
      </c>
      <c r="Q1189" s="75" t="s">
        <v>1</v>
      </c>
      <c r="R1189" s="75" t="s">
        <v>1</v>
      </c>
      <c r="S1189" s="75" t="s">
        <v>1</v>
      </c>
      <c r="T1189" s="79">
        <v>9</v>
      </c>
      <c r="V1189" s="86">
        <v>39988</v>
      </c>
      <c r="X1189" s="81" t="str">
        <f t="shared" si="180"/>
        <v>2008-Q3</v>
      </c>
      <c r="Y1189" s="81" t="str">
        <f t="shared" si="181"/>
        <v>2008-Q3</v>
      </c>
      <c r="Z1189" s="87">
        <f t="shared" si="182"/>
        <v>10.75</v>
      </c>
      <c r="AB1189" s="81" t="str">
        <f t="shared" si="183"/>
        <v>2009-Q2</v>
      </c>
      <c r="AC1189" s="81" t="str">
        <f t="shared" si="184"/>
        <v/>
      </c>
      <c r="AD1189" s="87" t="str">
        <f t="shared" si="185"/>
        <v/>
      </c>
      <c r="AF1189" s="81" t="str">
        <f t="shared" si="186"/>
        <v/>
      </c>
      <c r="AG1189" s="87" t="str">
        <f t="shared" si="187"/>
        <v/>
      </c>
      <c r="AH1189" s="87" t="str">
        <f t="shared" si="188"/>
        <v/>
      </c>
      <c r="AI1189" s="87" t="str">
        <f t="shared" si="189"/>
        <v/>
      </c>
    </row>
    <row r="1190" spans="1:35" ht="12" customHeight="1" x14ac:dyDescent="0.2">
      <c r="A1190" s="73" t="s">
        <v>1887</v>
      </c>
      <c r="B1190" s="74" t="s">
        <v>42</v>
      </c>
      <c r="C1190" s="74" t="s">
        <v>1148</v>
      </c>
      <c r="D1190" s="74" t="s">
        <v>12</v>
      </c>
      <c r="E1190" s="74" t="s">
        <v>1150</v>
      </c>
      <c r="F1190" s="74" t="s">
        <v>2</v>
      </c>
      <c r="G1190" s="74" t="s">
        <v>2680</v>
      </c>
      <c r="H1190" s="76">
        <v>39783</v>
      </c>
      <c r="I1190" s="77">
        <v>305.7</v>
      </c>
      <c r="J1190" s="78">
        <v>8.86</v>
      </c>
      <c r="K1190" s="78">
        <v>11.26</v>
      </c>
      <c r="L1190" s="78">
        <v>44.15</v>
      </c>
      <c r="M1190" s="78">
        <v>5009.51</v>
      </c>
      <c r="N1190" s="76">
        <v>39988</v>
      </c>
      <c r="O1190" s="77">
        <v>222.7</v>
      </c>
      <c r="P1190" s="78">
        <v>8.66</v>
      </c>
      <c r="Q1190" s="78">
        <v>10.8</v>
      </c>
      <c r="R1190" s="78">
        <v>44.15</v>
      </c>
      <c r="S1190" s="78">
        <v>4680.8999999999996</v>
      </c>
      <c r="T1190" s="79">
        <v>6</v>
      </c>
      <c r="V1190" s="86">
        <v>39988</v>
      </c>
      <c r="X1190" s="81" t="str">
        <f t="shared" si="180"/>
        <v>2008-Q4</v>
      </c>
      <c r="Y1190" s="81" t="str">
        <f t="shared" si="181"/>
        <v>2008-Q4</v>
      </c>
      <c r="Z1190" s="87">
        <f t="shared" si="182"/>
        <v>11.26</v>
      </c>
      <c r="AB1190" s="81" t="str">
        <f t="shared" si="183"/>
        <v>2009-Q2</v>
      </c>
      <c r="AC1190" s="81" t="str">
        <f t="shared" si="184"/>
        <v>2009-Q2</v>
      </c>
      <c r="AD1190" s="87">
        <f t="shared" si="185"/>
        <v>10.8</v>
      </c>
      <c r="AF1190" s="81" t="str">
        <f t="shared" si="186"/>
        <v>2009-Q2</v>
      </c>
      <c r="AG1190" s="87">
        <f t="shared" si="187"/>
        <v>11.26</v>
      </c>
      <c r="AH1190" s="87">
        <f t="shared" si="188"/>
        <v>10.8</v>
      </c>
      <c r="AI1190" s="87">
        <f t="shared" si="189"/>
        <v>0.45999999999999908</v>
      </c>
    </row>
    <row r="1191" spans="1:35" ht="12" customHeight="1" x14ac:dyDescent="0.2">
      <c r="A1191" s="73" t="s">
        <v>1887</v>
      </c>
      <c r="B1191" s="74" t="s">
        <v>39</v>
      </c>
      <c r="C1191" s="74" t="s">
        <v>1175</v>
      </c>
      <c r="D1191" s="74" t="s">
        <v>1176</v>
      </c>
      <c r="E1191" s="74" t="s">
        <v>1178</v>
      </c>
      <c r="F1191" s="74" t="s">
        <v>2</v>
      </c>
      <c r="G1191" s="74" t="s">
        <v>2678</v>
      </c>
      <c r="H1191" s="76">
        <v>39660</v>
      </c>
      <c r="I1191" s="77">
        <v>66.120999999999995</v>
      </c>
      <c r="J1191" s="78">
        <v>7.34</v>
      </c>
      <c r="K1191" s="78">
        <v>10.050000000000001</v>
      </c>
      <c r="L1191" s="78">
        <v>48</v>
      </c>
      <c r="M1191" s="78">
        <v>678.04300000000001</v>
      </c>
      <c r="N1191" s="76">
        <v>39986</v>
      </c>
      <c r="O1191" s="77">
        <v>39.597000000000001</v>
      </c>
      <c r="P1191" s="78">
        <v>7.28</v>
      </c>
      <c r="Q1191" s="78">
        <v>10</v>
      </c>
      <c r="R1191" s="78">
        <v>47</v>
      </c>
      <c r="S1191" s="78">
        <v>674.36</v>
      </c>
      <c r="T1191" s="79">
        <v>10</v>
      </c>
      <c r="V1191" s="86">
        <v>39986</v>
      </c>
      <c r="X1191" s="81" t="str">
        <f t="shared" si="180"/>
        <v>2008-Q3</v>
      </c>
      <c r="Y1191" s="81" t="str">
        <f t="shared" si="181"/>
        <v>2008-Q3</v>
      </c>
      <c r="Z1191" s="87">
        <f t="shared" si="182"/>
        <v>10.050000000000001</v>
      </c>
      <c r="AB1191" s="81" t="str">
        <f t="shared" si="183"/>
        <v>2009-Q2</v>
      </c>
      <c r="AC1191" s="81" t="str">
        <f t="shared" si="184"/>
        <v>2009-Q2</v>
      </c>
      <c r="AD1191" s="87">
        <f t="shared" si="185"/>
        <v>10</v>
      </c>
      <c r="AF1191" s="81" t="str">
        <f t="shared" si="186"/>
        <v>2009-Q2</v>
      </c>
      <c r="AG1191" s="87">
        <f t="shared" si="187"/>
        <v>10.050000000000001</v>
      </c>
      <c r="AH1191" s="87">
        <f t="shared" si="188"/>
        <v>10</v>
      </c>
      <c r="AI1191" s="87">
        <f t="shared" si="189"/>
        <v>5.0000000000000711E-2</v>
      </c>
    </row>
    <row r="1192" spans="1:35" ht="12" customHeight="1" x14ac:dyDescent="0.2">
      <c r="A1192" s="73" t="s">
        <v>1887</v>
      </c>
      <c r="B1192" s="74" t="s">
        <v>204</v>
      </c>
      <c r="C1192" s="74" t="s">
        <v>2324</v>
      </c>
      <c r="D1192" s="74" t="s">
        <v>2170</v>
      </c>
      <c r="E1192" s="74" t="s">
        <v>949</v>
      </c>
      <c r="F1192" s="74" t="s">
        <v>2</v>
      </c>
      <c r="G1192" s="74" t="s">
        <v>2680</v>
      </c>
      <c r="H1192" s="76">
        <v>39696</v>
      </c>
      <c r="I1192" s="77">
        <v>101.5</v>
      </c>
      <c r="J1192" s="78">
        <v>8.69</v>
      </c>
      <c r="K1192" s="78">
        <v>10.75</v>
      </c>
      <c r="L1192" s="78">
        <v>53.82</v>
      </c>
      <c r="M1192" s="78">
        <v>1501.3535079999999</v>
      </c>
      <c r="N1192" s="76">
        <v>39974</v>
      </c>
      <c r="O1192" s="77">
        <v>95</v>
      </c>
      <c r="P1192" s="75" t="s">
        <v>1</v>
      </c>
      <c r="Q1192" s="75" t="s">
        <v>1</v>
      </c>
      <c r="R1192" s="75" t="s">
        <v>1</v>
      </c>
      <c r="S1192" s="75" t="s">
        <v>1</v>
      </c>
      <c r="T1192" s="79">
        <v>9</v>
      </c>
      <c r="V1192" s="86">
        <v>39974</v>
      </c>
      <c r="X1192" s="81" t="str">
        <f t="shared" si="180"/>
        <v>2008-Q3</v>
      </c>
      <c r="Y1192" s="81" t="str">
        <f t="shared" si="181"/>
        <v>2008-Q3</v>
      </c>
      <c r="Z1192" s="87">
        <f t="shared" si="182"/>
        <v>10.75</v>
      </c>
      <c r="AB1192" s="81" t="str">
        <f t="shared" si="183"/>
        <v>2009-Q2</v>
      </c>
      <c r="AC1192" s="81" t="str">
        <f t="shared" si="184"/>
        <v/>
      </c>
      <c r="AD1192" s="87" t="str">
        <f t="shared" si="185"/>
        <v/>
      </c>
      <c r="AF1192" s="81" t="str">
        <f t="shared" si="186"/>
        <v/>
      </c>
      <c r="AG1192" s="87" t="str">
        <f t="shared" si="187"/>
        <v/>
      </c>
      <c r="AH1192" s="87" t="str">
        <f t="shared" si="188"/>
        <v/>
      </c>
      <c r="AI1192" s="87" t="str">
        <f t="shared" si="189"/>
        <v/>
      </c>
    </row>
    <row r="1193" spans="1:35" ht="12" customHeight="1" x14ac:dyDescent="0.2">
      <c r="A1193" s="73" t="s">
        <v>1887</v>
      </c>
      <c r="B1193" s="74" t="s">
        <v>204</v>
      </c>
      <c r="C1193" s="74" t="s">
        <v>2327</v>
      </c>
      <c r="D1193" s="74" t="s">
        <v>2170</v>
      </c>
      <c r="E1193" s="74" t="s">
        <v>961</v>
      </c>
      <c r="F1193" s="74" t="s">
        <v>2</v>
      </c>
      <c r="G1193" s="74" t="s">
        <v>2680</v>
      </c>
      <c r="H1193" s="76">
        <v>39696</v>
      </c>
      <c r="I1193" s="77">
        <v>17.065000000000001</v>
      </c>
      <c r="J1193" s="78">
        <v>9.2899999999999991</v>
      </c>
      <c r="K1193" s="78">
        <v>10.75</v>
      </c>
      <c r="L1193" s="78">
        <v>53.82</v>
      </c>
      <c r="M1193" s="78">
        <v>305.03403800000001</v>
      </c>
      <c r="N1193" s="76">
        <v>39974</v>
      </c>
      <c r="O1193" s="77">
        <v>15</v>
      </c>
      <c r="P1193" s="75" t="s">
        <v>1</v>
      </c>
      <c r="Q1193" s="75" t="s">
        <v>1</v>
      </c>
      <c r="R1193" s="75" t="s">
        <v>1</v>
      </c>
      <c r="S1193" s="75" t="s">
        <v>1</v>
      </c>
      <c r="T1193" s="79">
        <v>9</v>
      </c>
      <c r="V1193" s="86">
        <v>39974</v>
      </c>
      <c r="X1193" s="81" t="str">
        <f t="shared" si="180"/>
        <v>2008-Q3</v>
      </c>
      <c r="Y1193" s="81" t="str">
        <f t="shared" si="181"/>
        <v>2008-Q3</v>
      </c>
      <c r="Z1193" s="87">
        <f t="shared" si="182"/>
        <v>10.75</v>
      </c>
      <c r="AB1193" s="81" t="str">
        <f t="shared" si="183"/>
        <v>2009-Q2</v>
      </c>
      <c r="AC1193" s="81" t="str">
        <f t="shared" si="184"/>
        <v/>
      </c>
      <c r="AD1193" s="87" t="str">
        <f t="shared" si="185"/>
        <v/>
      </c>
      <c r="AF1193" s="81" t="str">
        <f t="shared" si="186"/>
        <v/>
      </c>
      <c r="AG1193" s="87" t="str">
        <f t="shared" si="187"/>
        <v/>
      </c>
      <c r="AH1193" s="87" t="str">
        <f t="shared" si="188"/>
        <v/>
      </c>
      <c r="AI1193" s="87" t="str">
        <f t="shared" si="189"/>
        <v/>
      </c>
    </row>
    <row r="1194" spans="1:35" ht="12" customHeight="1" x14ac:dyDescent="0.2">
      <c r="A1194" s="73" t="s">
        <v>1887</v>
      </c>
      <c r="B1194" s="74" t="s">
        <v>204</v>
      </c>
      <c r="C1194" s="74" t="s">
        <v>2327</v>
      </c>
      <c r="D1194" s="74" t="s">
        <v>2170</v>
      </c>
      <c r="E1194" s="74" t="s">
        <v>962</v>
      </c>
      <c r="F1194" s="74" t="s">
        <v>2</v>
      </c>
      <c r="G1194" s="74" t="s">
        <v>2680</v>
      </c>
      <c r="H1194" s="76">
        <v>39696</v>
      </c>
      <c r="I1194" s="77">
        <v>66.045263000000006</v>
      </c>
      <c r="J1194" s="78">
        <v>8.93</v>
      </c>
      <c r="K1194" s="78">
        <v>10.75</v>
      </c>
      <c r="L1194" s="78">
        <v>53.82</v>
      </c>
      <c r="M1194" s="78">
        <v>1202.225058</v>
      </c>
      <c r="N1194" s="76">
        <v>39974</v>
      </c>
      <c r="O1194" s="77">
        <v>48</v>
      </c>
      <c r="P1194" s="75" t="s">
        <v>1</v>
      </c>
      <c r="Q1194" s="75" t="s">
        <v>1</v>
      </c>
      <c r="R1194" s="75" t="s">
        <v>1</v>
      </c>
      <c r="S1194" s="75" t="s">
        <v>1</v>
      </c>
      <c r="T1194" s="79">
        <v>9</v>
      </c>
      <c r="V1194" s="86">
        <v>39974</v>
      </c>
      <c r="X1194" s="81" t="str">
        <f t="shared" si="180"/>
        <v>2008-Q3</v>
      </c>
      <c r="Y1194" s="81" t="str">
        <f t="shared" si="181"/>
        <v>2008-Q3</v>
      </c>
      <c r="Z1194" s="87">
        <f t="shared" si="182"/>
        <v>10.75</v>
      </c>
      <c r="AB1194" s="81" t="str">
        <f t="shared" si="183"/>
        <v>2009-Q2</v>
      </c>
      <c r="AC1194" s="81" t="str">
        <f t="shared" si="184"/>
        <v/>
      </c>
      <c r="AD1194" s="87" t="str">
        <f t="shared" si="185"/>
        <v/>
      </c>
      <c r="AF1194" s="81" t="str">
        <f t="shared" si="186"/>
        <v/>
      </c>
      <c r="AG1194" s="87" t="str">
        <f t="shared" si="187"/>
        <v/>
      </c>
      <c r="AH1194" s="87" t="str">
        <f t="shared" si="188"/>
        <v/>
      </c>
      <c r="AI1194" s="87" t="str">
        <f t="shared" si="189"/>
        <v/>
      </c>
    </row>
    <row r="1195" spans="1:35" ht="12" customHeight="1" x14ac:dyDescent="0.2">
      <c r="A1195" s="73" t="s">
        <v>1887</v>
      </c>
      <c r="B1195" s="74" t="s">
        <v>28</v>
      </c>
      <c r="C1195" s="74" t="s">
        <v>2716</v>
      </c>
      <c r="D1195" s="74" t="s">
        <v>10</v>
      </c>
      <c r="E1195" s="74" t="s">
        <v>1572</v>
      </c>
      <c r="F1195" s="74" t="s">
        <v>2</v>
      </c>
      <c r="G1195" s="74" t="s">
        <v>2680</v>
      </c>
      <c r="H1195" s="76">
        <v>39611</v>
      </c>
      <c r="I1195" s="77">
        <v>94.384643999999994</v>
      </c>
      <c r="J1195" s="78">
        <v>8.85</v>
      </c>
      <c r="K1195" s="78">
        <v>11.25</v>
      </c>
      <c r="L1195" s="78">
        <v>51.01</v>
      </c>
      <c r="M1195" s="78">
        <v>989.4</v>
      </c>
      <c r="N1195" s="76">
        <v>39966</v>
      </c>
      <c r="O1195" s="77">
        <v>57.393000000000001</v>
      </c>
      <c r="P1195" s="75" t="s">
        <v>1</v>
      </c>
      <c r="Q1195" s="75" t="s">
        <v>1</v>
      </c>
      <c r="R1195" s="75" t="s">
        <v>1</v>
      </c>
      <c r="S1195" s="75" t="s">
        <v>1</v>
      </c>
      <c r="T1195" s="79">
        <v>11</v>
      </c>
      <c r="V1195" s="86">
        <v>39966</v>
      </c>
      <c r="X1195" s="81" t="str">
        <f t="shared" si="180"/>
        <v>2008-Q2</v>
      </c>
      <c r="Y1195" s="81" t="str">
        <f t="shared" si="181"/>
        <v>2008-Q2</v>
      </c>
      <c r="Z1195" s="87">
        <f t="shared" si="182"/>
        <v>11.25</v>
      </c>
      <c r="AB1195" s="81" t="str">
        <f t="shared" si="183"/>
        <v>2009-Q2</v>
      </c>
      <c r="AC1195" s="81" t="str">
        <f t="shared" si="184"/>
        <v/>
      </c>
      <c r="AD1195" s="87" t="str">
        <f t="shared" si="185"/>
        <v/>
      </c>
      <c r="AF1195" s="81" t="str">
        <f t="shared" si="186"/>
        <v/>
      </c>
      <c r="AG1195" s="87" t="str">
        <f t="shared" si="187"/>
        <v/>
      </c>
      <c r="AH1195" s="87" t="str">
        <f t="shared" si="188"/>
        <v/>
      </c>
      <c r="AI1195" s="87" t="str">
        <f t="shared" si="189"/>
        <v/>
      </c>
    </row>
    <row r="1196" spans="1:35" ht="12" customHeight="1" x14ac:dyDescent="0.2">
      <c r="A1196" s="73" t="s">
        <v>1887</v>
      </c>
      <c r="B1196" s="74" t="s">
        <v>86</v>
      </c>
      <c r="C1196" s="74" t="s">
        <v>177</v>
      </c>
      <c r="D1196" s="74" t="s">
        <v>176</v>
      </c>
      <c r="E1196" s="74" t="s">
        <v>556</v>
      </c>
      <c r="F1196" s="74" t="s">
        <v>2</v>
      </c>
      <c r="G1196" s="74" t="s">
        <v>2694</v>
      </c>
      <c r="H1196" s="76">
        <v>39885</v>
      </c>
      <c r="I1196" s="77">
        <v>11.2</v>
      </c>
      <c r="J1196" s="78">
        <v>8.18</v>
      </c>
      <c r="K1196" s="78">
        <v>10.5</v>
      </c>
      <c r="L1196" s="78">
        <v>49.27</v>
      </c>
      <c r="M1196" s="75" t="s">
        <v>1</v>
      </c>
      <c r="N1196" s="76">
        <v>39962</v>
      </c>
      <c r="O1196" s="77">
        <v>10.5</v>
      </c>
      <c r="P1196" s="78">
        <v>8.18</v>
      </c>
      <c r="Q1196" s="78">
        <v>10.5</v>
      </c>
      <c r="R1196" s="78">
        <v>49.27</v>
      </c>
      <c r="S1196" s="75" t="s">
        <v>1</v>
      </c>
      <c r="T1196" s="79">
        <v>2</v>
      </c>
      <c r="V1196" s="86">
        <v>39962</v>
      </c>
      <c r="X1196" s="81" t="str">
        <f t="shared" si="180"/>
        <v>2009-Q1</v>
      </c>
      <c r="Y1196" s="81" t="str">
        <f t="shared" si="181"/>
        <v>2009-Q1</v>
      </c>
      <c r="Z1196" s="87">
        <f t="shared" si="182"/>
        <v>10.5</v>
      </c>
      <c r="AB1196" s="81" t="str">
        <f t="shared" si="183"/>
        <v>2009-Q2</v>
      </c>
      <c r="AC1196" s="81" t="str">
        <f t="shared" si="184"/>
        <v>2009-Q2</v>
      </c>
      <c r="AD1196" s="87">
        <f t="shared" si="185"/>
        <v>10.5</v>
      </c>
      <c r="AF1196" s="81" t="str">
        <f t="shared" si="186"/>
        <v>2009-Q2</v>
      </c>
      <c r="AG1196" s="87">
        <f t="shared" si="187"/>
        <v>10.5</v>
      </c>
      <c r="AH1196" s="87">
        <f t="shared" si="188"/>
        <v>10.5</v>
      </c>
      <c r="AI1196" s="87">
        <f t="shared" si="189"/>
        <v>0</v>
      </c>
    </row>
    <row r="1197" spans="1:35" ht="12" customHeight="1" x14ac:dyDescent="0.2">
      <c r="A1197" s="73" t="s">
        <v>1887</v>
      </c>
      <c r="B1197" s="74" t="s">
        <v>44</v>
      </c>
      <c r="C1197" s="74" t="s">
        <v>2996</v>
      </c>
      <c r="D1197" s="74" t="s">
        <v>2877</v>
      </c>
      <c r="E1197" s="74" t="s">
        <v>1126</v>
      </c>
      <c r="F1197" s="74" t="s">
        <v>2</v>
      </c>
      <c r="G1197" s="74" t="s">
        <v>2680</v>
      </c>
      <c r="H1197" s="76">
        <v>39713</v>
      </c>
      <c r="I1197" s="77">
        <v>123.3</v>
      </c>
      <c r="J1197" s="78">
        <v>9.4</v>
      </c>
      <c r="K1197" s="78">
        <v>11.75</v>
      </c>
      <c r="L1197" s="78">
        <v>50.47</v>
      </c>
      <c r="M1197" s="78">
        <v>1599.1920070000001</v>
      </c>
      <c r="N1197" s="76">
        <v>39961</v>
      </c>
      <c r="O1197" s="77">
        <v>77.099999999999994</v>
      </c>
      <c r="P1197" s="78">
        <v>8.77</v>
      </c>
      <c r="Q1197" s="78">
        <v>10.5</v>
      </c>
      <c r="R1197" s="78">
        <v>50.47</v>
      </c>
      <c r="S1197" s="78">
        <v>1489</v>
      </c>
      <c r="T1197" s="79">
        <v>8</v>
      </c>
      <c r="V1197" s="86">
        <v>39961</v>
      </c>
      <c r="X1197" s="81" t="str">
        <f t="shared" si="180"/>
        <v>2008-Q3</v>
      </c>
      <c r="Y1197" s="81" t="str">
        <f t="shared" si="181"/>
        <v>2008-Q3</v>
      </c>
      <c r="Z1197" s="87">
        <f t="shared" si="182"/>
        <v>11.75</v>
      </c>
      <c r="AB1197" s="81" t="str">
        <f t="shared" si="183"/>
        <v>2009-Q2</v>
      </c>
      <c r="AC1197" s="81" t="str">
        <f t="shared" si="184"/>
        <v>2009-Q2</v>
      </c>
      <c r="AD1197" s="87">
        <f t="shared" si="185"/>
        <v>10.5</v>
      </c>
      <c r="AF1197" s="81" t="str">
        <f t="shared" si="186"/>
        <v>2009-Q2</v>
      </c>
      <c r="AG1197" s="87">
        <f t="shared" si="187"/>
        <v>11.75</v>
      </c>
      <c r="AH1197" s="87">
        <f t="shared" si="188"/>
        <v>10.5</v>
      </c>
      <c r="AI1197" s="87">
        <f t="shared" si="189"/>
        <v>1.25</v>
      </c>
    </row>
    <row r="1198" spans="1:35" ht="12" customHeight="1" x14ac:dyDescent="0.2">
      <c r="A1198" s="73" t="s">
        <v>1887</v>
      </c>
      <c r="B1198" s="74" t="s">
        <v>259</v>
      </c>
      <c r="C1198" s="74" t="s">
        <v>3020</v>
      </c>
      <c r="D1198" s="74" t="s">
        <v>10</v>
      </c>
      <c r="E1198" s="74" t="s">
        <v>368</v>
      </c>
      <c r="F1198" s="74" t="s">
        <v>2</v>
      </c>
      <c r="G1198" s="74" t="s">
        <v>2680</v>
      </c>
      <c r="H1198" s="76">
        <v>39766</v>
      </c>
      <c r="I1198" s="77">
        <v>159.29127600000001</v>
      </c>
      <c r="J1198" s="78">
        <v>9.01</v>
      </c>
      <c r="K1198" s="78">
        <v>11</v>
      </c>
      <c r="L1198" s="78">
        <v>58.08</v>
      </c>
      <c r="M1198" s="78">
        <v>4122.1902890000001</v>
      </c>
      <c r="N1198" s="76">
        <v>39960</v>
      </c>
      <c r="O1198" s="77">
        <v>112.2</v>
      </c>
      <c r="P1198" s="75" t="s">
        <v>1</v>
      </c>
      <c r="Q1198" s="75" t="s">
        <v>1</v>
      </c>
      <c r="R1198" s="75" t="s">
        <v>1</v>
      </c>
      <c r="S1198" s="75" t="s">
        <v>1</v>
      </c>
      <c r="T1198" s="79">
        <v>6</v>
      </c>
      <c r="V1198" s="86">
        <v>39960</v>
      </c>
      <c r="X1198" s="81" t="str">
        <f t="shared" si="180"/>
        <v>2008-Q4</v>
      </c>
      <c r="Y1198" s="81" t="str">
        <f t="shared" si="181"/>
        <v>2008-Q4</v>
      </c>
      <c r="Z1198" s="87">
        <f t="shared" si="182"/>
        <v>11</v>
      </c>
      <c r="AB1198" s="81" t="str">
        <f t="shared" si="183"/>
        <v>2009-Q2</v>
      </c>
      <c r="AC1198" s="81" t="str">
        <f t="shared" si="184"/>
        <v/>
      </c>
      <c r="AD1198" s="87" t="str">
        <f t="shared" si="185"/>
        <v/>
      </c>
      <c r="AF1198" s="81" t="str">
        <f t="shared" si="186"/>
        <v/>
      </c>
      <c r="AG1198" s="87" t="str">
        <f t="shared" si="187"/>
        <v/>
      </c>
      <c r="AH1198" s="87" t="str">
        <f t="shared" si="188"/>
        <v/>
      </c>
      <c r="AI1198" s="87" t="str">
        <f t="shared" si="189"/>
        <v/>
      </c>
    </row>
    <row r="1199" spans="1:35" ht="12" customHeight="1" x14ac:dyDescent="0.2">
      <c r="A1199" s="73" t="s">
        <v>1887</v>
      </c>
      <c r="B1199" s="74" t="s">
        <v>111</v>
      </c>
      <c r="C1199" s="74" t="s">
        <v>3018</v>
      </c>
      <c r="D1199" s="74" t="s">
        <v>180</v>
      </c>
      <c r="E1199" s="74" t="s">
        <v>294</v>
      </c>
      <c r="F1199" s="74" t="s">
        <v>2</v>
      </c>
      <c r="G1199" s="74" t="s">
        <v>2680</v>
      </c>
      <c r="H1199" s="76">
        <v>39689</v>
      </c>
      <c r="I1199" s="77">
        <v>26.391287999999999</v>
      </c>
      <c r="J1199" s="78">
        <v>7.38</v>
      </c>
      <c r="K1199" s="78">
        <v>12.25</v>
      </c>
      <c r="L1199" s="78">
        <v>41.96</v>
      </c>
      <c r="M1199" s="78">
        <v>386.52882699999998</v>
      </c>
      <c r="N1199" s="76">
        <v>39953</v>
      </c>
      <c r="O1199" s="77">
        <v>13.3</v>
      </c>
      <c r="P1199" s="78">
        <v>6.43</v>
      </c>
      <c r="Q1199" s="78">
        <v>10.25</v>
      </c>
      <c r="R1199" s="78">
        <v>36.04</v>
      </c>
      <c r="S1199" s="78">
        <v>358.66081500000001</v>
      </c>
      <c r="T1199" s="79">
        <v>8</v>
      </c>
      <c r="V1199" s="86">
        <v>39953</v>
      </c>
      <c r="X1199" s="81" t="str">
        <f t="shared" si="180"/>
        <v>2008-Q3</v>
      </c>
      <c r="Y1199" s="81" t="str">
        <f t="shared" si="181"/>
        <v>2008-Q3</v>
      </c>
      <c r="Z1199" s="87">
        <f t="shared" si="182"/>
        <v>12.25</v>
      </c>
      <c r="AB1199" s="81" t="str">
        <f t="shared" si="183"/>
        <v>2009-Q2</v>
      </c>
      <c r="AC1199" s="81" t="str">
        <f t="shared" si="184"/>
        <v>2009-Q2</v>
      </c>
      <c r="AD1199" s="87">
        <f t="shared" si="185"/>
        <v>10.25</v>
      </c>
      <c r="AF1199" s="81" t="str">
        <f t="shared" si="186"/>
        <v>2009-Q2</v>
      </c>
      <c r="AG1199" s="87">
        <f t="shared" si="187"/>
        <v>12.25</v>
      </c>
      <c r="AH1199" s="87">
        <f t="shared" si="188"/>
        <v>10.25</v>
      </c>
      <c r="AI1199" s="87">
        <f t="shared" si="189"/>
        <v>2</v>
      </c>
    </row>
    <row r="1200" spans="1:35" ht="12" customHeight="1" x14ac:dyDescent="0.2">
      <c r="A1200" s="73" t="s">
        <v>1887</v>
      </c>
      <c r="B1200" s="74" t="s">
        <v>116</v>
      </c>
      <c r="C1200" s="74" t="s">
        <v>13</v>
      </c>
      <c r="D1200" s="74" t="s">
        <v>12</v>
      </c>
      <c r="E1200" s="74" t="s">
        <v>1867</v>
      </c>
      <c r="F1200" s="74" t="s">
        <v>2</v>
      </c>
      <c r="G1200" s="74" t="s">
        <v>2680</v>
      </c>
      <c r="H1200" s="76">
        <v>39653</v>
      </c>
      <c r="I1200" s="77">
        <v>28.7</v>
      </c>
      <c r="J1200" s="78">
        <v>8.5299999999999994</v>
      </c>
      <c r="K1200" s="78">
        <v>10.75</v>
      </c>
      <c r="L1200" s="78">
        <v>51.9</v>
      </c>
      <c r="M1200" s="78">
        <v>1489.9645439999999</v>
      </c>
      <c r="N1200" s="76">
        <v>39953</v>
      </c>
      <c r="O1200" s="77">
        <v>18</v>
      </c>
      <c r="P1200" s="75" t="s">
        <v>1</v>
      </c>
      <c r="Q1200" s="75" t="s">
        <v>1</v>
      </c>
      <c r="R1200" s="75" t="s">
        <v>1</v>
      </c>
      <c r="S1200" s="75" t="s">
        <v>1</v>
      </c>
      <c r="T1200" s="79">
        <v>10</v>
      </c>
      <c r="V1200" s="86">
        <v>39953</v>
      </c>
      <c r="X1200" s="81" t="str">
        <f t="shared" si="180"/>
        <v>2008-Q3</v>
      </c>
      <c r="Y1200" s="81" t="str">
        <f t="shared" si="181"/>
        <v>2008-Q3</v>
      </c>
      <c r="Z1200" s="87">
        <f t="shared" si="182"/>
        <v>10.75</v>
      </c>
      <c r="AB1200" s="81" t="str">
        <f t="shared" si="183"/>
        <v>2009-Q2</v>
      </c>
      <c r="AC1200" s="81" t="str">
        <f t="shared" si="184"/>
        <v/>
      </c>
      <c r="AD1200" s="87" t="str">
        <f t="shared" si="185"/>
        <v/>
      </c>
      <c r="AF1200" s="81" t="str">
        <f t="shared" si="186"/>
        <v/>
      </c>
      <c r="AG1200" s="87" t="str">
        <f t="shared" si="187"/>
        <v/>
      </c>
      <c r="AH1200" s="87" t="str">
        <f t="shared" si="188"/>
        <v/>
      </c>
      <c r="AI1200" s="87" t="str">
        <f t="shared" si="189"/>
        <v/>
      </c>
    </row>
    <row r="1201" spans="1:35" ht="12" customHeight="1" x14ac:dyDescent="0.2">
      <c r="A1201" s="73" t="s">
        <v>1887</v>
      </c>
      <c r="B1201" s="74" t="s">
        <v>210</v>
      </c>
      <c r="C1201" s="74" t="s">
        <v>2402</v>
      </c>
      <c r="D1201" s="74" t="s">
        <v>905</v>
      </c>
      <c r="E1201" s="74" t="s">
        <v>907</v>
      </c>
      <c r="F1201" s="74" t="s">
        <v>2</v>
      </c>
      <c r="G1201" s="74" t="s">
        <v>2680</v>
      </c>
      <c r="H1201" s="76">
        <v>39570</v>
      </c>
      <c r="I1201" s="77">
        <v>45.023307000000003</v>
      </c>
      <c r="J1201" s="78">
        <v>8.68</v>
      </c>
      <c r="K1201" s="78">
        <v>11.15</v>
      </c>
      <c r="L1201" s="78">
        <v>54.79</v>
      </c>
      <c r="M1201" s="78">
        <v>713.09665099999995</v>
      </c>
      <c r="N1201" s="76">
        <v>39937</v>
      </c>
      <c r="O1201" s="77">
        <v>20.421631000000001</v>
      </c>
      <c r="P1201" s="78">
        <v>8.4499999999999993</v>
      </c>
      <c r="Q1201" s="78">
        <v>10.74</v>
      </c>
      <c r="R1201" s="78">
        <v>54.79</v>
      </c>
      <c r="S1201" s="78">
        <v>702.99755800000003</v>
      </c>
      <c r="T1201" s="79">
        <v>12</v>
      </c>
      <c r="V1201" s="86">
        <v>39937</v>
      </c>
      <c r="X1201" s="81" t="str">
        <f t="shared" si="180"/>
        <v>2008-Q2</v>
      </c>
      <c r="Y1201" s="81" t="str">
        <f t="shared" si="181"/>
        <v>2008-Q2</v>
      </c>
      <c r="Z1201" s="87">
        <f t="shared" si="182"/>
        <v>11.15</v>
      </c>
      <c r="AB1201" s="81" t="str">
        <f t="shared" si="183"/>
        <v>2009-Q2</v>
      </c>
      <c r="AC1201" s="81" t="str">
        <f t="shared" si="184"/>
        <v>2009-Q2</v>
      </c>
      <c r="AD1201" s="87">
        <f t="shared" si="185"/>
        <v>10.74</v>
      </c>
      <c r="AF1201" s="81" t="str">
        <f t="shared" si="186"/>
        <v>2009-Q2</v>
      </c>
      <c r="AG1201" s="87">
        <f t="shared" si="187"/>
        <v>11.15</v>
      </c>
      <c r="AH1201" s="87">
        <f t="shared" si="188"/>
        <v>10.74</v>
      </c>
      <c r="AI1201" s="87">
        <f t="shared" si="189"/>
        <v>0.41000000000000014</v>
      </c>
    </row>
    <row r="1202" spans="1:35" ht="12" customHeight="1" x14ac:dyDescent="0.2">
      <c r="A1202" s="73" t="s">
        <v>1887</v>
      </c>
      <c r="B1202" s="74" t="s">
        <v>95</v>
      </c>
      <c r="C1202" s="74" t="s">
        <v>3017</v>
      </c>
      <c r="D1202" s="74" t="s">
        <v>841</v>
      </c>
      <c r="E1202" s="74" t="s">
        <v>444</v>
      </c>
      <c r="F1202" s="74" t="s">
        <v>2</v>
      </c>
      <c r="G1202" s="74" t="s">
        <v>2680</v>
      </c>
      <c r="H1202" s="76">
        <v>39671</v>
      </c>
      <c r="I1202" s="77">
        <v>228.2</v>
      </c>
      <c r="J1202" s="78">
        <v>8.82</v>
      </c>
      <c r="K1202" s="78">
        <v>12</v>
      </c>
      <c r="L1202" s="78">
        <v>50.21</v>
      </c>
      <c r="M1202" s="78">
        <v>3656.8</v>
      </c>
      <c r="N1202" s="76">
        <v>39933</v>
      </c>
      <c r="O1202" s="77">
        <v>139.30000000000001</v>
      </c>
      <c r="P1202" s="78">
        <v>8.2899999999999991</v>
      </c>
      <c r="Q1202" s="78">
        <v>11.25</v>
      </c>
      <c r="R1202" s="78">
        <v>47.49</v>
      </c>
      <c r="S1202" s="78">
        <v>3569</v>
      </c>
      <c r="T1202" s="79">
        <v>8</v>
      </c>
      <c r="V1202" s="86">
        <v>39933</v>
      </c>
      <c r="X1202" s="81" t="str">
        <f t="shared" si="180"/>
        <v>2008-Q3</v>
      </c>
      <c r="Y1202" s="81" t="str">
        <f t="shared" si="181"/>
        <v>2008-Q3</v>
      </c>
      <c r="Z1202" s="87">
        <f t="shared" si="182"/>
        <v>12</v>
      </c>
      <c r="AB1202" s="81" t="str">
        <f t="shared" si="183"/>
        <v>2009-Q2</v>
      </c>
      <c r="AC1202" s="81" t="str">
        <f t="shared" si="184"/>
        <v>2009-Q2</v>
      </c>
      <c r="AD1202" s="87">
        <f t="shared" si="185"/>
        <v>11.25</v>
      </c>
      <c r="AF1202" s="81" t="str">
        <f t="shared" si="186"/>
        <v>2009-Q2</v>
      </c>
      <c r="AG1202" s="87">
        <f t="shared" si="187"/>
        <v>12</v>
      </c>
      <c r="AH1202" s="87">
        <f t="shared" si="188"/>
        <v>11.25</v>
      </c>
      <c r="AI1202" s="87">
        <f t="shared" si="189"/>
        <v>0.75</v>
      </c>
    </row>
    <row r="1203" spans="1:35" ht="12" customHeight="1" x14ac:dyDescent="0.2">
      <c r="A1203" s="73" t="s">
        <v>1887</v>
      </c>
      <c r="B1203" s="74" t="s">
        <v>39</v>
      </c>
      <c r="C1203" s="74" t="s">
        <v>3013</v>
      </c>
      <c r="D1203" s="74" t="s">
        <v>38</v>
      </c>
      <c r="E1203" s="74" t="s">
        <v>1192</v>
      </c>
      <c r="F1203" s="74" t="s">
        <v>2</v>
      </c>
      <c r="G1203" s="74" t="s">
        <v>2678</v>
      </c>
      <c r="H1203" s="76">
        <v>39577</v>
      </c>
      <c r="I1203" s="77">
        <v>819.024</v>
      </c>
      <c r="J1203" s="78">
        <v>7.97</v>
      </c>
      <c r="K1203" s="78">
        <v>10</v>
      </c>
      <c r="L1203" s="78">
        <v>48.47</v>
      </c>
      <c r="M1203" s="78">
        <v>14483.004000000001</v>
      </c>
      <c r="N1203" s="76">
        <v>39927</v>
      </c>
      <c r="O1203" s="77">
        <v>523.40499999999997</v>
      </c>
      <c r="P1203" s="78">
        <v>7.79</v>
      </c>
      <c r="Q1203" s="78">
        <v>10</v>
      </c>
      <c r="R1203" s="78">
        <v>48</v>
      </c>
      <c r="S1203" s="78">
        <v>14097.323</v>
      </c>
      <c r="T1203" s="79">
        <v>11</v>
      </c>
      <c r="V1203" s="86">
        <v>39927</v>
      </c>
      <c r="X1203" s="81" t="str">
        <f t="shared" si="180"/>
        <v>2008-Q2</v>
      </c>
      <c r="Y1203" s="81" t="str">
        <f t="shared" si="181"/>
        <v>2008-Q2</v>
      </c>
      <c r="Z1203" s="87">
        <f t="shared" si="182"/>
        <v>10</v>
      </c>
      <c r="AB1203" s="81" t="str">
        <f t="shared" si="183"/>
        <v>2009-Q2</v>
      </c>
      <c r="AC1203" s="81" t="str">
        <f t="shared" si="184"/>
        <v>2009-Q2</v>
      </c>
      <c r="AD1203" s="87">
        <f t="shared" si="185"/>
        <v>10</v>
      </c>
      <c r="AF1203" s="81" t="str">
        <f t="shared" si="186"/>
        <v>2009-Q2</v>
      </c>
      <c r="AG1203" s="87">
        <f t="shared" si="187"/>
        <v>10</v>
      </c>
      <c r="AH1203" s="87">
        <f t="shared" si="188"/>
        <v>10</v>
      </c>
      <c r="AI1203" s="87">
        <f t="shared" si="189"/>
        <v>0</v>
      </c>
    </row>
    <row r="1204" spans="1:35" ht="12" customHeight="1" x14ac:dyDescent="0.2">
      <c r="A1204" s="73" t="s">
        <v>1887</v>
      </c>
      <c r="B1204" s="74" t="s">
        <v>144</v>
      </c>
      <c r="C1204" s="74" t="s">
        <v>13</v>
      </c>
      <c r="D1204" s="74" t="s">
        <v>12</v>
      </c>
      <c r="E1204" s="74" t="s">
        <v>1593</v>
      </c>
      <c r="F1204" s="74" t="s">
        <v>2</v>
      </c>
      <c r="G1204" s="74" t="s">
        <v>2680</v>
      </c>
      <c r="H1204" s="76">
        <v>39646</v>
      </c>
      <c r="I1204" s="77">
        <v>137.80000000000001</v>
      </c>
      <c r="J1204" s="78">
        <v>8.69</v>
      </c>
      <c r="K1204" s="78">
        <v>11</v>
      </c>
      <c r="L1204" s="78">
        <v>51.5</v>
      </c>
      <c r="M1204" s="78">
        <v>4549.6000000000004</v>
      </c>
      <c r="N1204" s="76">
        <v>39924</v>
      </c>
      <c r="O1204" s="77">
        <v>45</v>
      </c>
      <c r="P1204" s="78">
        <v>8.36</v>
      </c>
      <c r="Q1204" s="78">
        <v>10.61</v>
      </c>
      <c r="R1204" s="78">
        <v>51</v>
      </c>
      <c r="S1204" s="75" t="s">
        <v>1</v>
      </c>
      <c r="T1204" s="79">
        <v>9</v>
      </c>
      <c r="V1204" s="86">
        <v>39924</v>
      </c>
      <c r="X1204" s="81" t="str">
        <f t="shared" si="180"/>
        <v>2008-Q3</v>
      </c>
      <c r="Y1204" s="81" t="str">
        <f t="shared" si="181"/>
        <v>2008-Q3</v>
      </c>
      <c r="Z1204" s="87">
        <f t="shared" si="182"/>
        <v>11</v>
      </c>
      <c r="AB1204" s="81" t="str">
        <f t="shared" si="183"/>
        <v>2009-Q2</v>
      </c>
      <c r="AC1204" s="81" t="str">
        <f t="shared" si="184"/>
        <v>2009-Q2</v>
      </c>
      <c r="AD1204" s="87">
        <f t="shared" si="185"/>
        <v>10.61</v>
      </c>
      <c r="AF1204" s="81" t="str">
        <f t="shared" si="186"/>
        <v>2009-Q2</v>
      </c>
      <c r="AG1204" s="87">
        <f t="shared" si="187"/>
        <v>11</v>
      </c>
      <c r="AH1204" s="87">
        <f t="shared" si="188"/>
        <v>10.61</v>
      </c>
      <c r="AI1204" s="87">
        <f t="shared" si="189"/>
        <v>0.39000000000000057</v>
      </c>
    </row>
    <row r="1205" spans="1:35" ht="12" customHeight="1" x14ac:dyDescent="0.2">
      <c r="A1205" s="73" t="s">
        <v>1887</v>
      </c>
      <c r="B1205" s="74" t="s">
        <v>86</v>
      </c>
      <c r="C1205" s="74" t="s">
        <v>13</v>
      </c>
      <c r="D1205" s="74" t="s">
        <v>12</v>
      </c>
      <c r="E1205" s="74" t="s">
        <v>568</v>
      </c>
      <c r="F1205" s="74" t="s">
        <v>2</v>
      </c>
      <c r="G1205" s="74" t="s">
        <v>2680</v>
      </c>
      <c r="H1205" s="76">
        <v>39710</v>
      </c>
      <c r="I1205" s="77">
        <v>19.399999999999999</v>
      </c>
      <c r="J1205" s="78">
        <v>8.49</v>
      </c>
      <c r="K1205" s="78">
        <v>10.75</v>
      </c>
      <c r="L1205" s="78">
        <v>50.4</v>
      </c>
      <c r="M1205" s="78">
        <v>565.40815499999997</v>
      </c>
      <c r="N1205" s="76">
        <v>39919</v>
      </c>
      <c r="O1205" s="77">
        <v>4.3826320000000001</v>
      </c>
      <c r="P1205" s="75" t="s">
        <v>1</v>
      </c>
      <c r="Q1205" s="75" t="s">
        <v>1</v>
      </c>
      <c r="R1205" s="75" t="s">
        <v>1</v>
      </c>
      <c r="S1205" s="75" t="s">
        <v>1</v>
      </c>
      <c r="T1205" s="79">
        <v>6</v>
      </c>
      <c r="V1205" s="86">
        <v>39919</v>
      </c>
      <c r="X1205" s="81" t="str">
        <f t="shared" si="180"/>
        <v>2008-Q3</v>
      </c>
      <c r="Y1205" s="81" t="str">
        <f t="shared" si="181"/>
        <v>2008-Q3</v>
      </c>
      <c r="Z1205" s="87">
        <f t="shared" si="182"/>
        <v>10.75</v>
      </c>
      <c r="AB1205" s="81" t="str">
        <f t="shared" si="183"/>
        <v>2009-Q2</v>
      </c>
      <c r="AC1205" s="81" t="str">
        <f t="shared" si="184"/>
        <v/>
      </c>
      <c r="AD1205" s="87" t="str">
        <f t="shared" si="185"/>
        <v/>
      </c>
      <c r="AF1205" s="81" t="str">
        <f t="shared" si="186"/>
        <v/>
      </c>
      <c r="AG1205" s="87" t="str">
        <f t="shared" si="187"/>
        <v/>
      </c>
      <c r="AH1205" s="87" t="str">
        <f t="shared" si="188"/>
        <v/>
      </c>
      <c r="AI1205" s="87" t="str">
        <f t="shared" si="189"/>
        <v/>
      </c>
    </row>
    <row r="1206" spans="1:35" ht="12" customHeight="1" x14ac:dyDescent="0.2">
      <c r="A1206" s="73" t="s">
        <v>1887</v>
      </c>
      <c r="B1206" s="74" t="s">
        <v>70</v>
      </c>
      <c r="C1206" s="74" t="s">
        <v>2229</v>
      </c>
      <c r="D1206" s="74" t="s">
        <v>26</v>
      </c>
      <c r="E1206" s="74" t="s">
        <v>733</v>
      </c>
      <c r="F1206" s="74" t="s">
        <v>2</v>
      </c>
      <c r="G1206" s="74" t="s">
        <v>2680</v>
      </c>
      <c r="H1206" s="76">
        <v>39660</v>
      </c>
      <c r="I1206" s="77">
        <v>-18.209</v>
      </c>
      <c r="J1206" s="78">
        <v>8.7799999999999994</v>
      </c>
      <c r="K1206" s="78">
        <v>11.75</v>
      </c>
      <c r="L1206" s="78">
        <v>48.66</v>
      </c>
      <c r="M1206" s="78">
        <v>347.62700000000001</v>
      </c>
      <c r="N1206" s="76">
        <v>39905</v>
      </c>
      <c r="O1206" s="77">
        <v>-24.658999999999999</v>
      </c>
      <c r="P1206" s="75" t="s">
        <v>1</v>
      </c>
      <c r="Q1206" s="78">
        <v>11.1</v>
      </c>
      <c r="R1206" s="75" t="s">
        <v>1</v>
      </c>
      <c r="S1206" s="75" t="s">
        <v>1</v>
      </c>
      <c r="T1206" s="79">
        <v>8</v>
      </c>
      <c r="V1206" s="86">
        <v>39905</v>
      </c>
      <c r="X1206" s="81" t="str">
        <f t="shared" si="180"/>
        <v>2008-Q3</v>
      </c>
      <c r="Y1206" s="81" t="str">
        <f t="shared" si="181"/>
        <v>2008-Q3</v>
      </c>
      <c r="Z1206" s="87">
        <f t="shared" si="182"/>
        <v>11.75</v>
      </c>
      <c r="AB1206" s="81" t="str">
        <f t="shared" si="183"/>
        <v>2009-Q2</v>
      </c>
      <c r="AC1206" s="81" t="str">
        <f t="shared" si="184"/>
        <v>2009-Q2</v>
      </c>
      <c r="AD1206" s="87">
        <f t="shared" si="185"/>
        <v>11.1</v>
      </c>
      <c r="AF1206" s="81" t="str">
        <f t="shared" si="186"/>
        <v>2009-Q2</v>
      </c>
      <c r="AG1206" s="87">
        <f t="shared" si="187"/>
        <v>11.75</v>
      </c>
      <c r="AH1206" s="87">
        <f t="shared" si="188"/>
        <v>11.1</v>
      </c>
      <c r="AI1206" s="87">
        <f t="shared" si="189"/>
        <v>0.65000000000000036</v>
      </c>
    </row>
    <row r="1207" spans="1:35" ht="12" customHeight="1" x14ac:dyDescent="0.2">
      <c r="A1207" s="73" t="s">
        <v>1887</v>
      </c>
      <c r="B1207" s="74" t="s">
        <v>104</v>
      </c>
      <c r="C1207" s="74" t="s">
        <v>103</v>
      </c>
      <c r="D1207" s="74" t="s">
        <v>102</v>
      </c>
      <c r="E1207" s="74" t="s">
        <v>353</v>
      </c>
      <c r="F1207" s="74" t="s">
        <v>2</v>
      </c>
      <c r="G1207" s="74" t="s">
        <v>2680</v>
      </c>
      <c r="H1207" s="76">
        <v>39405</v>
      </c>
      <c r="I1207" s="77">
        <v>738.7</v>
      </c>
      <c r="J1207" s="78">
        <v>8.75</v>
      </c>
      <c r="K1207" s="78">
        <v>11.5</v>
      </c>
      <c r="L1207" s="78">
        <v>48</v>
      </c>
      <c r="M1207" s="78">
        <v>13242</v>
      </c>
      <c r="N1207" s="76">
        <v>39884</v>
      </c>
      <c r="O1207" s="77">
        <v>308.05</v>
      </c>
      <c r="P1207" s="78">
        <v>8.75</v>
      </c>
      <c r="Q1207" s="78">
        <v>11.5</v>
      </c>
      <c r="R1207" s="78">
        <v>48</v>
      </c>
      <c r="S1207" s="78">
        <v>12766.518</v>
      </c>
      <c r="T1207" s="79">
        <v>15</v>
      </c>
      <c r="V1207" s="86">
        <v>39884</v>
      </c>
      <c r="X1207" s="81" t="str">
        <f t="shared" si="180"/>
        <v>2007-Q4</v>
      </c>
      <c r="Y1207" s="81" t="str">
        <f t="shared" si="181"/>
        <v>2007-Q4</v>
      </c>
      <c r="Z1207" s="87">
        <f t="shared" si="182"/>
        <v>11.5</v>
      </c>
      <c r="AB1207" s="81" t="str">
        <f t="shared" si="183"/>
        <v>2009-Q1</v>
      </c>
      <c r="AC1207" s="81" t="str">
        <f t="shared" si="184"/>
        <v>2009-Q1</v>
      </c>
      <c r="AD1207" s="87">
        <f t="shared" si="185"/>
        <v>11.5</v>
      </c>
      <c r="AF1207" s="81" t="str">
        <f t="shared" si="186"/>
        <v>2009-Q1</v>
      </c>
      <c r="AG1207" s="87">
        <f t="shared" si="187"/>
        <v>11.5</v>
      </c>
      <c r="AH1207" s="87">
        <f t="shared" si="188"/>
        <v>11.5</v>
      </c>
      <c r="AI1207" s="87">
        <f t="shared" si="189"/>
        <v>0</v>
      </c>
    </row>
    <row r="1208" spans="1:35" ht="12" customHeight="1" x14ac:dyDescent="0.2">
      <c r="A1208" s="73" t="s">
        <v>1887</v>
      </c>
      <c r="B1208" s="74" t="s">
        <v>28</v>
      </c>
      <c r="C1208" s="74" t="s">
        <v>27</v>
      </c>
      <c r="D1208" s="74" t="s">
        <v>26</v>
      </c>
      <c r="E1208" s="74" t="s">
        <v>1539</v>
      </c>
      <c r="F1208" s="74" t="s">
        <v>2</v>
      </c>
      <c r="G1208" s="74" t="s">
        <v>2680</v>
      </c>
      <c r="H1208" s="76">
        <v>39351</v>
      </c>
      <c r="I1208" s="77">
        <v>107.52193699999999</v>
      </c>
      <c r="J1208" s="78">
        <v>8.67</v>
      </c>
      <c r="K1208" s="78">
        <v>11</v>
      </c>
      <c r="L1208" s="78">
        <v>48.69</v>
      </c>
      <c r="M1208" s="78">
        <v>1746.1379999999999</v>
      </c>
      <c r="N1208" s="76">
        <v>39883</v>
      </c>
      <c r="O1208" s="77">
        <v>30.5</v>
      </c>
      <c r="P1208" s="75" t="s">
        <v>1</v>
      </c>
      <c r="Q1208" s="75" t="s">
        <v>1</v>
      </c>
      <c r="R1208" s="75" t="s">
        <v>1</v>
      </c>
      <c r="S1208" s="75" t="s">
        <v>1</v>
      </c>
      <c r="T1208" s="79">
        <v>17</v>
      </c>
      <c r="V1208" s="86">
        <v>39883</v>
      </c>
      <c r="X1208" s="81" t="str">
        <f t="shared" si="180"/>
        <v>2007-Q3</v>
      </c>
      <c r="Y1208" s="81" t="str">
        <f t="shared" si="181"/>
        <v>2007-Q3</v>
      </c>
      <c r="Z1208" s="87">
        <f t="shared" si="182"/>
        <v>11</v>
      </c>
      <c r="AB1208" s="81" t="str">
        <f t="shared" si="183"/>
        <v>2009-Q1</v>
      </c>
      <c r="AC1208" s="81" t="str">
        <f t="shared" si="184"/>
        <v/>
      </c>
      <c r="AD1208" s="87" t="str">
        <f t="shared" si="185"/>
        <v/>
      </c>
      <c r="AF1208" s="81" t="str">
        <f t="shared" si="186"/>
        <v/>
      </c>
      <c r="AG1208" s="87" t="str">
        <f t="shared" si="187"/>
        <v/>
      </c>
      <c r="AH1208" s="87" t="str">
        <f t="shared" si="188"/>
        <v/>
      </c>
      <c r="AI1208" s="87" t="str">
        <f t="shared" si="189"/>
        <v/>
      </c>
    </row>
    <row r="1209" spans="1:35" ht="12" customHeight="1" x14ac:dyDescent="0.2">
      <c r="A1209" s="73" t="s">
        <v>1887</v>
      </c>
      <c r="B1209" s="74" t="s">
        <v>231</v>
      </c>
      <c r="C1209" s="74" t="s">
        <v>214</v>
      </c>
      <c r="D1209" s="74" t="s">
        <v>22</v>
      </c>
      <c r="E1209" s="74" t="s">
        <v>622</v>
      </c>
      <c r="F1209" s="74" t="s">
        <v>2</v>
      </c>
      <c r="G1209" s="74" t="s">
        <v>2680</v>
      </c>
      <c r="H1209" s="76">
        <v>39478</v>
      </c>
      <c r="I1209" s="77">
        <v>80.162000000000006</v>
      </c>
      <c r="J1209" s="78">
        <v>8.1</v>
      </c>
      <c r="K1209" s="78">
        <v>11.5</v>
      </c>
      <c r="L1209" s="78">
        <v>45.8</v>
      </c>
      <c r="M1209" s="78">
        <v>1999.13</v>
      </c>
      <c r="N1209" s="76">
        <v>39876</v>
      </c>
      <c r="O1209" s="77">
        <v>19.100000000000001</v>
      </c>
      <c r="P1209" s="78">
        <v>7.62</v>
      </c>
      <c r="Q1209" s="78">
        <v>10.5</v>
      </c>
      <c r="R1209" s="78">
        <v>45.8</v>
      </c>
      <c r="S1209" s="78">
        <v>2000.8869999999999</v>
      </c>
      <c r="T1209" s="79">
        <v>13</v>
      </c>
      <c r="V1209" s="86">
        <v>39876</v>
      </c>
      <c r="X1209" s="81" t="str">
        <f t="shared" si="180"/>
        <v>2008-Q1</v>
      </c>
      <c r="Y1209" s="81" t="str">
        <f t="shared" si="181"/>
        <v>2008-Q1</v>
      </c>
      <c r="Z1209" s="87">
        <f t="shared" si="182"/>
        <v>11.5</v>
      </c>
      <c r="AB1209" s="81" t="str">
        <f t="shared" si="183"/>
        <v>2009-Q1</v>
      </c>
      <c r="AC1209" s="81" t="str">
        <f t="shared" si="184"/>
        <v>2009-Q1</v>
      </c>
      <c r="AD1209" s="87">
        <f t="shared" si="185"/>
        <v>10.5</v>
      </c>
      <c r="AF1209" s="81" t="str">
        <f t="shared" si="186"/>
        <v>2009-Q1</v>
      </c>
      <c r="AG1209" s="87">
        <f t="shared" si="187"/>
        <v>11.5</v>
      </c>
      <c r="AH1209" s="87">
        <f t="shared" si="188"/>
        <v>10.5</v>
      </c>
      <c r="AI1209" s="87">
        <f t="shared" si="189"/>
        <v>1</v>
      </c>
    </row>
    <row r="1210" spans="1:35" ht="12" customHeight="1" x14ac:dyDescent="0.2">
      <c r="A1210" s="73" t="s">
        <v>1887</v>
      </c>
      <c r="B1210" s="74" t="s">
        <v>76</v>
      </c>
      <c r="C1210" s="74" t="s">
        <v>20</v>
      </c>
      <c r="D1210" s="74" t="s">
        <v>19</v>
      </c>
      <c r="E1210" s="74" t="s">
        <v>688</v>
      </c>
      <c r="F1210" s="74" t="s">
        <v>2</v>
      </c>
      <c r="G1210" s="74" t="s">
        <v>2680</v>
      </c>
      <c r="H1210" s="76">
        <v>39658</v>
      </c>
      <c r="I1210" s="77">
        <v>22.199995999999999</v>
      </c>
      <c r="J1210" s="78">
        <v>7.77</v>
      </c>
      <c r="K1210" s="78">
        <v>11.25</v>
      </c>
      <c r="L1210" s="78">
        <v>52.63</v>
      </c>
      <c r="M1210" s="78">
        <v>2216.9</v>
      </c>
      <c r="N1210" s="76">
        <v>39849</v>
      </c>
      <c r="O1210" s="77">
        <v>-8.8510000000000009</v>
      </c>
      <c r="P1210" s="75" t="s">
        <v>1</v>
      </c>
      <c r="Q1210" s="75" t="s">
        <v>1</v>
      </c>
      <c r="R1210" s="75" t="s">
        <v>1</v>
      </c>
      <c r="S1210" s="75" t="s">
        <v>1</v>
      </c>
      <c r="T1210" s="79">
        <v>6</v>
      </c>
      <c r="V1210" s="86">
        <v>39849</v>
      </c>
      <c r="X1210" s="81" t="str">
        <f t="shared" si="180"/>
        <v>2008-Q3</v>
      </c>
      <c r="Y1210" s="81" t="str">
        <f t="shared" si="181"/>
        <v>2008-Q3</v>
      </c>
      <c r="Z1210" s="87">
        <f t="shared" si="182"/>
        <v>11.25</v>
      </c>
      <c r="AB1210" s="81" t="str">
        <f t="shared" si="183"/>
        <v>2009-Q1</v>
      </c>
      <c r="AC1210" s="81" t="str">
        <f t="shared" si="184"/>
        <v/>
      </c>
      <c r="AD1210" s="87" t="str">
        <f t="shared" si="185"/>
        <v/>
      </c>
      <c r="AF1210" s="81" t="str">
        <f t="shared" si="186"/>
        <v/>
      </c>
      <c r="AG1210" s="87" t="str">
        <f t="shared" si="187"/>
        <v/>
      </c>
      <c r="AH1210" s="87" t="str">
        <f t="shared" si="188"/>
        <v/>
      </c>
      <c r="AI1210" s="87" t="str">
        <f t="shared" si="189"/>
        <v/>
      </c>
    </row>
    <row r="1211" spans="1:35" ht="12" customHeight="1" x14ac:dyDescent="0.2">
      <c r="A1211" s="73" t="s">
        <v>1887</v>
      </c>
      <c r="B1211" s="74" t="s">
        <v>76</v>
      </c>
      <c r="C1211" s="74" t="s">
        <v>226</v>
      </c>
      <c r="D1211" s="74" t="s">
        <v>19</v>
      </c>
      <c r="E1211" s="74" t="s">
        <v>695</v>
      </c>
      <c r="F1211" s="74" t="s">
        <v>2</v>
      </c>
      <c r="G1211" s="74" t="s">
        <v>2680</v>
      </c>
      <c r="H1211" s="76">
        <v>39658</v>
      </c>
      <c r="I1211" s="77">
        <v>15.140615</v>
      </c>
      <c r="J1211" s="78">
        <v>8.3000000000000007</v>
      </c>
      <c r="K1211" s="78">
        <v>11.25</v>
      </c>
      <c r="L1211" s="78">
        <v>52.48</v>
      </c>
      <c r="M1211" s="78">
        <v>1795.2</v>
      </c>
      <c r="N1211" s="76">
        <v>39849</v>
      </c>
      <c r="O1211" s="77">
        <v>-13.157</v>
      </c>
      <c r="P1211" s="75" t="s">
        <v>1</v>
      </c>
      <c r="Q1211" s="75" t="s">
        <v>1</v>
      </c>
      <c r="R1211" s="75" t="s">
        <v>1</v>
      </c>
      <c r="S1211" s="75" t="s">
        <v>1</v>
      </c>
      <c r="T1211" s="79">
        <v>6</v>
      </c>
      <c r="V1211" s="86">
        <v>39849</v>
      </c>
      <c r="X1211" s="81" t="str">
        <f t="shared" si="180"/>
        <v>2008-Q3</v>
      </c>
      <c r="Y1211" s="81" t="str">
        <f t="shared" si="181"/>
        <v>2008-Q3</v>
      </c>
      <c r="Z1211" s="87">
        <f t="shared" si="182"/>
        <v>11.25</v>
      </c>
      <c r="AB1211" s="81" t="str">
        <f t="shared" si="183"/>
        <v>2009-Q1</v>
      </c>
      <c r="AC1211" s="81" t="str">
        <f t="shared" si="184"/>
        <v/>
      </c>
      <c r="AD1211" s="87" t="str">
        <f t="shared" si="185"/>
        <v/>
      </c>
      <c r="AF1211" s="81" t="str">
        <f t="shared" si="186"/>
        <v/>
      </c>
      <c r="AG1211" s="87" t="str">
        <f t="shared" si="187"/>
        <v/>
      </c>
      <c r="AH1211" s="87" t="str">
        <f t="shared" si="188"/>
        <v/>
      </c>
      <c r="AI1211" s="87" t="str">
        <f t="shared" si="189"/>
        <v/>
      </c>
    </row>
    <row r="1212" spans="1:35" ht="12" customHeight="1" x14ac:dyDescent="0.2">
      <c r="A1212" s="73" t="s">
        <v>1887</v>
      </c>
      <c r="B1212" s="74" t="s">
        <v>257</v>
      </c>
      <c r="C1212" s="74" t="s">
        <v>2451</v>
      </c>
      <c r="D1212" s="74" t="s">
        <v>2228</v>
      </c>
      <c r="E1212" s="74" t="s">
        <v>394</v>
      </c>
      <c r="F1212" s="74" t="s">
        <v>2</v>
      </c>
      <c r="G1212" s="74" t="s">
        <v>2678</v>
      </c>
      <c r="H1212" s="76">
        <v>39668</v>
      </c>
      <c r="I1212" s="77">
        <v>52.4</v>
      </c>
      <c r="J1212" s="78">
        <v>8.75</v>
      </c>
      <c r="K1212" s="78">
        <v>10.75</v>
      </c>
      <c r="L1212" s="78">
        <v>50</v>
      </c>
      <c r="M1212" s="78">
        <v>511.3</v>
      </c>
      <c r="N1212" s="76">
        <v>39848</v>
      </c>
      <c r="O1212" s="77">
        <v>6.1</v>
      </c>
      <c r="P1212" s="78">
        <v>7.59</v>
      </c>
      <c r="Q1212" s="78">
        <v>8.75</v>
      </c>
      <c r="R1212" s="78">
        <v>50</v>
      </c>
      <c r="S1212" s="78">
        <v>498.7</v>
      </c>
      <c r="T1212" s="79">
        <v>6</v>
      </c>
      <c r="V1212" s="86">
        <v>39848</v>
      </c>
      <c r="X1212" s="81" t="str">
        <f t="shared" si="180"/>
        <v>2008-Q3</v>
      </c>
      <c r="Y1212" s="81" t="str">
        <f t="shared" si="181"/>
        <v>2008-Q3</v>
      </c>
      <c r="Z1212" s="87">
        <f t="shared" si="182"/>
        <v>10.75</v>
      </c>
      <c r="AB1212" s="81" t="str">
        <f t="shared" si="183"/>
        <v>2009-Q1</v>
      </c>
      <c r="AC1212" s="81" t="str">
        <f t="shared" si="184"/>
        <v>2009-Q1</v>
      </c>
      <c r="AD1212" s="87">
        <f t="shared" si="185"/>
        <v>8.75</v>
      </c>
      <c r="AF1212" s="81" t="str">
        <f t="shared" si="186"/>
        <v>2009-Q1</v>
      </c>
      <c r="AG1212" s="87">
        <f t="shared" si="187"/>
        <v>10.75</v>
      </c>
      <c r="AH1212" s="87">
        <f t="shared" si="188"/>
        <v>8.75</v>
      </c>
      <c r="AI1212" s="87">
        <f t="shared" si="189"/>
        <v>2</v>
      </c>
    </row>
    <row r="1213" spans="1:35" ht="12" customHeight="1" x14ac:dyDescent="0.2">
      <c r="A1213" s="73" t="s">
        <v>1887</v>
      </c>
      <c r="B1213" s="74" t="s">
        <v>86</v>
      </c>
      <c r="C1213" s="74" t="s">
        <v>177</v>
      </c>
      <c r="D1213" s="74" t="s">
        <v>176</v>
      </c>
      <c r="E1213" s="74" t="s">
        <v>557</v>
      </c>
      <c r="F1213" s="74" t="s">
        <v>2</v>
      </c>
      <c r="G1213" s="74" t="s">
        <v>2680</v>
      </c>
      <c r="H1213" s="76">
        <v>39626</v>
      </c>
      <c r="I1213" s="77">
        <v>66.588285999999997</v>
      </c>
      <c r="J1213" s="78">
        <v>8.5500000000000007</v>
      </c>
      <c r="K1213" s="78">
        <v>11.25</v>
      </c>
      <c r="L1213" s="78">
        <v>49.27</v>
      </c>
      <c r="M1213" s="78">
        <v>2093.3988589999999</v>
      </c>
      <c r="N1213" s="76">
        <v>39843</v>
      </c>
      <c r="O1213" s="77">
        <v>27</v>
      </c>
      <c r="P1213" s="78">
        <v>8.18</v>
      </c>
      <c r="Q1213" s="78">
        <v>10.5</v>
      </c>
      <c r="R1213" s="78">
        <v>49.27</v>
      </c>
      <c r="S1213" s="78">
        <v>2094.1</v>
      </c>
      <c r="T1213" s="79">
        <v>7</v>
      </c>
      <c r="V1213" s="86">
        <v>39843</v>
      </c>
      <c r="X1213" s="81" t="str">
        <f t="shared" si="180"/>
        <v>2008-Q2</v>
      </c>
      <c r="Y1213" s="81" t="str">
        <f t="shared" si="181"/>
        <v>2008-Q2</v>
      </c>
      <c r="Z1213" s="87">
        <f t="shared" si="182"/>
        <v>11.25</v>
      </c>
      <c r="AB1213" s="81" t="str">
        <f t="shared" si="183"/>
        <v>2009-Q1</v>
      </c>
      <c r="AC1213" s="81" t="str">
        <f t="shared" si="184"/>
        <v>2009-Q1</v>
      </c>
      <c r="AD1213" s="87">
        <f t="shared" si="185"/>
        <v>10.5</v>
      </c>
      <c r="AF1213" s="81" t="str">
        <f t="shared" si="186"/>
        <v>2009-Q1</v>
      </c>
      <c r="AG1213" s="87">
        <f t="shared" si="187"/>
        <v>11.25</v>
      </c>
      <c r="AH1213" s="87">
        <f t="shared" si="188"/>
        <v>10.5</v>
      </c>
      <c r="AI1213" s="87">
        <f t="shared" si="189"/>
        <v>0.75</v>
      </c>
    </row>
    <row r="1214" spans="1:35" ht="12" customHeight="1" x14ac:dyDescent="0.2">
      <c r="A1214" s="73" t="s">
        <v>1887</v>
      </c>
      <c r="B1214" s="74" t="s">
        <v>204</v>
      </c>
      <c r="C1214" s="74" t="s">
        <v>203</v>
      </c>
      <c r="D1214" s="74" t="s">
        <v>83</v>
      </c>
      <c r="E1214" s="74" t="s">
        <v>984</v>
      </c>
      <c r="F1214" s="74" t="s">
        <v>2</v>
      </c>
      <c r="G1214" s="74" t="s">
        <v>2680</v>
      </c>
      <c r="H1214" s="76">
        <v>39542</v>
      </c>
      <c r="I1214" s="77">
        <v>242.7</v>
      </c>
      <c r="J1214" s="78">
        <v>8.36</v>
      </c>
      <c r="K1214" s="78">
        <v>10.9</v>
      </c>
      <c r="L1214" s="78">
        <v>50.93</v>
      </c>
      <c r="M1214" s="78">
        <v>5954.2</v>
      </c>
      <c r="N1214" s="76">
        <v>39840</v>
      </c>
      <c r="O1214" s="77">
        <v>161.709205</v>
      </c>
      <c r="P1214" s="78">
        <v>8.34</v>
      </c>
      <c r="Q1214" s="78">
        <v>10.76</v>
      </c>
      <c r="R1214" s="78">
        <v>52.01</v>
      </c>
      <c r="S1214" s="78">
        <v>5786.78665</v>
      </c>
      <c r="T1214" s="79">
        <v>9</v>
      </c>
      <c r="V1214" s="86">
        <v>39840</v>
      </c>
      <c r="X1214" s="81" t="str">
        <f t="shared" si="180"/>
        <v>2008-Q2</v>
      </c>
      <c r="Y1214" s="81" t="str">
        <f t="shared" si="181"/>
        <v>2008-Q2</v>
      </c>
      <c r="Z1214" s="87">
        <f t="shared" si="182"/>
        <v>10.9</v>
      </c>
      <c r="AB1214" s="81" t="str">
        <f t="shared" si="183"/>
        <v>2009-Q1</v>
      </c>
      <c r="AC1214" s="81" t="str">
        <f t="shared" si="184"/>
        <v>2009-Q1</v>
      </c>
      <c r="AD1214" s="87">
        <f t="shared" si="185"/>
        <v>10.76</v>
      </c>
      <c r="AF1214" s="81" t="str">
        <f t="shared" si="186"/>
        <v>2009-Q1</v>
      </c>
      <c r="AG1214" s="87">
        <f t="shared" si="187"/>
        <v>10.9</v>
      </c>
      <c r="AH1214" s="87">
        <f t="shared" si="188"/>
        <v>10.76</v>
      </c>
      <c r="AI1214" s="87">
        <f t="shared" si="189"/>
        <v>0.14000000000000057</v>
      </c>
    </row>
    <row r="1215" spans="1:35" ht="12" customHeight="1" x14ac:dyDescent="0.2">
      <c r="A1215" s="73" t="s">
        <v>1887</v>
      </c>
      <c r="B1215" s="74" t="s">
        <v>78</v>
      </c>
      <c r="C1215" s="74" t="s">
        <v>2328</v>
      </c>
      <c r="D1215" s="74" t="s">
        <v>2170</v>
      </c>
      <c r="E1215" s="74" t="s">
        <v>669</v>
      </c>
      <c r="F1215" s="74" t="s">
        <v>2</v>
      </c>
      <c r="G1215" s="74" t="s">
        <v>2680</v>
      </c>
      <c r="H1215" s="76">
        <v>39596</v>
      </c>
      <c r="I1215" s="77">
        <v>90.040858999999998</v>
      </c>
      <c r="J1215" s="78">
        <v>8.68</v>
      </c>
      <c r="K1215" s="78">
        <v>10.95</v>
      </c>
      <c r="L1215" s="78">
        <v>48.46</v>
      </c>
      <c r="M1215" s="78">
        <v>1641.0510810000001</v>
      </c>
      <c r="N1215" s="76">
        <v>39834</v>
      </c>
      <c r="O1215" s="77">
        <v>65</v>
      </c>
      <c r="P1215" s="75" t="s">
        <v>1</v>
      </c>
      <c r="Q1215" s="75" t="s">
        <v>1</v>
      </c>
      <c r="R1215" s="75" t="s">
        <v>1</v>
      </c>
      <c r="S1215" s="75" t="s">
        <v>1</v>
      </c>
      <c r="T1215" s="79">
        <v>7</v>
      </c>
      <c r="V1215" s="86">
        <v>39834</v>
      </c>
      <c r="X1215" s="81" t="str">
        <f t="shared" si="180"/>
        <v>2008-Q2</v>
      </c>
      <c r="Y1215" s="81" t="str">
        <f t="shared" si="181"/>
        <v>2008-Q2</v>
      </c>
      <c r="Z1215" s="87">
        <f t="shared" si="182"/>
        <v>10.95</v>
      </c>
      <c r="AB1215" s="81" t="str">
        <f t="shared" si="183"/>
        <v>2009-Q1</v>
      </c>
      <c r="AC1215" s="81" t="str">
        <f t="shared" si="184"/>
        <v/>
      </c>
      <c r="AD1215" s="87" t="str">
        <f t="shared" si="185"/>
        <v/>
      </c>
      <c r="AF1215" s="81" t="str">
        <f t="shared" si="186"/>
        <v/>
      </c>
      <c r="AG1215" s="87" t="str">
        <f t="shared" si="187"/>
        <v/>
      </c>
      <c r="AH1215" s="87" t="str">
        <f t="shared" si="188"/>
        <v/>
      </c>
      <c r="AI1215" s="87" t="str">
        <f t="shared" si="189"/>
        <v/>
      </c>
    </row>
    <row r="1216" spans="1:35" ht="12" customHeight="1" x14ac:dyDescent="0.2">
      <c r="A1216" s="73" t="s">
        <v>1887</v>
      </c>
      <c r="B1216" s="74" t="s">
        <v>78</v>
      </c>
      <c r="C1216" s="74" t="s">
        <v>2331</v>
      </c>
      <c r="D1216" s="74" t="s">
        <v>2170</v>
      </c>
      <c r="E1216" s="74" t="s">
        <v>661</v>
      </c>
      <c r="F1216" s="74" t="s">
        <v>2</v>
      </c>
      <c r="G1216" s="74" t="s">
        <v>2680</v>
      </c>
      <c r="H1216" s="76">
        <v>39596</v>
      </c>
      <c r="I1216" s="77">
        <v>87.582521</v>
      </c>
      <c r="J1216" s="78">
        <v>8.69</v>
      </c>
      <c r="K1216" s="78">
        <v>10.95</v>
      </c>
      <c r="L1216" s="78">
        <v>48.46</v>
      </c>
      <c r="M1216" s="78">
        <v>1517.29187</v>
      </c>
      <c r="N1216" s="76">
        <v>39834</v>
      </c>
      <c r="O1216" s="77">
        <v>65</v>
      </c>
      <c r="P1216" s="75" t="s">
        <v>1</v>
      </c>
      <c r="Q1216" s="75" t="s">
        <v>1</v>
      </c>
      <c r="R1216" s="75" t="s">
        <v>1</v>
      </c>
      <c r="S1216" s="75" t="s">
        <v>1</v>
      </c>
      <c r="T1216" s="79">
        <v>7</v>
      </c>
      <c r="V1216" s="86">
        <v>39834</v>
      </c>
      <c r="X1216" s="81" t="str">
        <f t="shared" si="180"/>
        <v>2008-Q2</v>
      </c>
      <c r="Y1216" s="81" t="str">
        <f t="shared" si="181"/>
        <v>2008-Q2</v>
      </c>
      <c r="Z1216" s="87">
        <f t="shared" si="182"/>
        <v>10.95</v>
      </c>
      <c r="AB1216" s="81" t="str">
        <f t="shared" si="183"/>
        <v>2009-Q1</v>
      </c>
      <c r="AC1216" s="81" t="str">
        <f t="shared" si="184"/>
        <v/>
      </c>
      <c r="AD1216" s="87" t="str">
        <f t="shared" si="185"/>
        <v/>
      </c>
      <c r="AF1216" s="81" t="str">
        <f t="shared" si="186"/>
        <v/>
      </c>
      <c r="AG1216" s="87" t="str">
        <f t="shared" si="187"/>
        <v/>
      </c>
      <c r="AH1216" s="87" t="str">
        <f t="shared" si="188"/>
        <v/>
      </c>
      <c r="AI1216" s="87" t="str">
        <f t="shared" si="189"/>
        <v/>
      </c>
    </row>
    <row r="1217" spans="1:35" ht="12" customHeight="1" x14ac:dyDescent="0.2">
      <c r="A1217" s="73" t="s">
        <v>1887</v>
      </c>
      <c r="B1217" s="74" t="s">
        <v>184</v>
      </c>
      <c r="C1217" s="74" t="s">
        <v>1296</v>
      </c>
      <c r="D1217" s="74" t="s">
        <v>4</v>
      </c>
      <c r="E1217" s="74" t="s">
        <v>1297</v>
      </c>
      <c r="F1217" s="74" t="s">
        <v>2</v>
      </c>
      <c r="G1217" s="74" t="s">
        <v>2678</v>
      </c>
      <c r="H1217" s="76">
        <v>39240</v>
      </c>
      <c r="I1217" s="77">
        <v>160.76288600000001</v>
      </c>
      <c r="J1217" s="78">
        <v>9.06</v>
      </c>
      <c r="K1217" s="78">
        <v>11.75</v>
      </c>
      <c r="L1217" s="78">
        <v>49</v>
      </c>
      <c r="M1217" s="78">
        <v>1590.7801959999999</v>
      </c>
      <c r="N1217" s="76">
        <v>39834</v>
      </c>
      <c r="O1217" s="77">
        <v>68.918261999999999</v>
      </c>
      <c r="P1217" s="78">
        <v>8.48</v>
      </c>
      <c r="Q1217" s="78">
        <v>10.5</v>
      </c>
      <c r="R1217" s="78">
        <v>49</v>
      </c>
      <c r="S1217" s="78">
        <v>1251.251538</v>
      </c>
      <c r="T1217" s="79">
        <v>19</v>
      </c>
      <c r="V1217" s="86">
        <v>39834</v>
      </c>
      <c r="X1217" s="81" t="str">
        <f t="shared" si="180"/>
        <v>2007-Q2</v>
      </c>
      <c r="Y1217" s="81" t="str">
        <f t="shared" si="181"/>
        <v>2007-Q2</v>
      </c>
      <c r="Z1217" s="87">
        <f t="shared" si="182"/>
        <v>11.75</v>
      </c>
      <c r="AB1217" s="81" t="str">
        <f t="shared" si="183"/>
        <v>2009-Q1</v>
      </c>
      <c r="AC1217" s="81" t="str">
        <f t="shared" si="184"/>
        <v>2009-Q1</v>
      </c>
      <c r="AD1217" s="87">
        <f t="shared" si="185"/>
        <v>10.5</v>
      </c>
      <c r="AF1217" s="81" t="str">
        <f t="shared" si="186"/>
        <v>2009-Q1</v>
      </c>
      <c r="AG1217" s="87">
        <f t="shared" si="187"/>
        <v>11.75</v>
      </c>
      <c r="AH1217" s="87">
        <f t="shared" si="188"/>
        <v>10.5</v>
      </c>
      <c r="AI1217" s="87">
        <f t="shared" si="189"/>
        <v>1.25</v>
      </c>
    </row>
    <row r="1218" spans="1:35" ht="12" customHeight="1" x14ac:dyDescent="0.2">
      <c r="A1218" s="73" t="s">
        <v>1887</v>
      </c>
      <c r="B1218" s="74" t="s">
        <v>184</v>
      </c>
      <c r="C1218" s="74" t="s">
        <v>2452</v>
      </c>
      <c r="D1218" s="74" t="s">
        <v>4</v>
      </c>
      <c r="E1218" s="74" t="s">
        <v>1262</v>
      </c>
      <c r="F1218" s="74" t="s">
        <v>2</v>
      </c>
      <c r="G1218" s="74" t="s">
        <v>2678</v>
      </c>
      <c r="H1218" s="76">
        <v>39240</v>
      </c>
      <c r="I1218" s="77">
        <v>108.598923</v>
      </c>
      <c r="J1218" s="78">
        <v>9.15</v>
      </c>
      <c r="K1218" s="78">
        <v>11.75</v>
      </c>
      <c r="L1218" s="78">
        <v>49</v>
      </c>
      <c r="M1218" s="78">
        <v>1295.8153460000001</v>
      </c>
      <c r="N1218" s="76">
        <v>39834</v>
      </c>
      <c r="O1218" s="77">
        <v>29.172051</v>
      </c>
      <c r="P1218" s="78">
        <v>8.48</v>
      </c>
      <c r="Q1218" s="78">
        <v>10.5</v>
      </c>
      <c r="R1218" s="78">
        <v>49</v>
      </c>
      <c r="S1218" s="78">
        <v>983.574074</v>
      </c>
      <c r="T1218" s="79">
        <v>19</v>
      </c>
      <c r="V1218" s="86">
        <v>39834</v>
      </c>
      <c r="X1218" s="81" t="str">
        <f t="shared" si="180"/>
        <v>2007-Q2</v>
      </c>
      <c r="Y1218" s="81" t="str">
        <f t="shared" si="181"/>
        <v>2007-Q2</v>
      </c>
      <c r="Z1218" s="87">
        <f t="shared" si="182"/>
        <v>11.75</v>
      </c>
      <c r="AB1218" s="81" t="str">
        <f t="shared" si="183"/>
        <v>2009-Q1</v>
      </c>
      <c r="AC1218" s="81" t="str">
        <f t="shared" si="184"/>
        <v>2009-Q1</v>
      </c>
      <c r="AD1218" s="87">
        <f t="shared" si="185"/>
        <v>10.5</v>
      </c>
      <c r="AF1218" s="81" t="str">
        <f t="shared" si="186"/>
        <v>2009-Q1</v>
      </c>
      <c r="AG1218" s="87">
        <f t="shared" si="187"/>
        <v>11.75</v>
      </c>
      <c r="AH1218" s="87">
        <f t="shared" si="188"/>
        <v>10.5</v>
      </c>
      <c r="AI1218" s="87">
        <f t="shared" si="189"/>
        <v>1.25</v>
      </c>
    </row>
    <row r="1219" spans="1:35" ht="12" customHeight="1" x14ac:dyDescent="0.2">
      <c r="A1219" s="73" t="s">
        <v>1887</v>
      </c>
      <c r="B1219" s="74" t="s">
        <v>184</v>
      </c>
      <c r="C1219" s="74" t="s">
        <v>2453</v>
      </c>
      <c r="D1219" s="74" t="s">
        <v>4</v>
      </c>
      <c r="E1219" s="74" t="s">
        <v>1314</v>
      </c>
      <c r="F1219" s="74" t="s">
        <v>2</v>
      </c>
      <c r="G1219" s="74" t="s">
        <v>2678</v>
      </c>
      <c r="H1219" s="76">
        <v>39240</v>
      </c>
      <c r="I1219" s="77">
        <v>70.539795999999996</v>
      </c>
      <c r="J1219" s="78">
        <v>8.9499999999999993</v>
      </c>
      <c r="K1219" s="78">
        <v>11.75</v>
      </c>
      <c r="L1219" s="78">
        <v>49</v>
      </c>
      <c r="M1219" s="78">
        <v>523.30766700000004</v>
      </c>
      <c r="N1219" s="76">
        <v>39834</v>
      </c>
      <c r="O1219" s="77">
        <v>38.520912000000003</v>
      </c>
      <c r="P1219" s="78">
        <v>8.48</v>
      </c>
      <c r="Q1219" s="78">
        <v>10.5</v>
      </c>
      <c r="R1219" s="78">
        <v>49</v>
      </c>
      <c r="S1219" s="78">
        <v>413.97235899999998</v>
      </c>
      <c r="T1219" s="79">
        <v>19</v>
      </c>
      <c r="V1219" s="86">
        <v>39834</v>
      </c>
      <c r="X1219" s="81" t="str">
        <f t="shared" ref="X1219:X1282" si="190">YEAR(H1219)&amp;"-Q"&amp;IF(MONTH(H1219)&lt;4,1,IF(MONTH(H1219)&lt;7,2,IF(MONTH(H1219)&lt;10,3,4)))</f>
        <v>2007-Q2</v>
      </c>
      <c r="Y1219" s="81" t="str">
        <f t="shared" ref="Y1219:Y1282" si="191">IF(ISNUMBER(K1219),X1219,"")</f>
        <v>2007-Q2</v>
      </c>
      <c r="Z1219" s="87">
        <f t="shared" ref="Z1219:Z1282" si="192">IF(ISNUMBER(K1219),K1219,"")</f>
        <v>11.75</v>
      </c>
      <c r="AB1219" s="81" t="str">
        <f t="shared" ref="AB1219:AB1282" si="193">IF(A1219="Settled",YEAR(N1219)&amp;"-Q"&amp;IF(MONTH(N1219)&lt;4,1,IF(MONTH(N1219)&lt;7,2,IF(MONTH(N1219)&lt;10,3,4))),"")</f>
        <v>2009-Q1</v>
      </c>
      <c r="AC1219" s="81" t="str">
        <f t="shared" ref="AC1219:AC1282" si="194">IF(ISNUMBER(Q1219),AB1219,"")</f>
        <v>2009-Q1</v>
      </c>
      <c r="AD1219" s="87">
        <f t="shared" ref="AD1219:AD1282" si="195">IF(ISNUMBER(Q1219),Q1219,"")</f>
        <v>10.5</v>
      </c>
      <c r="AF1219" s="81" t="str">
        <f t="shared" ref="AF1219:AF1282" si="196">IF(AND(LEN(Z1219)&gt;0,LEN(AD1219)&gt;0),AB1219,"")</f>
        <v>2009-Q1</v>
      </c>
      <c r="AG1219" s="87">
        <f t="shared" ref="AG1219:AG1282" si="197">IF(LEN(AF1219)&gt;0,Z1219,"")</f>
        <v>11.75</v>
      </c>
      <c r="AH1219" s="87">
        <f t="shared" ref="AH1219:AH1282" si="198">IF(LEN(AF1219)&gt;0,AD1219,"")</f>
        <v>10.5</v>
      </c>
      <c r="AI1219" s="87">
        <f t="shared" ref="AI1219:AI1282" si="199">IF(LEN(AF1219)&gt;0,AG1219-AH1219,"")</f>
        <v>1.25</v>
      </c>
    </row>
    <row r="1220" spans="1:35" ht="12" customHeight="1" x14ac:dyDescent="0.2">
      <c r="A1220" s="73" t="s">
        <v>1887</v>
      </c>
      <c r="B1220" s="74" t="s">
        <v>181</v>
      </c>
      <c r="C1220" s="74" t="s">
        <v>3015</v>
      </c>
      <c r="D1220" s="74" t="s">
        <v>22</v>
      </c>
      <c r="E1220" s="74" t="s">
        <v>1335</v>
      </c>
      <c r="F1220" s="74" t="s">
        <v>2</v>
      </c>
      <c r="G1220" s="74" t="s">
        <v>2680</v>
      </c>
      <c r="H1220" s="76">
        <v>39640</v>
      </c>
      <c r="I1220" s="77">
        <v>132.6</v>
      </c>
      <c r="J1220" s="78">
        <v>8.64</v>
      </c>
      <c r="K1220" s="78">
        <v>11.25</v>
      </c>
      <c r="L1220" s="78">
        <v>44.1</v>
      </c>
      <c r="M1220" s="78">
        <v>1545.2</v>
      </c>
      <c r="N1220" s="76">
        <v>39827</v>
      </c>
      <c r="O1220" s="77">
        <v>59.255989</v>
      </c>
      <c r="P1220" s="78">
        <v>8.31</v>
      </c>
      <c r="Q1220" s="78">
        <v>10.5</v>
      </c>
      <c r="R1220" s="78">
        <v>44.1</v>
      </c>
      <c r="S1220" s="78">
        <v>1467.2902489999999</v>
      </c>
      <c r="T1220" s="79">
        <v>6</v>
      </c>
      <c r="V1220" s="86">
        <v>39827</v>
      </c>
      <c r="X1220" s="81" t="str">
        <f t="shared" si="190"/>
        <v>2008-Q3</v>
      </c>
      <c r="Y1220" s="81" t="str">
        <f t="shared" si="191"/>
        <v>2008-Q3</v>
      </c>
      <c r="Z1220" s="87">
        <f t="shared" si="192"/>
        <v>11.25</v>
      </c>
      <c r="AB1220" s="81" t="str">
        <f t="shared" si="193"/>
        <v>2009-Q1</v>
      </c>
      <c r="AC1220" s="81" t="str">
        <f t="shared" si="194"/>
        <v>2009-Q1</v>
      </c>
      <c r="AD1220" s="87">
        <f t="shared" si="195"/>
        <v>10.5</v>
      </c>
      <c r="AF1220" s="81" t="str">
        <f t="shared" si="196"/>
        <v>2009-Q1</v>
      </c>
      <c r="AG1220" s="87">
        <f t="shared" si="197"/>
        <v>11.25</v>
      </c>
      <c r="AH1220" s="87">
        <f t="shared" si="198"/>
        <v>10.5</v>
      </c>
      <c r="AI1220" s="87">
        <f t="shared" si="199"/>
        <v>0.75</v>
      </c>
    </row>
    <row r="1221" spans="1:35" ht="12" customHeight="1" x14ac:dyDescent="0.2">
      <c r="A1221" s="73" t="s">
        <v>1887</v>
      </c>
      <c r="B1221" s="74" t="s">
        <v>17</v>
      </c>
      <c r="C1221" s="74" t="s">
        <v>23</v>
      </c>
      <c r="D1221" s="74" t="s">
        <v>22</v>
      </c>
      <c r="E1221" s="74" t="s">
        <v>1966</v>
      </c>
      <c r="F1221" s="74" t="s">
        <v>2</v>
      </c>
      <c r="G1221" s="74" t="s">
        <v>2694</v>
      </c>
      <c r="H1221" s="76">
        <v>39583</v>
      </c>
      <c r="I1221" s="77">
        <v>41.6</v>
      </c>
      <c r="J1221" s="78">
        <v>8.51</v>
      </c>
      <c r="K1221" s="78">
        <v>12.5</v>
      </c>
      <c r="L1221" s="78">
        <v>41.61</v>
      </c>
      <c r="M1221" s="78">
        <v>870.7</v>
      </c>
      <c r="N1221" s="76">
        <v>39827</v>
      </c>
      <c r="O1221" s="77">
        <v>28.9</v>
      </c>
      <c r="P1221" s="78">
        <v>7.88</v>
      </c>
      <c r="Q1221" s="78">
        <v>10.6</v>
      </c>
      <c r="R1221" s="78">
        <v>41.53</v>
      </c>
      <c r="S1221" s="75" t="s">
        <v>1</v>
      </c>
      <c r="T1221" s="79">
        <v>8</v>
      </c>
      <c r="V1221" s="86">
        <v>39827</v>
      </c>
      <c r="X1221" s="81" t="str">
        <f t="shared" si="190"/>
        <v>2008-Q2</v>
      </c>
      <c r="Y1221" s="81" t="str">
        <f t="shared" si="191"/>
        <v>2008-Q2</v>
      </c>
      <c r="Z1221" s="87">
        <f t="shared" si="192"/>
        <v>12.5</v>
      </c>
      <c r="AB1221" s="81" t="str">
        <f t="shared" si="193"/>
        <v>2009-Q1</v>
      </c>
      <c r="AC1221" s="81" t="str">
        <f t="shared" si="194"/>
        <v>2009-Q1</v>
      </c>
      <c r="AD1221" s="87">
        <f t="shared" si="195"/>
        <v>10.6</v>
      </c>
      <c r="AF1221" s="81" t="str">
        <f t="shared" si="196"/>
        <v>2009-Q1</v>
      </c>
      <c r="AG1221" s="87">
        <f t="shared" si="197"/>
        <v>12.5</v>
      </c>
      <c r="AH1221" s="87">
        <f t="shared" si="198"/>
        <v>10.6</v>
      </c>
      <c r="AI1221" s="87">
        <f t="shared" si="199"/>
        <v>1.9000000000000004</v>
      </c>
    </row>
    <row r="1222" spans="1:35" ht="12" customHeight="1" x14ac:dyDescent="0.2">
      <c r="A1222" s="73" t="s">
        <v>1887</v>
      </c>
      <c r="B1222" s="74" t="s">
        <v>51</v>
      </c>
      <c r="C1222" s="74" t="s">
        <v>2445</v>
      </c>
      <c r="D1222" s="74" t="s">
        <v>10</v>
      </c>
      <c r="E1222" s="74" t="s">
        <v>1063</v>
      </c>
      <c r="F1222" s="74" t="s">
        <v>2</v>
      </c>
      <c r="G1222" s="74" t="s">
        <v>2680</v>
      </c>
      <c r="H1222" s="76">
        <v>39423</v>
      </c>
      <c r="I1222" s="77">
        <v>17.946000000000002</v>
      </c>
      <c r="J1222" s="78">
        <v>8.8000000000000007</v>
      </c>
      <c r="K1222" s="78">
        <v>10.75</v>
      </c>
      <c r="L1222" s="78">
        <v>51.77</v>
      </c>
      <c r="M1222" s="78">
        <v>242.108</v>
      </c>
      <c r="N1222" s="76">
        <v>39813</v>
      </c>
      <c r="O1222" s="77">
        <v>12.785</v>
      </c>
      <c r="P1222" s="78">
        <v>8.8000000000000007</v>
      </c>
      <c r="Q1222" s="78">
        <v>10.75</v>
      </c>
      <c r="R1222" s="78">
        <v>51.77</v>
      </c>
      <c r="S1222" s="78">
        <v>244</v>
      </c>
      <c r="T1222" s="79">
        <v>13</v>
      </c>
      <c r="V1222" s="86">
        <v>39813</v>
      </c>
      <c r="X1222" s="81" t="str">
        <f t="shared" si="190"/>
        <v>2007-Q4</v>
      </c>
      <c r="Y1222" s="81" t="str">
        <f t="shared" si="191"/>
        <v>2007-Q4</v>
      </c>
      <c r="Z1222" s="87">
        <f t="shared" si="192"/>
        <v>10.75</v>
      </c>
      <c r="AB1222" s="81" t="str">
        <f t="shared" si="193"/>
        <v>2008-Q4</v>
      </c>
      <c r="AC1222" s="81" t="str">
        <f t="shared" si="194"/>
        <v>2008-Q4</v>
      </c>
      <c r="AD1222" s="87">
        <f t="shared" si="195"/>
        <v>10.75</v>
      </c>
      <c r="AF1222" s="81" t="str">
        <f t="shared" si="196"/>
        <v>2008-Q4</v>
      </c>
      <c r="AG1222" s="87">
        <f t="shared" si="197"/>
        <v>10.75</v>
      </c>
      <c r="AH1222" s="87">
        <f t="shared" si="198"/>
        <v>10.75</v>
      </c>
      <c r="AI1222" s="87">
        <f t="shared" si="199"/>
        <v>0</v>
      </c>
    </row>
    <row r="1223" spans="1:35" ht="12" customHeight="1" x14ac:dyDescent="0.2">
      <c r="A1223" s="73" t="s">
        <v>1887</v>
      </c>
      <c r="B1223" s="74" t="s">
        <v>8</v>
      </c>
      <c r="C1223" s="74" t="s">
        <v>3016</v>
      </c>
      <c r="D1223" s="74" t="s">
        <v>124</v>
      </c>
      <c r="E1223" s="74" t="s">
        <v>1814</v>
      </c>
      <c r="F1223" s="74" t="s">
        <v>2</v>
      </c>
      <c r="G1223" s="74" t="s">
        <v>2680</v>
      </c>
      <c r="H1223" s="76">
        <v>39539</v>
      </c>
      <c r="I1223" s="77">
        <v>68.400000000000006</v>
      </c>
      <c r="J1223" s="78">
        <v>9.2899999999999991</v>
      </c>
      <c r="K1223" s="78">
        <v>10.9</v>
      </c>
      <c r="L1223" s="78">
        <v>58.11</v>
      </c>
      <c r="M1223" s="78">
        <v>1241.8989999999999</v>
      </c>
      <c r="N1223" s="76">
        <v>39812</v>
      </c>
      <c r="O1223" s="77">
        <v>48</v>
      </c>
      <c r="P1223" s="75" t="s">
        <v>1</v>
      </c>
      <c r="Q1223" s="75" t="s">
        <v>1</v>
      </c>
      <c r="R1223" s="78">
        <v>53.41</v>
      </c>
      <c r="S1223" s="75" t="s">
        <v>1</v>
      </c>
      <c r="T1223" s="79">
        <v>9</v>
      </c>
      <c r="V1223" s="86">
        <v>39812</v>
      </c>
      <c r="X1223" s="81" t="str">
        <f t="shared" si="190"/>
        <v>2008-Q2</v>
      </c>
      <c r="Y1223" s="81" t="str">
        <f t="shared" si="191"/>
        <v>2008-Q2</v>
      </c>
      <c r="Z1223" s="87">
        <f t="shared" si="192"/>
        <v>10.9</v>
      </c>
      <c r="AB1223" s="81" t="str">
        <f t="shared" si="193"/>
        <v>2008-Q4</v>
      </c>
      <c r="AC1223" s="81" t="str">
        <f t="shared" si="194"/>
        <v/>
      </c>
      <c r="AD1223" s="87" t="str">
        <f t="shared" si="195"/>
        <v/>
      </c>
      <c r="AF1223" s="81" t="str">
        <f t="shared" si="196"/>
        <v/>
      </c>
      <c r="AG1223" s="87" t="str">
        <f t="shared" si="197"/>
        <v/>
      </c>
      <c r="AH1223" s="87" t="str">
        <f t="shared" si="198"/>
        <v/>
      </c>
      <c r="AI1223" s="87" t="str">
        <f t="shared" si="199"/>
        <v/>
      </c>
    </row>
    <row r="1224" spans="1:35" ht="12" customHeight="1" x14ac:dyDescent="0.2">
      <c r="A1224" s="73" t="s">
        <v>1887</v>
      </c>
      <c r="B1224" s="74" t="s">
        <v>8</v>
      </c>
      <c r="C1224" s="74" t="s">
        <v>3006</v>
      </c>
      <c r="D1224" s="74" t="s">
        <v>122</v>
      </c>
      <c r="E1224" s="74" t="s">
        <v>1793</v>
      </c>
      <c r="F1224" s="74" t="s">
        <v>2</v>
      </c>
      <c r="G1224" s="74" t="s">
        <v>2680</v>
      </c>
      <c r="H1224" s="76">
        <v>39500</v>
      </c>
      <c r="I1224" s="77">
        <v>93.3</v>
      </c>
      <c r="J1224" s="78">
        <v>10.08</v>
      </c>
      <c r="K1224" s="78">
        <v>10.8</v>
      </c>
      <c r="L1224" s="78">
        <v>55.4</v>
      </c>
      <c r="M1224" s="78">
        <v>1356.9</v>
      </c>
      <c r="N1224" s="76">
        <v>39812</v>
      </c>
      <c r="O1224" s="77">
        <v>0</v>
      </c>
      <c r="P1224" s="75" t="s">
        <v>1</v>
      </c>
      <c r="Q1224" s="75" t="s">
        <v>1</v>
      </c>
      <c r="R1224" s="75" t="s">
        <v>1</v>
      </c>
      <c r="S1224" s="75" t="s">
        <v>1</v>
      </c>
      <c r="T1224" s="79">
        <v>10</v>
      </c>
      <c r="V1224" s="86">
        <v>39812</v>
      </c>
      <c r="X1224" s="81" t="str">
        <f t="shared" si="190"/>
        <v>2008-Q1</v>
      </c>
      <c r="Y1224" s="81" t="str">
        <f t="shared" si="191"/>
        <v>2008-Q1</v>
      </c>
      <c r="Z1224" s="87">
        <f t="shared" si="192"/>
        <v>10.8</v>
      </c>
      <c r="AB1224" s="81" t="str">
        <f t="shared" si="193"/>
        <v>2008-Q4</v>
      </c>
      <c r="AC1224" s="81" t="str">
        <f t="shared" si="194"/>
        <v/>
      </c>
      <c r="AD1224" s="87" t="str">
        <f t="shared" si="195"/>
        <v/>
      </c>
      <c r="AF1224" s="81" t="str">
        <f t="shared" si="196"/>
        <v/>
      </c>
      <c r="AG1224" s="87" t="str">
        <f t="shared" si="197"/>
        <v/>
      </c>
      <c r="AH1224" s="87" t="str">
        <f t="shared" si="198"/>
        <v/>
      </c>
      <c r="AI1224" s="87" t="str">
        <f t="shared" si="199"/>
        <v/>
      </c>
    </row>
    <row r="1225" spans="1:35" ht="12" customHeight="1" x14ac:dyDescent="0.2">
      <c r="A1225" s="73" t="s">
        <v>1887</v>
      </c>
      <c r="B1225" s="74" t="s">
        <v>35</v>
      </c>
      <c r="C1225" s="74" t="s">
        <v>34</v>
      </c>
      <c r="D1225" s="74" t="s">
        <v>33</v>
      </c>
      <c r="E1225" s="74" t="s">
        <v>1359</v>
      </c>
      <c r="F1225" s="74" t="s">
        <v>2</v>
      </c>
      <c r="G1225" s="74" t="s">
        <v>2680</v>
      </c>
      <c r="H1225" s="76">
        <v>39505</v>
      </c>
      <c r="I1225" s="77">
        <v>162.19999999999999</v>
      </c>
      <c r="J1225" s="78">
        <v>8.33</v>
      </c>
      <c r="K1225" s="78">
        <v>10.1</v>
      </c>
      <c r="L1225" s="78">
        <v>50</v>
      </c>
      <c r="M1225" s="78">
        <v>2275.8000000000002</v>
      </c>
      <c r="N1225" s="76">
        <v>39811</v>
      </c>
      <c r="O1225" s="77">
        <v>120</v>
      </c>
      <c r="P1225" s="78">
        <v>8.2799999999999994</v>
      </c>
      <c r="Q1225" s="78">
        <v>10</v>
      </c>
      <c r="R1225" s="78">
        <v>50</v>
      </c>
      <c r="S1225" s="78">
        <v>2278.3290000000002</v>
      </c>
      <c r="T1225" s="79">
        <v>10</v>
      </c>
      <c r="V1225" s="86">
        <v>39811</v>
      </c>
      <c r="X1225" s="81" t="str">
        <f t="shared" si="190"/>
        <v>2008-Q1</v>
      </c>
      <c r="Y1225" s="81" t="str">
        <f t="shared" si="191"/>
        <v>2008-Q1</v>
      </c>
      <c r="Z1225" s="87">
        <f t="shared" si="192"/>
        <v>10.1</v>
      </c>
      <c r="AB1225" s="81" t="str">
        <f t="shared" si="193"/>
        <v>2008-Q4</v>
      </c>
      <c r="AC1225" s="81" t="str">
        <f t="shared" si="194"/>
        <v>2008-Q4</v>
      </c>
      <c r="AD1225" s="87">
        <f t="shared" si="195"/>
        <v>10</v>
      </c>
      <c r="AF1225" s="81" t="str">
        <f t="shared" si="196"/>
        <v>2008-Q4</v>
      </c>
      <c r="AG1225" s="87">
        <f t="shared" si="197"/>
        <v>10.1</v>
      </c>
      <c r="AH1225" s="87">
        <f t="shared" si="198"/>
        <v>10</v>
      </c>
      <c r="AI1225" s="87">
        <f t="shared" si="199"/>
        <v>9.9999999999999645E-2</v>
      </c>
    </row>
    <row r="1226" spans="1:35" ht="12" customHeight="1" x14ac:dyDescent="0.2">
      <c r="A1226" s="73" t="s">
        <v>1887</v>
      </c>
      <c r="B1226" s="74" t="s">
        <v>14</v>
      </c>
      <c r="C1226" s="74" t="s">
        <v>136</v>
      </c>
      <c r="D1226" s="74" t="s">
        <v>135</v>
      </c>
      <c r="E1226" s="74" t="s">
        <v>1692</v>
      </c>
      <c r="F1226" s="74" t="s">
        <v>2</v>
      </c>
      <c r="G1226" s="74" t="s">
        <v>2680</v>
      </c>
      <c r="H1226" s="76">
        <v>39511</v>
      </c>
      <c r="I1226" s="77">
        <v>47.363999999999997</v>
      </c>
      <c r="J1226" s="78">
        <v>8.43</v>
      </c>
      <c r="K1226" s="78">
        <v>10.8</v>
      </c>
      <c r="L1226" s="78">
        <v>46.3</v>
      </c>
      <c r="M1226" s="78">
        <v>964.18100000000004</v>
      </c>
      <c r="N1226" s="76">
        <v>39811</v>
      </c>
      <c r="O1226" s="77">
        <v>32.537999999999997</v>
      </c>
      <c r="P1226" s="78">
        <v>8.2200000000000006</v>
      </c>
      <c r="Q1226" s="78">
        <v>10.199999999999999</v>
      </c>
      <c r="R1226" s="78">
        <v>46.3</v>
      </c>
      <c r="S1226" s="78">
        <v>939.30700000000002</v>
      </c>
      <c r="T1226" s="79">
        <v>10</v>
      </c>
      <c r="V1226" s="86">
        <v>39811</v>
      </c>
      <c r="X1226" s="81" t="str">
        <f t="shared" si="190"/>
        <v>2008-Q1</v>
      </c>
      <c r="Y1226" s="81" t="str">
        <f t="shared" si="191"/>
        <v>2008-Q1</v>
      </c>
      <c r="Z1226" s="87">
        <f t="shared" si="192"/>
        <v>10.8</v>
      </c>
      <c r="AB1226" s="81" t="str">
        <f t="shared" si="193"/>
        <v>2008-Q4</v>
      </c>
      <c r="AC1226" s="81" t="str">
        <f t="shared" si="194"/>
        <v>2008-Q4</v>
      </c>
      <c r="AD1226" s="87">
        <f t="shared" si="195"/>
        <v>10.199999999999999</v>
      </c>
      <c r="AF1226" s="81" t="str">
        <f t="shared" si="196"/>
        <v>2008-Q4</v>
      </c>
      <c r="AG1226" s="87">
        <f t="shared" si="197"/>
        <v>10.8</v>
      </c>
      <c r="AH1226" s="87">
        <f t="shared" si="198"/>
        <v>10.199999999999999</v>
      </c>
      <c r="AI1226" s="87">
        <f t="shared" si="199"/>
        <v>0.60000000000000142</v>
      </c>
    </row>
    <row r="1227" spans="1:35" ht="12" customHeight="1" x14ac:dyDescent="0.2">
      <c r="A1227" s="73" t="s">
        <v>1887</v>
      </c>
      <c r="B1227" s="74" t="s">
        <v>57</v>
      </c>
      <c r="C1227" s="74" t="s">
        <v>874</v>
      </c>
      <c r="D1227" s="74" t="s">
        <v>875</v>
      </c>
      <c r="E1227" s="74" t="s">
        <v>878</v>
      </c>
      <c r="F1227" s="74" t="s">
        <v>2</v>
      </c>
      <c r="G1227" s="74" t="s">
        <v>2680</v>
      </c>
      <c r="H1227" s="76">
        <v>39185</v>
      </c>
      <c r="I1227" s="77">
        <v>284.10000000000002</v>
      </c>
      <c r="J1227" s="78">
        <v>7.39</v>
      </c>
      <c r="K1227" s="78">
        <v>11.25</v>
      </c>
      <c r="L1227" s="78">
        <v>41.9</v>
      </c>
      <c r="M1227" s="78">
        <v>9051.6</v>
      </c>
      <c r="N1227" s="76">
        <v>39805</v>
      </c>
      <c r="O1227" s="77">
        <v>83.629000000000005</v>
      </c>
      <c r="P1227" s="78">
        <v>7.16</v>
      </c>
      <c r="Q1227" s="78">
        <v>11</v>
      </c>
      <c r="R1227" s="78">
        <v>40.68</v>
      </c>
      <c r="S1227" s="78">
        <v>9042.777</v>
      </c>
      <c r="T1227" s="79">
        <v>20</v>
      </c>
      <c r="V1227" s="86">
        <v>39805</v>
      </c>
      <c r="X1227" s="81" t="str">
        <f t="shared" si="190"/>
        <v>2007-Q2</v>
      </c>
      <c r="Y1227" s="81" t="str">
        <f t="shared" si="191"/>
        <v>2007-Q2</v>
      </c>
      <c r="Z1227" s="87">
        <f t="shared" si="192"/>
        <v>11.25</v>
      </c>
      <c r="AB1227" s="81" t="str">
        <f t="shared" si="193"/>
        <v>2008-Q4</v>
      </c>
      <c r="AC1227" s="81" t="str">
        <f t="shared" si="194"/>
        <v>2008-Q4</v>
      </c>
      <c r="AD1227" s="87">
        <f t="shared" si="195"/>
        <v>11</v>
      </c>
      <c r="AF1227" s="81" t="str">
        <f t="shared" si="196"/>
        <v>2008-Q4</v>
      </c>
      <c r="AG1227" s="87">
        <f t="shared" si="197"/>
        <v>11.25</v>
      </c>
      <c r="AH1227" s="87">
        <f t="shared" si="198"/>
        <v>11</v>
      </c>
      <c r="AI1227" s="87">
        <f t="shared" si="199"/>
        <v>0.25</v>
      </c>
    </row>
    <row r="1228" spans="1:35" ht="12" customHeight="1" x14ac:dyDescent="0.2">
      <c r="A1228" s="73" t="s">
        <v>1887</v>
      </c>
      <c r="B1228" s="74" t="s">
        <v>109</v>
      </c>
      <c r="C1228" s="74" t="s">
        <v>269</v>
      </c>
      <c r="D1228" s="74" t="s">
        <v>1176</v>
      </c>
      <c r="E1228" s="74" t="s">
        <v>317</v>
      </c>
      <c r="F1228" s="74" t="s">
        <v>2</v>
      </c>
      <c r="G1228" s="74" t="s">
        <v>2680</v>
      </c>
      <c r="H1228" s="76">
        <v>39265</v>
      </c>
      <c r="I1228" s="77">
        <v>158.18600000000001</v>
      </c>
      <c r="J1228" s="78">
        <v>8.35</v>
      </c>
      <c r="K1228" s="78">
        <v>10.75</v>
      </c>
      <c r="L1228" s="78">
        <v>45</v>
      </c>
      <c r="M1228" s="78">
        <v>982.73400000000004</v>
      </c>
      <c r="N1228" s="76">
        <v>39783</v>
      </c>
      <c r="O1228" s="77">
        <v>136.75800000000001</v>
      </c>
      <c r="P1228" s="78">
        <v>8.0299999999999994</v>
      </c>
      <c r="Q1228" s="78">
        <v>10.25</v>
      </c>
      <c r="R1228" s="78">
        <v>42.5</v>
      </c>
      <c r="S1228" s="78">
        <v>1020.207</v>
      </c>
      <c r="T1228" s="79">
        <v>17</v>
      </c>
      <c r="V1228" s="86">
        <v>39783</v>
      </c>
      <c r="X1228" s="81" t="str">
        <f t="shared" si="190"/>
        <v>2007-Q3</v>
      </c>
      <c r="Y1228" s="81" t="str">
        <f t="shared" si="191"/>
        <v>2007-Q3</v>
      </c>
      <c r="Z1228" s="87">
        <f t="shared" si="192"/>
        <v>10.75</v>
      </c>
      <c r="AB1228" s="81" t="str">
        <f t="shared" si="193"/>
        <v>2008-Q4</v>
      </c>
      <c r="AC1228" s="81" t="str">
        <f t="shared" si="194"/>
        <v>2008-Q4</v>
      </c>
      <c r="AD1228" s="87">
        <f t="shared" si="195"/>
        <v>10.25</v>
      </c>
      <c r="AF1228" s="81" t="str">
        <f t="shared" si="196"/>
        <v>2008-Q4</v>
      </c>
      <c r="AG1228" s="87">
        <f t="shared" si="197"/>
        <v>10.75</v>
      </c>
      <c r="AH1228" s="87">
        <f t="shared" si="198"/>
        <v>10.25</v>
      </c>
      <c r="AI1228" s="87">
        <f t="shared" si="199"/>
        <v>0.5</v>
      </c>
    </row>
    <row r="1229" spans="1:35" ht="12" customHeight="1" x14ac:dyDescent="0.2">
      <c r="A1229" s="73" t="s">
        <v>1887</v>
      </c>
      <c r="B1229" s="74" t="s">
        <v>17</v>
      </c>
      <c r="C1229" s="74" t="s">
        <v>23</v>
      </c>
      <c r="D1229" s="74" t="s">
        <v>22</v>
      </c>
      <c r="E1229" s="74" t="s">
        <v>1611</v>
      </c>
      <c r="F1229" s="74" t="s">
        <v>2</v>
      </c>
      <c r="G1229" s="74" t="s">
        <v>2680</v>
      </c>
      <c r="H1229" s="76">
        <v>39598</v>
      </c>
      <c r="I1229" s="77">
        <v>207.93876800000001</v>
      </c>
      <c r="J1229" s="78">
        <v>8.52</v>
      </c>
      <c r="K1229" s="78">
        <v>11.75</v>
      </c>
      <c r="L1229" s="78">
        <v>41.02</v>
      </c>
      <c r="M1229" s="78">
        <v>2415.1243300000001</v>
      </c>
      <c r="N1229" s="76">
        <v>39769</v>
      </c>
      <c r="O1229" s="77">
        <v>167.86769899999999</v>
      </c>
      <c r="P1229" s="78">
        <v>7.69</v>
      </c>
      <c r="Q1229" s="78">
        <v>10.199999999999999</v>
      </c>
      <c r="R1229" s="75" t="s">
        <v>1</v>
      </c>
      <c r="S1229" s="75" t="s">
        <v>1</v>
      </c>
      <c r="T1229" s="79">
        <v>5</v>
      </c>
      <c r="V1229" s="86">
        <v>39769</v>
      </c>
      <c r="X1229" s="81" t="str">
        <f t="shared" si="190"/>
        <v>2008-Q2</v>
      </c>
      <c r="Y1229" s="81" t="str">
        <f t="shared" si="191"/>
        <v>2008-Q2</v>
      </c>
      <c r="Z1229" s="87">
        <f t="shared" si="192"/>
        <v>11.75</v>
      </c>
      <c r="AB1229" s="81" t="str">
        <f t="shared" si="193"/>
        <v>2008-Q4</v>
      </c>
      <c r="AC1229" s="81" t="str">
        <f t="shared" si="194"/>
        <v>2008-Q4</v>
      </c>
      <c r="AD1229" s="87">
        <f t="shared" si="195"/>
        <v>10.199999999999999</v>
      </c>
      <c r="AF1229" s="81" t="str">
        <f t="shared" si="196"/>
        <v>2008-Q4</v>
      </c>
      <c r="AG1229" s="87">
        <f t="shared" si="197"/>
        <v>11.75</v>
      </c>
      <c r="AH1229" s="87">
        <f t="shared" si="198"/>
        <v>10.199999999999999</v>
      </c>
      <c r="AI1229" s="87">
        <f t="shared" si="199"/>
        <v>1.5500000000000007</v>
      </c>
    </row>
    <row r="1230" spans="1:35" ht="12" customHeight="1" x14ac:dyDescent="0.2">
      <c r="A1230" s="73" t="s">
        <v>1887</v>
      </c>
      <c r="B1230" s="74" t="s">
        <v>57</v>
      </c>
      <c r="C1230" s="74" t="s">
        <v>125</v>
      </c>
      <c r="D1230" s="74" t="s">
        <v>124</v>
      </c>
      <c r="E1230" s="74" t="s">
        <v>903</v>
      </c>
      <c r="F1230" s="74" t="s">
        <v>2</v>
      </c>
      <c r="G1230" s="74" t="s">
        <v>2680</v>
      </c>
      <c r="H1230" s="76">
        <v>39478</v>
      </c>
      <c r="I1230" s="77">
        <v>21.976275999999999</v>
      </c>
      <c r="J1230" s="75" t="s">
        <v>1</v>
      </c>
      <c r="K1230" s="75" t="s">
        <v>1</v>
      </c>
      <c r="L1230" s="75" t="s">
        <v>1</v>
      </c>
      <c r="M1230" s="75" t="s">
        <v>1</v>
      </c>
      <c r="N1230" s="76">
        <v>39765</v>
      </c>
      <c r="O1230" s="77">
        <v>7.2491849999999998</v>
      </c>
      <c r="P1230" s="75" t="s">
        <v>1</v>
      </c>
      <c r="Q1230" s="78">
        <v>10.55</v>
      </c>
      <c r="R1230" s="75" t="s">
        <v>1</v>
      </c>
      <c r="S1230" s="75" t="s">
        <v>1</v>
      </c>
      <c r="T1230" s="79">
        <v>9</v>
      </c>
      <c r="V1230" s="86">
        <v>39765</v>
      </c>
      <c r="X1230" s="81" t="str">
        <f t="shared" si="190"/>
        <v>2008-Q1</v>
      </c>
      <c r="Y1230" s="81" t="str">
        <f t="shared" si="191"/>
        <v/>
      </c>
      <c r="Z1230" s="87" t="str">
        <f t="shared" si="192"/>
        <v/>
      </c>
      <c r="AB1230" s="81" t="str">
        <f t="shared" si="193"/>
        <v>2008-Q4</v>
      </c>
      <c r="AC1230" s="81" t="str">
        <f t="shared" si="194"/>
        <v>2008-Q4</v>
      </c>
      <c r="AD1230" s="87">
        <f t="shared" si="195"/>
        <v>10.55</v>
      </c>
      <c r="AF1230" s="81" t="str">
        <f t="shared" si="196"/>
        <v/>
      </c>
      <c r="AG1230" s="87" t="str">
        <f t="shared" si="197"/>
        <v/>
      </c>
      <c r="AH1230" s="87" t="str">
        <f t="shared" si="198"/>
        <v/>
      </c>
      <c r="AI1230" s="87" t="str">
        <f t="shared" si="199"/>
        <v/>
      </c>
    </row>
    <row r="1231" spans="1:35" ht="12" customHeight="1" x14ac:dyDescent="0.2">
      <c r="A1231" s="73" t="s">
        <v>1887</v>
      </c>
      <c r="B1231" s="74" t="s">
        <v>17</v>
      </c>
      <c r="C1231" s="74" t="s">
        <v>23</v>
      </c>
      <c r="D1231" s="74" t="s">
        <v>22</v>
      </c>
      <c r="E1231" s="74" t="s">
        <v>1967</v>
      </c>
      <c r="F1231" s="74" t="s">
        <v>2</v>
      </c>
      <c r="G1231" s="74" t="s">
        <v>2694</v>
      </c>
      <c r="H1231" s="76">
        <v>39598</v>
      </c>
      <c r="I1231" s="77">
        <v>17.600000000000001</v>
      </c>
      <c r="J1231" s="78">
        <v>8.33</v>
      </c>
      <c r="K1231" s="78">
        <v>11.75</v>
      </c>
      <c r="L1231" s="78">
        <v>41.29</v>
      </c>
      <c r="M1231" s="78">
        <v>648.79999999999995</v>
      </c>
      <c r="N1231" s="76">
        <v>39736</v>
      </c>
      <c r="O1231" s="77">
        <v>11.7</v>
      </c>
      <c r="P1231" s="78">
        <v>7.64</v>
      </c>
      <c r="Q1231" s="78">
        <v>10.1</v>
      </c>
      <c r="R1231" s="78">
        <v>41.29</v>
      </c>
      <c r="S1231" s="78">
        <v>633.4</v>
      </c>
      <c r="T1231" s="79">
        <v>4</v>
      </c>
      <c r="V1231" s="86">
        <v>39736</v>
      </c>
      <c r="X1231" s="81" t="str">
        <f t="shared" si="190"/>
        <v>2008-Q2</v>
      </c>
      <c r="Y1231" s="81" t="str">
        <f t="shared" si="191"/>
        <v>2008-Q2</v>
      </c>
      <c r="Z1231" s="87">
        <f t="shared" si="192"/>
        <v>11.75</v>
      </c>
      <c r="AB1231" s="81" t="str">
        <f t="shared" si="193"/>
        <v>2008-Q4</v>
      </c>
      <c r="AC1231" s="81" t="str">
        <f t="shared" si="194"/>
        <v>2008-Q4</v>
      </c>
      <c r="AD1231" s="87">
        <f t="shared" si="195"/>
        <v>10.1</v>
      </c>
      <c r="AF1231" s="81" t="str">
        <f t="shared" si="196"/>
        <v>2008-Q4</v>
      </c>
      <c r="AG1231" s="87">
        <f t="shared" si="197"/>
        <v>11.75</v>
      </c>
      <c r="AH1231" s="87">
        <f t="shared" si="198"/>
        <v>10.1</v>
      </c>
      <c r="AI1231" s="87">
        <f t="shared" si="199"/>
        <v>1.6500000000000004</v>
      </c>
    </row>
    <row r="1232" spans="1:35" ht="12" customHeight="1" x14ac:dyDescent="0.2">
      <c r="A1232" s="73" t="s">
        <v>1887</v>
      </c>
      <c r="B1232" s="74" t="s">
        <v>14</v>
      </c>
      <c r="C1232" s="74" t="s">
        <v>13</v>
      </c>
      <c r="D1232" s="74" t="s">
        <v>12</v>
      </c>
      <c r="E1232" s="74" t="s">
        <v>1706</v>
      </c>
      <c r="F1232" s="74" t="s">
        <v>2</v>
      </c>
      <c r="G1232" s="74" t="s">
        <v>2680</v>
      </c>
      <c r="H1232" s="76">
        <v>39484</v>
      </c>
      <c r="I1232" s="77">
        <v>34.950000000000003</v>
      </c>
      <c r="J1232" s="78">
        <v>8.4700000000000006</v>
      </c>
      <c r="K1232" s="78">
        <v>10.75</v>
      </c>
      <c r="L1232" s="78">
        <v>50.1</v>
      </c>
      <c r="M1232" s="78">
        <v>624.9</v>
      </c>
      <c r="N1232" s="76">
        <v>39729</v>
      </c>
      <c r="O1232" s="77">
        <v>20.399999999999999</v>
      </c>
      <c r="P1232" s="78">
        <v>8.06</v>
      </c>
      <c r="Q1232" s="75" t="s">
        <v>1</v>
      </c>
      <c r="R1232" s="75" t="s">
        <v>1</v>
      </c>
      <c r="S1232" s="75" t="s">
        <v>1</v>
      </c>
      <c r="T1232" s="79">
        <v>8</v>
      </c>
      <c r="V1232" s="86">
        <v>39729</v>
      </c>
      <c r="X1232" s="81" t="str">
        <f t="shared" si="190"/>
        <v>2008-Q1</v>
      </c>
      <c r="Y1232" s="81" t="str">
        <f t="shared" si="191"/>
        <v>2008-Q1</v>
      </c>
      <c r="Z1232" s="87">
        <f t="shared" si="192"/>
        <v>10.75</v>
      </c>
      <c r="AB1232" s="81" t="str">
        <f t="shared" si="193"/>
        <v>2008-Q4</v>
      </c>
      <c r="AC1232" s="81" t="str">
        <f t="shared" si="194"/>
        <v/>
      </c>
      <c r="AD1232" s="87" t="str">
        <f t="shared" si="195"/>
        <v/>
      </c>
      <c r="AF1232" s="81" t="str">
        <f t="shared" si="196"/>
        <v/>
      </c>
      <c r="AG1232" s="87" t="str">
        <f t="shared" si="197"/>
        <v/>
      </c>
      <c r="AH1232" s="87" t="str">
        <f t="shared" si="198"/>
        <v/>
      </c>
      <c r="AI1232" s="87" t="str">
        <f t="shared" si="199"/>
        <v/>
      </c>
    </row>
    <row r="1233" spans="1:35" ht="12" customHeight="1" x14ac:dyDescent="0.2">
      <c r="A1233" s="73" t="s">
        <v>1887</v>
      </c>
      <c r="B1233" s="74" t="s">
        <v>14</v>
      </c>
      <c r="C1233" s="74" t="s">
        <v>131</v>
      </c>
      <c r="D1233" s="74" t="s">
        <v>2095</v>
      </c>
      <c r="E1233" s="74" t="s">
        <v>1718</v>
      </c>
      <c r="F1233" s="74" t="s">
        <v>2</v>
      </c>
      <c r="G1233" s="74" t="s">
        <v>2680</v>
      </c>
      <c r="H1233" s="76">
        <v>39419</v>
      </c>
      <c r="I1233" s="77">
        <v>165.2</v>
      </c>
      <c r="J1233" s="78">
        <v>8.6</v>
      </c>
      <c r="K1233" s="78">
        <v>10.8</v>
      </c>
      <c r="L1233" s="78">
        <v>45</v>
      </c>
      <c r="M1233" s="78">
        <v>3298.2</v>
      </c>
      <c r="N1233" s="76">
        <v>39729</v>
      </c>
      <c r="O1233" s="77">
        <v>130.28207900000001</v>
      </c>
      <c r="P1233" s="78">
        <v>8.25</v>
      </c>
      <c r="Q1233" s="78">
        <v>10.15</v>
      </c>
      <c r="R1233" s="78">
        <v>46</v>
      </c>
      <c r="S1233" s="78">
        <v>3303.5735340000001</v>
      </c>
      <c r="T1233" s="79">
        <v>10</v>
      </c>
      <c r="V1233" s="86">
        <v>39729</v>
      </c>
      <c r="X1233" s="81" t="str">
        <f t="shared" si="190"/>
        <v>2007-Q4</v>
      </c>
      <c r="Y1233" s="81" t="str">
        <f t="shared" si="191"/>
        <v>2007-Q4</v>
      </c>
      <c r="Z1233" s="87">
        <f t="shared" si="192"/>
        <v>10.8</v>
      </c>
      <c r="AB1233" s="81" t="str">
        <f t="shared" si="193"/>
        <v>2008-Q4</v>
      </c>
      <c r="AC1233" s="81" t="str">
        <f t="shared" si="194"/>
        <v>2008-Q4</v>
      </c>
      <c r="AD1233" s="87">
        <f t="shared" si="195"/>
        <v>10.15</v>
      </c>
      <c r="AF1233" s="81" t="str">
        <f t="shared" si="196"/>
        <v>2008-Q4</v>
      </c>
      <c r="AG1233" s="87">
        <f t="shared" si="197"/>
        <v>10.8</v>
      </c>
      <c r="AH1233" s="87">
        <f t="shared" si="198"/>
        <v>10.15</v>
      </c>
      <c r="AI1233" s="87">
        <f t="shared" si="199"/>
        <v>0.65000000000000036</v>
      </c>
    </row>
    <row r="1234" spans="1:35" ht="12" customHeight="1" x14ac:dyDescent="0.2">
      <c r="A1234" s="73" t="s">
        <v>1887</v>
      </c>
      <c r="B1234" s="74" t="s">
        <v>86</v>
      </c>
      <c r="C1234" s="74" t="s">
        <v>136</v>
      </c>
      <c r="D1234" s="74" t="s">
        <v>135</v>
      </c>
      <c r="E1234" s="74" t="s">
        <v>545</v>
      </c>
      <c r="F1234" s="74" t="s">
        <v>2</v>
      </c>
      <c r="G1234" s="74" t="s">
        <v>2680</v>
      </c>
      <c r="H1234" s="76">
        <v>39541</v>
      </c>
      <c r="I1234" s="77">
        <v>32.299999999999997</v>
      </c>
      <c r="J1234" s="78">
        <v>8.74</v>
      </c>
      <c r="K1234" s="78">
        <v>10.8</v>
      </c>
      <c r="L1234" s="78">
        <v>47.94</v>
      </c>
      <c r="M1234" s="78">
        <v>548.29999999999995</v>
      </c>
      <c r="N1234" s="76">
        <v>39721</v>
      </c>
      <c r="O1234" s="77">
        <v>23.2</v>
      </c>
      <c r="P1234" s="78">
        <v>8.4499999999999993</v>
      </c>
      <c r="Q1234" s="78">
        <v>10.199999999999999</v>
      </c>
      <c r="R1234" s="78">
        <v>47.94</v>
      </c>
      <c r="S1234" s="78">
        <v>530.28700000000003</v>
      </c>
      <c r="T1234" s="79">
        <v>6</v>
      </c>
      <c r="V1234" s="86">
        <v>39721</v>
      </c>
      <c r="X1234" s="81" t="str">
        <f t="shared" si="190"/>
        <v>2008-Q2</v>
      </c>
      <c r="Y1234" s="81" t="str">
        <f t="shared" si="191"/>
        <v>2008-Q2</v>
      </c>
      <c r="Z1234" s="87">
        <f t="shared" si="192"/>
        <v>10.8</v>
      </c>
      <c r="AB1234" s="81" t="str">
        <f t="shared" si="193"/>
        <v>2008-Q3</v>
      </c>
      <c r="AC1234" s="81" t="str">
        <f t="shared" si="194"/>
        <v>2008-Q3</v>
      </c>
      <c r="AD1234" s="87">
        <f t="shared" si="195"/>
        <v>10.199999999999999</v>
      </c>
      <c r="AF1234" s="81" t="str">
        <f t="shared" si="196"/>
        <v>2008-Q3</v>
      </c>
      <c r="AG1234" s="87">
        <f t="shared" si="197"/>
        <v>10.8</v>
      </c>
      <c r="AH1234" s="87">
        <f t="shared" si="198"/>
        <v>10.199999999999999</v>
      </c>
      <c r="AI1234" s="87">
        <f t="shared" si="199"/>
        <v>0.60000000000000142</v>
      </c>
    </row>
    <row r="1235" spans="1:35" ht="12" customHeight="1" x14ac:dyDescent="0.2">
      <c r="A1235" s="73" t="s">
        <v>1887</v>
      </c>
      <c r="B1235" s="74" t="s">
        <v>81</v>
      </c>
      <c r="C1235" s="74" t="s">
        <v>84</v>
      </c>
      <c r="D1235" s="74" t="s">
        <v>83</v>
      </c>
      <c r="E1235" s="74" t="s">
        <v>580</v>
      </c>
      <c r="F1235" s="74" t="s">
        <v>2</v>
      </c>
      <c r="G1235" s="74" t="s">
        <v>2678</v>
      </c>
      <c r="H1235" s="76">
        <v>39388</v>
      </c>
      <c r="I1235" s="77">
        <v>4.1150000000000002</v>
      </c>
      <c r="J1235" s="78">
        <v>8.74</v>
      </c>
      <c r="K1235" s="78">
        <v>11</v>
      </c>
      <c r="L1235" s="78">
        <v>52.93</v>
      </c>
      <c r="M1235" s="78">
        <v>243.328</v>
      </c>
      <c r="N1235" s="76">
        <v>39715</v>
      </c>
      <c r="O1235" s="77">
        <v>-2.778</v>
      </c>
      <c r="P1235" s="78">
        <v>8.01</v>
      </c>
      <c r="Q1235" s="78">
        <v>10.65</v>
      </c>
      <c r="R1235" s="78">
        <v>46.5</v>
      </c>
      <c r="S1235" s="78">
        <v>240.625</v>
      </c>
      <c r="T1235" s="79">
        <v>10</v>
      </c>
      <c r="V1235" s="86">
        <v>39715</v>
      </c>
      <c r="X1235" s="81" t="str">
        <f t="shared" si="190"/>
        <v>2007-Q4</v>
      </c>
      <c r="Y1235" s="81" t="str">
        <f t="shared" si="191"/>
        <v>2007-Q4</v>
      </c>
      <c r="Z1235" s="87">
        <f t="shared" si="192"/>
        <v>11</v>
      </c>
      <c r="AB1235" s="81" t="str">
        <f t="shared" si="193"/>
        <v>2008-Q3</v>
      </c>
      <c r="AC1235" s="81" t="str">
        <f t="shared" si="194"/>
        <v>2008-Q3</v>
      </c>
      <c r="AD1235" s="87">
        <f t="shared" si="195"/>
        <v>10.65</v>
      </c>
      <c r="AF1235" s="81" t="str">
        <f t="shared" si="196"/>
        <v>2008-Q3</v>
      </c>
      <c r="AG1235" s="87">
        <f t="shared" si="197"/>
        <v>11</v>
      </c>
      <c r="AH1235" s="87">
        <f t="shared" si="198"/>
        <v>10.65</v>
      </c>
      <c r="AI1235" s="87">
        <f t="shared" si="199"/>
        <v>0.34999999999999964</v>
      </c>
    </row>
    <row r="1236" spans="1:35" ht="12" customHeight="1" x14ac:dyDescent="0.2">
      <c r="A1236" s="73" t="s">
        <v>1887</v>
      </c>
      <c r="B1236" s="74" t="s">
        <v>81</v>
      </c>
      <c r="C1236" s="74" t="s">
        <v>84</v>
      </c>
      <c r="D1236" s="74" t="s">
        <v>83</v>
      </c>
      <c r="E1236" s="74" t="s">
        <v>579</v>
      </c>
      <c r="F1236" s="74" t="s">
        <v>2</v>
      </c>
      <c r="G1236" s="74" t="s">
        <v>2678</v>
      </c>
      <c r="H1236" s="76">
        <v>39388</v>
      </c>
      <c r="I1236" s="77">
        <v>27.800999999999998</v>
      </c>
      <c r="J1236" s="78">
        <v>8.67</v>
      </c>
      <c r="K1236" s="78">
        <v>11</v>
      </c>
      <c r="L1236" s="78">
        <v>50</v>
      </c>
      <c r="M1236" s="78">
        <v>444.30700000000002</v>
      </c>
      <c r="N1236" s="76">
        <v>39715</v>
      </c>
      <c r="O1236" s="77">
        <v>21.956</v>
      </c>
      <c r="P1236" s="78">
        <v>8.1999999999999993</v>
      </c>
      <c r="Q1236" s="78">
        <v>10.65</v>
      </c>
      <c r="R1236" s="78">
        <v>47.91</v>
      </c>
      <c r="S1236" s="78">
        <v>443.74299999999999</v>
      </c>
      <c r="T1236" s="79">
        <v>10</v>
      </c>
      <c r="V1236" s="86">
        <v>39715</v>
      </c>
      <c r="X1236" s="81" t="str">
        <f t="shared" si="190"/>
        <v>2007-Q4</v>
      </c>
      <c r="Y1236" s="81" t="str">
        <f t="shared" si="191"/>
        <v>2007-Q4</v>
      </c>
      <c r="Z1236" s="87">
        <f t="shared" si="192"/>
        <v>11</v>
      </c>
      <c r="AB1236" s="81" t="str">
        <f t="shared" si="193"/>
        <v>2008-Q3</v>
      </c>
      <c r="AC1236" s="81" t="str">
        <f t="shared" si="194"/>
        <v>2008-Q3</v>
      </c>
      <c r="AD1236" s="87">
        <f t="shared" si="195"/>
        <v>10.65</v>
      </c>
      <c r="AF1236" s="81" t="str">
        <f t="shared" si="196"/>
        <v>2008-Q3</v>
      </c>
      <c r="AG1236" s="87">
        <f t="shared" si="197"/>
        <v>11</v>
      </c>
      <c r="AH1236" s="87">
        <f t="shared" si="198"/>
        <v>10.65</v>
      </c>
      <c r="AI1236" s="87">
        <f t="shared" si="199"/>
        <v>0.34999999999999964</v>
      </c>
    </row>
    <row r="1237" spans="1:35" ht="12" customHeight="1" x14ac:dyDescent="0.2">
      <c r="A1237" s="73" t="s">
        <v>1887</v>
      </c>
      <c r="B1237" s="74" t="s">
        <v>81</v>
      </c>
      <c r="C1237" s="74" t="s">
        <v>84</v>
      </c>
      <c r="D1237" s="74" t="s">
        <v>83</v>
      </c>
      <c r="E1237" s="74" t="s">
        <v>581</v>
      </c>
      <c r="F1237" s="74" t="s">
        <v>2</v>
      </c>
      <c r="G1237" s="74" t="s">
        <v>2678</v>
      </c>
      <c r="H1237" s="76">
        <v>39388</v>
      </c>
      <c r="I1237" s="77">
        <v>130.518</v>
      </c>
      <c r="J1237" s="78">
        <v>9.24</v>
      </c>
      <c r="K1237" s="78">
        <v>11</v>
      </c>
      <c r="L1237" s="78">
        <v>52.61</v>
      </c>
      <c r="M1237" s="78">
        <v>1266.05</v>
      </c>
      <c r="N1237" s="76">
        <v>39715</v>
      </c>
      <c r="O1237" s="77">
        <v>103.867</v>
      </c>
      <c r="P1237" s="78">
        <v>8.68</v>
      </c>
      <c r="Q1237" s="78">
        <v>10.65</v>
      </c>
      <c r="R1237" s="78">
        <v>51.76</v>
      </c>
      <c r="S1237" s="78">
        <v>1254.4590000000001</v>
      </c>
      <c r="T1237" s="79">
        <v>10</v>
      </c>
      <c r="V1237" s="86">
        <v>39715</v>
      </c>
      <c r="X1237" s="81" t="str">
        <f t="shared" si="190"/>
        <v>2007-Q4</v>
      </c>
      <c r="Y1237" s="81" t="str">
        <f t="shared" si="191"/>
        <v>2007-Q4</v>
      </c>
      <c r="Z1237" s="87">
        <f t="shared" si="192"/>
        <v>11</v>
      </c>
      <c r="AB1237" s="81" t="str">
        <f t="shared" si="193"/>
        <v>2008-Q3</v>
      </c>
      <c r="AC1237" s="81" t="str">
        <f t="shared" si="194"/>
        <v>2008-Q3</v>
      </c>
      <c r="AD1237" s="87">
        <f t="shared" si="195"/>
        <v>10.65</v>
      </c>
      <c r="AF1237" s="81" t="str">
        <f t="shared" si="196"/>
        <v>2008-Q3</v>
      </c>
      <c r="AG1237" s="87">
        <f t="shared" si="197"/>
        <v>11</v>
      </c>
      <c r="AH1237" s="87">
        <f t="shared" si="198"/>
        <v>10.65</v>
      </c>
      <c r="AI1237" s="87">
        <f t="shared" si="199"/>
        <v>0.34999999999999964</v>
      </c>
    </row>
    <row r="1238" spans="1:35" ht="12" customHeight="1" x14ac:dyDescent="0.2">
      <c r="A1238" s="73" t="s">
        <v>1887</v>
      </c>
      <c r="B1238" s="74" t="s">
        <v>81</v>
      </c>
      <c r="C1238" s="74" t="s">
        <v>80</v>
      </c>
      <c r="D1238" s="74" t="s">
        <v>62</v>
      </c>
      <c r="E1238" s="74" t="s">
        <v>600</v>
      </c>
      <c r="F1238" s="74" t="s">
        <v>2</v>
      </c>
      <c r="G1238" s="74" t="s">
        <v>2678</v>
      </c>
      <c r="H1238" s="76">
        <v>39372</v>
      </c>
      <c r="I1238" s="77">
        <v>355.40199999999999</v>
      </c>
      <c r="J1238" s="78">
        <v>8.57</v>
      </c>
      <c r="K1238" s="78">
        <v>10.75</v>
      </c>
      <c r="L1238" s="78">
        <v>45.04</v>
      </c>
      <c r="M1238" s="78">
        <v>7016.9189999999999</v>
      </c>
      <c r="N1238" s="76">
        <v>39701</v>
      </c>
      <c r="O1238" s="77">
        <v>273.57299999999998</v>
      </c>
      <c r="P1238" s="78">
        <v>8.36</v>
      </c>
      <c r="Q1238" s="78">
        <v>10.3</v>
      </c>
      <c r="R1238" s="78">
        <v>45.04</v>
      </c>
      <c r="S1238" s="78">
        <v>6694.0389999999998</v>
      </c>
      <c r="T1238" s="79">
        <v>10</v>
      </c>
      <c r="V1238" s="86">
        <v>39701</v>
      </c>
      <c r="X1238" s="81" t="str">
        <f t="shared" si="190"/>
        <v>2007-Q4</v>
      </c>
      <c r="Y1238" s="81" t="str">
        <f t="shared" si="191"/>
        <v>2007-Q4</v>
      </c>
      <c r="Z1238" s="87">
        <f t="shared" si="192"/>
        <v>10.75</v>
      </c>
      <c r="AB1238" s="81" t="str">
        <f t="shared" si="193"/>
        <v>2008-Q3</v>
      </c>
      <c r="AC1238" s="81" t="str">
        <f t="shared" si="194"/>
        <v>2008-Q3</v>
      </c>
      <c r="AD1238" s="87">
        <f t="shared" si="195"/>
        <v>10.3</v>
      </c>
      <c r="AF1238" s="81" t="str">
        <f t="shared" si="196"/>
        <v>2008-Q3</v>
      </c>
      <c r="AG1238" s="87">
        <f t="shared" si="197"/>
        <v>10.75</v>
      </c>
      <c r="AH1238" s="87">
        <f t="shared" si="198"/>
        <v>10.3</v>
      </c>
      <c r="AI1238" s="87">
        <f t="shared" si="199"/>
        <v>0.44999999999999929</v>
      </c>
    </row>
    <row r="1239" spans="1:35" ht="12" customHeight="1" x14ac:dyDescent="0.2">
      <c r="A1239" s="73" t="s">
        <v>1887</v>
      </c>
      <c r="B1239" s="74" t="s">
        <v>44</v>
      </c>
      <c r="C1239" s="74" t="s">
        <v>2716</v>
      </c>
      <c r="D1239" s="74" t="s">
        <v>10</v>
      </c>
      <c r="E1239" s="74" t="s">
        <v>1139</v>
      </c>
      <c r="F1239" s="74" t="s">
        <v>2</v>
      </c>
      <c r="G1239" s="74" t="s">
        <v>2680</v>
      </c>
      <c r="H1239" s="76">
        <v>39293</v>
      </c>
      <c r="I1239" s="77">
        <v>18.913398999999998</v>
      </c>
      <c r="J1239" s="78">
        <v>8.56</v>
      </c>
      <c r="K1239" s="78">
        <v>10.75</v>
      </c>
      <c r="L1239" s="78">
        <v>51.23</v>
      </c>
      <c r="M1239" s="78">
        <v>310.00528200000002</v>
      </c>
      <c r="N1239" s="76">
        <v>39686</v>
      </c>
      <c r="O1239" s="77">
        <v>13.1</v>
      </c>
      <c r="P1239" s="78">
        <v>8.27</v>
      </c>
      <c r="Q1239" s="78">
        <v>10.18</v>
      </c>
      <c r="R1239" s="78">
        <v>51.23</v>
      </c>
      <c r="S1239" s="78">
        <v>284.33225599999997</v>
      </c>
      <c r="T1239" s="79">
        <v>13</v>
      </c>
      <c r="V1239" s="86">
        <v>39686</v>
      </c>
      <c r="X1239" s="81" t="str">
        <f t="shared" si="190"/>
        <v>2007-Q3</v>
      </c>
      <c r="Y1239" s="81" t="str">
        <f t="shared" si="191"/>
        <v>2007-Q3</v>
      </c>
      <c r="Z1239" s="87">
        <f t="shared" si="192"/>
        <v>10.75</v>
      </c>
      <c r="AB1239" s="81" t="str">
        <f t="shared" si="193"/>
        <v>2008-Q3</v>
      </c>
      <c r="AC1239" s="81" t="str">
        <f t="shared" si="194"/>
        <v>2008-Q3</v>
      </c>
      <c r="AD1239" s="87">
        <f t="shared" si="195"/>
        <v>10.18</v>
      </c>
      <c r="AF1239" s="81" t="str">
        <f t="shared" si="196"/>
        <v>2008-Q3</v>
      </c>
      <c r="AG1239" s="87">
        <f t="shared" si="197"/>
        <v>10.75</v>
      </c>
      <c r="AH1239" s="87">
        <f t="shared" si="198"/>
        <v>10.18</v>
      </c>
      <c r="AI1239" s="87">
        <f t="shared" si="199"/>
        <v>0.57000000000000028</v>
      </c>
    </row>
    <row r="1240" spans="1:35" ht="12" customHeight="1" x14ac:dyDescent="0.2">
      <c r="A1240" s="73" t="s">
        <v>1887</v>
      </c>
      <c r="B1240" s="74" t="s">
        <v>144</v>
      </c>
      <c r="C1240" s="74" t="s">
        <v>13</v>
      </c>
      <c r="D1240" s="74" t="s">
        <v>12</v>
      </c>
      <c r="E1240" s="74" t="s">
        <v>1594</v>
      </c>
      <c r="F1240" s="74" t="s">
        <v>2</v>
      </c>
      <c r="G1240" s="74" t="s">
        <v>2680</v>
      </c>
      <c r="H1240" s="76">
        <v>39433</v>
      </c>
      <c r="I1240" s="77">
        <v>74.5</v>
      </c>
      <c r="J1240" s="78">
        <v>8.5399999999999991</v>
      </c>
      <c r="K1240" s="78">
        <v>10.75</v>
      </c>
      <c r="L1240" s="78">
        <v>50.4</v>
      </c>
      <c r="M1240" s="78">
        <v>4127.1000000000004</v>
      </c>
      <c r="N1240" s="76">
        <v>39671</v>
      </c>
      <c r="O1240" s="77">
        <v>36.164194999999999</v>
      </c>
      <c r="P1240" s="78">
        <v>8.2899999999999991</v>
      </c>
      <c r="Q1240" s="78">
        <v>10.25</v>
      </c>
      <c r="R1240" s="78">
        <v>50.4</v>
      </c>
      <c r="S1240" s="78">
        <v>4129.289049</v>
      </c>
      <c r="T1240" s="79">
        <v>7</v>
      </c>
      <c r="V1240" s="86">
        <v>39671</v>
      </c>
      <c r="X1240" s="81" t="str">
        <f t="shared" si="190"/>
        <v>2007-Q4</v>
      </c>
      <c r="Y1240" s="81" t="str">
        <f t="shared" si="191"/>
        <v>2007-Q4</v>
      </c>
      <c r="Z1240" s="87">
        <f t="shared" si="192"/>
        <v>10.75</v>
      </c>
      <c r="AB1240" s="81" t="str">
        <f t="shared" si="193"/>
        <v>2008-Q3</v>
      </c>
      <c r="AC1240" s="81" t="str">
        <f t="shared" si="194"/>
        <v>2008-Q3</v>
      </c>
      <c r="AD1240" s="87">
        <f t="shared" si="195"/>
        <v>10.25</v>
      </c>
      <c r="AF1240" s="81" t="str">
        <f t="shared" si="196"/>
        <v>2008-Q3</v>
      </c>
      <c r="AG1240" s="87">
        <f t="shared" si="197"/>
        <v>10.75</v>
      </c>
      <c r="AH1240" s="87">
        <f t="shared" si="198"/>
        <v>10.25</v>
      </c>
      <c r="AI1240" s="87">
        <f t="shared" si="199"/>
        <v>0.5</v>
      </c>
    </row>
    <row r="1241" spans="1:35" ht="12" customHeight="1" x14ac:dyDescent="0.2">
      <c r="A1241" s="73" t="s">
        <v>1887</v>
      </c>
      <c r="B1241" s="74" t="s">
        <v>104</v>
      </c>
      <c r="C1241" s="74" t="s">
        <v>264</v>
      </c>
      <c r="D1241" s="74" t="s">
        <v>263</v>
      </c>
      <c r="E1241" s="74" t="s">
        <v>341</v>
      </c>
      <c r="F1241" s="74" t="s">
        <v>2</v>
      </c>
      <c r="G1241" s="74" t="s">
        <v>2680</v>
      </c>
      <c r="H1241" s="76">
        <v>39059</v>
      </c>
      <c r="I1241" s="77">
        <v>197.9</v>
      </c>
      <c r="J1241" s="78">
        <v>8.23</v>
      </c>
      <c r="K1241" s="78">
        <v>10.7</v>
      </c>
      <c r="L1241" s="78">
        <v>49</v>
      </c>
      <c r="M1241" s="78">
        <v>2989.3</v>
      </c>
      <c r="N1241" s="76">
        <v>39660</v>
      </c>
      <c r="O1241" s="77">
        <v>131</v>
      </c>
      <c r="P1241" s="78">
        <v>8.23</v>
      </c>
      <c r="Q1241" s="78">
        <v>10.7</v>
      </c>
      <c r="R1241" s="78">
        <v>49</v>
      </c>
      <c r="S1241" s="78">
        <v>2938.2</v>
      </c>
      <c r="T1241" s="79">
        <v>20</v>
      </c>
      <c r="V1241" s="86">
        <v>39660</v>
      </c>
      <c r="X1241" s="81" t="str">
        <f t="shared" si="190"/>
        <v>2006-Q4</v>
      </c>
      <c r="Y1241" s="81" t="str">
        <f t="shared" si="191"/>
        <v>2006-Q4</v>
      </c>
      <c r="Z1241" s="87">
        <f t="shared" si="192"/>
        <v>10.7</v>
      </c>
      <c r="AB1241" s="81" t="str">
        <f t="shared" si="193"/>
        <v>2008-Q3</v>
      </c>
      <c r="AC1241" s="81" t="str">
        <f t="shared" si="194"/>
        <v>2008-Q3</v>
      </c>
      <c r="AD1241" s="87">
        <f t="shared" si="195"/>
        <v>10.7</v>
      </c>
      <c r="AF1241" s="81" t="str">
        <f t="shared" si="196"/>
        <v>2008-Q3</v>
      </c>
      <c r="AG1241" s="87">
        <f t="shared" si="197"/>
        <v>10.7</v>
      </c>
      <c r="AH1241" s="87">
        <f t="shared" si="198"/>
        <v>10.7</v>
      </c>
      <c r="AI1241" s="87">
        <f t="shared" si="199"/>
        <v>0</v>
      </c>
    </row>
    <row r="1242" spans="1:35" ht="12" customHeight="1" x14ac:dyDescent="0.2">
      <c r="A1242" s="73" t="s">
        <v>1887</v>
      </c>
      <c r="B1242" s="74" t="s">
        <v>204</v>
      </c>
      <c r="C1242" s="74" t="s">
        <v>2695</v>
      </c>
      <c r="D1242" s="74" t="s">
        <v>48</v>
      </c>
      <c r="E1242" s="74" t="s">
        <v>936</v>
      </c>
      <c r="F1242" s="74" t="s">
        <v>2</v>
      </c>
      <c r="G1242" s="74" t="s">
        <v>2680</v>
      </c>
      <c r="H1242" s="76">
        <v>39356</v>
      </c>
      <c r="I1242" s="77">
        <v>33.442369999999997</v>
      </c>
      <c r="J1242" s="78">
        <v>9.32</v>
      </c>
      <c r="K1242" s="78">
        <v>11.6</v>
      </c>
      <c r="L1242" s="78">
        <v>50.78</v>
      </c>
      <c r="M1242" s="78">
        <v>704</v>
      </c>
      <c r="N1242" s="76">
        <v>39659</v>
      </c>
      <c r="O1242" s="77">
        <v>22.040395</v>
      </c>
      <c r="P1242" s="78">
        <v>8.92</v>
      </c>
      <c r="Q1242" s="78">
        <v>10.8</v>
      </c>
      <c r="R1242" s="78">
        <v>50.78</v>
      </c>
      <c r="S1242" s="78">
        <v>704</v>
      </c>
      <c r="T1242" s="79">
        <v>10</v>
      </c>
      <c r="V1242" s="86">
        <v>39659</v>
      </c>
      <c r="X1242" s="81" t="str">
        <f t="shared" si="190"/>
        <v>2007-Q4</v>
      </c>
      <c r="Y1242" s="81" t="str">
        <f t="shared" si="191"/>
        <v>2007-Q4</v>
      </c>
      <c r="Z1242" s="87">
        <f t="shared" si="192"/>
        <v>11.6</v>
      </c>
      <c r="AB1242" s="81" t="str">
        <f t="shared" si="193"/>
        <v>2008-Q3</v>
      </c>
      <c r="AC1242" s="81" t="str">
        <f t="shared" si="194"/>
        <v>2008-Q3</v>
      </c>
      <c r="AD1242" s="87">
        <f t="shared" si="195"/>
        <v>10.8</v>
      </c>
      <c r="AF1242" s="81" t="str">
        <f t="shared" si="196"/>
        <v>2008-Q3</v>
      </c>
      <c r="AG1242" s="87">
        <f t="shared" si="197"/>
        <v>11.6</v>
      </c>
      <c r="AH1242" s="87">
        <f t="shared" si="198"/>
        <v>10.8</v>
      </c>
      <c r="AI1242" s="87">
        <f t="shared" si="199"/>
        <v>0.79999999999999893</v>
      </c>
    </row>
    <row r="1243" spans="1:35" ht="12" customHeight="1" x14ac:dyDescent="0.2">
      <c r="A1243" s="73" t="s">
        <v>1887</v>
      </c>
      <c r="B1243" s="74" t="s">
        <v>39</v>
      </c>
      <c r="C1243" s="74" t="s">
        <v>186</v>
      </c>
      <c r="D1243" s="74" t="s">
        <v>38</v>
      </c>
      <c r="E1243" s="74" t="s">
        <v>1237</v>
      </c>
      <c r="F1243" s="74" t="s">
        <v>2</v>
      </c>
      <c r="G1243" s="74" t="s">
        <v>2678</v>
      </c>
      <c r="H1243" s="76">
        <v>39304</v>
      </c>
      <c r="I1243" s="77">
        <v>47.8</v>
      </c>
      <c r="J1243" s="78">
        <v>8.8000000000000007</v>
      </c>
      <c r="K1243" s="78">
        <v>11.5</v>
      </c>
      <c r="L1243" s="78">
        <v>48.6</v>
      </c>
      <c r="M1243" s="78">
        <v>528.61500000000001</v>
      </c>
      <c r="N1243" s="76">
        <v>39645</v>
      </c>
      <c r="O1243" s="77">
        <v>15.590999999999999</v>
      </c>
      <c r="P1243" s="78">
        <v>7.69</v>
      </c>
      <c r="Q1243" s="78">
        <v>9.4</v>
      </c>
      <c r="R1243" s="78">
        <v>48</v>
      </c>
      <c r="S1243" s="78">
        <v>504.00200000000001</v>
      </c>
      <c r="T1243" s="79">
        <v>11</v>
      </c>
      <c r="V1243" s="86">
        <v>39645</v>
      </c>
      <c r="X1243" s="81" t="str">
        <f t="shared" si="190"/>
        <v>2007-Q3</v>
      </c>
      <c r="Y1243" s="81" t="str">
        <f t="shared" si="191"/>
        <v>2007-Q3</v>
      </c>
      <c r="Z1243" s="87">
        <f t="shared" si="192"/>
        <v>11.5</v>
      </c>
      <c r="AB1243" s="81" t="str">
        <f t="shared" si="193"/>
        <v>2008-Q3</v>
      </c>
      <c r="AC1243" s="81" t="str">
        <f t="shared" si="194"/>
        <v>2008-Q3</v>
      </c>
      <c r="AD1243" s="87">
        <f t="shared" si="195"/>
        <v>9.4</v>
      </c>
      <c r="AF1243" s="81" t="str">
        <f t="shared" si="196"/>
        <v>2008-Q3</v>
      </c>
      <c r="AG1243" s="87">
        <f t="shared" si="197"/>
        <v>11.5</v>
      </c>
      <c r="AH1243" s="87">
        <f t="shared" si="198"/>
        <v>9.4</v>
      </c>
      <c r="AI1243" s="87">
        <f t="shared" si="199"/>
        <v>2.0999999999999996</v>
      </c>
    </row>
    <row r="1244" spans="1:35" ht="12" customHeight="1" x14ac:dyDescent="0.2">
      <c r="A1244" s="73" t="s">
        <v>1887</v>
      </c>
      <c r="B1244" s="74" t="s">
        <v>210</v>
      </c>
      <c r="C1244" s="74" t="s">
        <v>927</v>
      </c>
      <c r="D1244" s="74" t="s">
        <v>928</v>
      </c>
      <c r="E1244" s="74" t="s">
        <v>930</v>
      </c>
      <c r="F1244" s="74" t="s">
        <v>2</v>
      </c>
      <c r="G1244" s="74" t="s">
        <v>2680</v>
      </c>
      <c r="H1244" s="76">
        <v>39356</v>
      </c>
      <c r="I1244" s="77">
        <v>9.5</v>
      </c>
      <c r="J1244" s="78">
        <v>8.89</v>
      </c>
      <c r="K1244" s="78">
        <v>11.25</v>
      </c>
      <c r="L1244" s="78">
        <v>52.9</v>
      </c>
      <c r="M1244" s="78">
        <v>207.77934300000001</v>
      </c>
      <c r="N1244" s="76">
        <v>39639</v>
      </c>
      <c r="O1244" s="77">
        <v>3.8131140000000001</v>
      </c>
      <c r="P1244" s="78">
        <v>8.33</v>
      </c>
      <c r="Q1244" s="78">
        <v>10.43</v>
      </c>
      <c r="R1244" s="78">
        <v>50</v>
      </c>
      <c r="S1244" s="78">
        <v>204.888081</v>
      </c>
      <c r="T1244" s="79">
        <v>9</v>
      </c>
      <c r="V1244" s="86">
        <v>39639</v>
      </c>
      <c r="X1244" s="81" t="str">
        <f t="shared" si="190"/>
        <v>2007-Q4</v>
      </c>
      <c r="Y1244" s="81" t="str">
        <f t="shared" si="191"/>
        <v>2007-Q4</v>
      </c>
      <c r="Z1244" s="87">
        <f t="shared" si="192"/>
        <v>11.25</v>
      </c>
      <c r="AB1244" s="81" t="str">
        <f t="shared" si="193"/>
        <v>2008-Q3</v>
      </c>
      <c r="AC1244" s="81" t="str">
        <f t="shared" si="194"/>
        <v>2008-Q3</v>
      </c>
      <c r="AD1244" s="87">
        <f t="shared" si="195"/>
        <v>10.43</v>
      </c>
      <c r="AF1244" s="81" t="str">
        <f t="shared" si="196"/>
        <v>2008-Q3</v>
      </c>
      <c r="AG1244" s="87">
        <f t="shared" si="197"/>
        <v>11.25</v>
      </c>
      <c r="AH1244" s="87">
        <f t="shared" si="198"/>
        <v>10.43</v>
      </c>
      <c r="AI1244" s="87">
        <f t="shared" si="199"/>
        <v>0.82000000000000028</v>
      </c>
    </row>
    <row r="1245" spans="1:35" ht="12" customHeight="1" x14ac:dyDescent="0.2">
      <c r="A1245" s="73" t="s">
        <v>1887</v>
      </c>
      <c r="B1245" s="74" t="s">
        <v>199</v>
      </c>
      <c r="C1245" s="74" t="s">
        <v>2715</v>
      </c>
      <c r="D1245" s="74" t="s">
        <v>198</v>
      </c>
      <c r="E1245" s="74" t="s">
        <v>1014</v>
      </c>
      <c r="F1245" s="74" t="s">
        <v>2</v>
      </c>
      <c r="G1245" s="74" t="s">
        <v>2678</v>
      </c>
      <c r="H1245" s="76">
        <v>39294</v>
      </c>
      <c r="I1245" s="77">
        <v>31.374886</v>
      </c>
      <c r="J1245" s="78">
        <v>8.98</v>
      </c>
      <c r="K1245" s="78">
        <v>12</v>
      </c>
      <c r="L1245" s="78">
        <v>51.46</v>
      </c>
      <c r="M1245" s="78">
        <v>667.442453</v>
      </c>
      <c r="N1245" s="76">
        <v>39630</v>
      </c>
      <c r="O1245" s="77">
        <v>10</v>
      </c>
      <c r="P1245" s="75" t="s">
        <v>1</v>
      </c>
      <c r="Q1245" s="75" t="s">
        <v>1</v>
      </c>
      <c r="R1245" s="75" t="s">
        <v>1</v>
      </c>
      <c r="S1245" s="75" t="s">
        <v>1</v>
      </c>
      <c r="T1245" s="79">
        <v>11</v>
      </c>
      <c r="V1245" s="86">
        <v>39630</v>
      </c>
      <c r="X1245" s="81" t="str">
        <f t="shared" si="190"/>
        <v>2007-Q3</v>
      </c>
      <c r="Y1245" s="81" t="str">
        <f t="shared" si="191"/>
        <v>2007-Q3</v>
      </c>
      <c r="Z1245" s="87">
        <f t="shared" si="192"/>
        <v>12</v>
      </c>
      <c r="AB1245" s="81" t="str">
        <f t="shared" si="193"/>
        <v>2008-Q3</v>
      </c>
      <c r="AC1245" s="81" t="str">
        <f t="shared" si="194"/>
        <v/>
      </c>
      <c r="AD1245" s="87" t="str">
        <f t="shared" si="195"/>
        <v/>
      </c>
      <c r="AF1245" s="81" t="str">
        <f t="shared" si="196"/>
        <v/>
      </c>
      <c r="AG1245" s="87" t="str">
        <f t="shared" si="197"/>
        <v/>
      </c>
      <c r="AH1245" s="87" t="str">
        <f t="shared" si="198"/>
        <v/>
      </c>
      <c r="AI1245" s="87" t="str">
        <f t="shared" si="199"/>
        <v/>
      </c>
    </row>
    <row r="1246" spans="1:35" ht="12" customHeight="1" x14ac:dyDescent="0.2">
      <c r="A1246" s="73" t="s">
        <v>1887</v>
      </c>
      <c r="B1246" s="74" t="s">
        <v>28</v>
      </c>
      <c r="C1246" s="74" t="s">
        <v>1552</v>
      </c>
      <c r="D1246" s="74" t="s">
        <v>263</v>
      </c>
      <c r="E1246" s="74" t="s">
        <v>1555</v>
      </c>
      <c r="F1246" s="74" t="s">
        <v>2</v>
      </c>
      <c r="G1246" s="74" t="s">
        <v>2678</v>
      </c>
      <c r="H1246" s="76">
        <v>39322</v>
      </c>
      <c r="I1246" s="77">
        <v>318</v>
      </c>
      <c r="J1246" s="78">
        <v>8.5500000000000007</v>
      </c>
      <c r="K1246" s="78">
        <v>10.75</v>
      </c>
      <c r="L1246" s="78">
        <v>44.15</v>
      </c>
      <c r="M1246" s="78">
        <v>6880</v>
      </c>
      <c r="N1246" s="76">
        <v>39629</v>
      </c>
      <c r="O1246" s="77">
        <v>0</v>
      </c>
      <c r="P1246" s="75" t="s">
        <v>1</v>
      </c>
      <c r="Q1246" s="75" t="s">
        <v>1</v>
      </c>
      <c r="R1246" s="75" t="s">
        <v>1</v>
      </c>
      <c r="S1246" s="75" t="s">
        <v>1</v>
      </c>
      <c r="T1246" s="79">
        <v>10</v>
      </c>
      <c r="V1246" s="86">
        <v>39629</v>
      </c>
      <c r="X1246" s="81" t="str">
        <f t="shared" si="190"/>
        <v>2007-Q3</v>
      </c>
      <c r="Y1246" s="81" t="str">
        <f t="shared" si="191"/>
        <v>2007-Q3</v>
      </c>
      <c r="Z1246" s="87">
        <f t="shared" si="192"/>
        <v>10.75</v>
      </c>
      <c r="AB1246" s="81" t="str">
        <f t="shared" si="193"/>
        <v>2008-Q2</v>
      </c>
      <c r="AC1246" s="81" t="str">
        <f t="shared" si="194"/>
        <v/>
      </c>
      <c r="AD1246" s="87" t="str">
        <f t="shared" si="195"/>
        <v/>
      </c>
      <c r="AF1246" s="81" t="str">
        <f t="shared" si="196"/>
        <v/>
      </c>
      <c r="AG1246" s="87" t="str">
        <f t="shared" si="197"/>
        <v/>
      </c>
      <c r="AH1246" s="87" t="str">
        <f t="shared" si="198"/>
        <v/>
      </c>
      <c r="AI1246" s="87" t="str">
        <f t="shared" si="199"/>
        <v/>
      </c>
    </row>
    <row r="1247" spans="1:35" ht="12" customHeight="1" x14ac:dyDescent="0.2">
      <c r="A1247" s="73" t="s">
        <v>1887</v>
      </c>
      <c r="B1247" s="74" t="s">
        <v>42</v>
      </c>
      <c r="C1247" s="74" t="s">
        <v>41</v>
      </c>
      <c r="D1247" s="74" t="s">
        <v>12</v>
      </c>
      <c r="E1247" s="74" t="s">
        <v>1162</v>
      </c>
      <c r="F1247" s="74" t="s">
        <v>2</v>
      </c>
      <c r="G1247" s="74" t="s">
        <v>2680</v>
      </c>
      <c r="H1247" s="76">
        <v>39419</v>
      </c>
      <c r="I1247" s="77">
        <v>105.7</v>
      </c>
      <c r="J1247" s="78">
        <v>8.73</v>
      </c>
      <c r="K1247" s="78">
        <v>11.5</v>
      </c>
      <c r="L1247" s="78">
        <v>45.19</v>
      </c>
      <c r="M1247" s="78">
        <v>1553.5419999999999</v>
      </c>
      <c r="N1247" s="76">
        <v>39626</v>
      </c>
      <c r="O1247" s="77">
        <v>87.078999999999994</v>
      </c>
      <c r="P1247" s="78">
        <v>8.6</v>
      </c>
      <c r="Q1247" s="78">
        <v>11.04</v>
      </c>
      <c r="R1247" s="78">
        <v>43.49</v>
      </c>
      <c r="S1247" s="78">
        <v>1524.319</v>
      </c>
      <c r="T1247" s="79">
        <v>6</v>
      </c>
      <c r="V1247" s="86">
        <v>39626</v>
      </c>
      <c r="X1247" s="81" t="str">
        <f t="shared" si="190"/>
        <v>2007-Q4</v>
      </c>
      <c r="Y1247" s="81" t="str">
        <f t="shared" si="191"/>
        <v>2007-Q4</v>
      </c>
      <c r="Z1247" s="87">
        <f t="shared" si="192"/>
        <v>11.5</v>
      </c>
      <c r="AB1247" s="81" t="str">
        <f t="shared" si="193"/>
        <v>2008-Q2</v>
      </c>
      <c r="AC1247" s="81" t="str">
        <f t="shared" si="194"/>
        <v>2008-Q2</v>
      </c>
      <c r="AD1247" s="87">
        <f t="shared" si="195"/>
        <v>11.04</v>
      </c>
      <c r="AF1247" s="81" t="str">
        <f t="shared" si="196"/>
        <v>2008-Q2</v>
      </c>
      <c r="AG1247" s="87">
        <f t="shared" si="197"/>
        <v>11.5</v>
      </c>
      <c r="AH1247" s="87">
        <f t="shared" si="198"/>
        <v>11.04</v>
      </c>
      <c r="AI1247" s="87">
        <f t="shared" si="199"/>
        <v>0.46000000000000085</v>
      </c>
    </row>
    <row r="1248" spans="1:35" ht="12" customHeight="1" x14ac:dyDescent="0.2">
      <c r="A1248" s="73" t="s">
        <v>1887</v>
      </c>
      <c r="B1248" s="74" t="s">
        <v>6</v>
      </c>
      <c r="C1248" s="74" t="s">
        <v>23</v>
      </c>
      <c r="D1248" s="74" t="s">
        <v>22</v>
      </c>
      <c r="E1248" s="74" t="s">
        <v>1838</v>
      </c>
      <c r="F1248" s="74" t="s">
        <v>2</v>
      </c>
      <c r="G1248" s="74" t="s">
        <v>2680</v>
      </c>
      <c r="H1248" s="76">
        <v>39507</v>
      </c>
      <c r="I1248" s="77">
        <v>156.25415799999999</v>
      </c>
      <c r="J1248" s="78">
        <v>7.65</v>
      </c>
      <c r="K1248" s="78">
        <v>10.5</v>
      </c>
      <c r="L1248" s="78">
        <v>41.54</v>
      </c>
      <c r="M1248" s="78">
        <v>1972</v>
      </c>
      <c r="N1248" s="76">
        <v>39626</v>
      </c>
      <c r="O1248" s="77">
        <v>106.1</v>
      </c>
      <c r="P1248" s="78">
        <v>7.65</v>
      </c>
      <c r="Q1248" s="78">
        <v>10.5</v>
      </c>
      <c r="R1248" s="78">
        <v>41.54</v>
      </c>
      <c r="S1248" s="78">
        <v>1972</v>
      </c>
      <c r="T1248" s="79">
        <v>3</v>
      </c>
      <c r="V1248" s="86">
        <v>39626</v>
      </c>
      <c r="X1248" s="81" t="str">
        <f t="shared" si="190"/>
        <v>2008-Q1</v>
      </c>
      <c r="Y1248" s="81" t="str">
        <f t="shared" si="191"/>
        <v>2008-Q1</v>
      </c>
      <c r="Z1248" s="87">
        <f t="shared" si="192"/>
        <v>10.5</v>
      </c>
      <c r="AB1248" s="81" t="str">
        <f t="shared" si="193"/>
        <v>2008-Q2</v>
      </c>
      <c r="AC1248" s="81" t="str">
        <f t="shared" si="194"/>
        <v>2008-Q2</v>
      </c>
      <c r="AD1248" s="87">
        <f t="shared" si="195"/>
        <v>10.5</v>
      </c>
      <c r="AF1248" s="81" t="str">
        <f t="shared" si="196"/>
        <v>2008-Q2</v>
      </c>
      <c r="AG1248" s="87">
        <f t="shared" si="197"/>
        <v>10.5</v>
      </c>
      <c r="AH1248" s="87">
        <f t="shared" si="198"/>
        <v>10.5</v>
      </c>
      <c r="AI1248" s="87">
        <f t="shared" si="199"/>
        <v>0</v>
      </c>
    </row>
    <row r="1249" spans="1:35" ht="12" customHeight="1" x14ac:dyDescent="0.2">
      <c r="A1249" s="73" t="s">
        <v>1887</v>
      </c>
      <c r="B1249" s="74" t="s">
        <v>57</v>
      </c>
      <c r="C1249" s="74" t="s">
        <v>217</v>
      </c>
      <c r="D1249" s="74" t="s">
        <v>216</v>
      </c>
      <c r="E1249" s="74" t="s">
        <v>866</v>
      </c>
      <c r="F1249" s="74" t="s">
        <v>2</v>
      </c>
      <c r="G1249" s="74" t="s">
        <v>2680</v>
      </c>
      <c r="H1249" s="76">
        <v>39171</v>
      </c>
      <c r="I1249" s="77">
        <v>265</v>
      </c>
      <c r="J1249" s="78">
        <v>7.19</v>
      </c>
      <c r="K1249" s="78">
        <v>11.25</v>
      </c>
      <c r="L1249" s="78">
        <v>42.02</v>
      </c>
      <c r="M1249" s="78">
        <v>5126.7619999999997</v>
      </c>
      <c r="N1249" s="76">
        <v>39609</v>
      </c>
      <c r="O1249" s="77">
        <v>221</v>
      </c>
      <c r="P1249" s="78">
        <v>6.93</v>
      </c>
      <c r="Q1249" s="78">
        <v>10.7</v>
      </c>
      <c r="R1249" s="78">
        <v>41.75</v>
      </c>
      <c r="S1249" s="78">
        <v>5013.8999999999996</v>
      </c>
      <c r="T1249" s="79">
        <v>14</v>
      </c>
      <c r="V1249" s="86">
        <v>39609</v>
      </c>
      <c r="X1249" s="81" t="str">
        <f t="shared" si="190"/>
        <v>2007-Q1</v>
      </c>
      <c r="Y1249" s="81" t="str">
        <f t="shared" si="191"/>
        <v>2007-Q1</v>
      </c>
      <c r="Z1249" s="87">
        <f t="shared" si="192"/>
        <v>11.25</v>
      </c>
      <c r="AB1249" s="81" t="str">
        <f t="shared" si="193"/>
        <v>2008-Q2</v>
      </c>
      <c r="AC1249" s="81" t="str">
        <f t="shared" si="194"/>
        <v>2008-Q2</v>
      </c>
      <c r="AD1249" s="87">
        <f t="shared" si="195"/>
        <v>10.7</v>
      </c>
      <c r="AF1249" s="81" t="str">
        <f t="shared" si="196"/>
        <v>2008-Q2</v>
      </c>
      <c r="AG1249" s="87">
        <f t="shared" si="197"/>
        <v>11.25</v>
      </c>
      <c r="AH1249" s="87">
        <f t="shared" si="198"/>
        <v>10.7</v>
      </c>
      <c r="AI1249" s="87">
        <f t="shared" si="199"/>
        <v>0.55000000000000071</v>
      </c>
    </row>
    <row r="1250" spans="1:35" ht="12" customHeight="1" x14ac:dyDescent="0.2">
      <c r="A1250" s="73" t="s">
        <v>1887</v>
      </c>
      <c r="B1250" s="74" t="s">
        <v>86</v>
      </c>
      <c r="C1250" s="74" t="s">
        <v>177</v>
      </c>
      <c r="D1250" s="74" t="s">
        <v>176</v>
      </c>
      <c r="E1250" s="74" t="s">
        <v>558</v>
      </c>
      <c r="F1250" s="74" t="s">
        <v>2</v>
      </c>
      <c r="G1250" s="74" t="s">
        <v>2694</v>
      </c>
      <c r="H1250" s="76">
        <v>39514</v>
      </c>
      <c r="I1250" s="77">
        <v>9</v>
      </c>
      <c r="J1250" s="78">
        <v>8.1</v>
      </c>
      <c r="K1250" s="75" t="s">
        <v>1</v>
      </c>
      <c r="L1250" s="75" t="s">
        <v>1</v>
      </c>
      <c r="M1250" s="75" t="s">
        <v>1</v>
      </c>
      <c r="N1250" s="76">
        <v>39598</v>
      </c>
      <c r="O1250" s="77">
        <v>8.9</v>
      </c>
      <c r="P1250" s="78">
        <v>8.1</v>
      </c>
      <c r="Q1250" s="75" t="s">
        <v>1</v>
      </c>
      <c r="R1250" s="75" t="s">
        <v>1</v>
      </c>
      <c r="S1250" s="75" t="s">
        <v>1</v>
      </c>
      <c r="T1250" s="79">
        <v>2</v>
      </c>
      <c r="V1250" s="86">
        <v>39598</v>
      </c>
      <c r="X1250" s="81" t="str">
        <f t="shared" si="190"/>
        <v>2008-Q1</v>
      </c>
      <c r="Y1250" s="81" t="str">
        <f t="shared" si="191"/>
        <v/>
      </c>
      <c r="Z1250" s="87" t="str">
        <f t="shared" si="192"/>
        <v/>
      </c>
      <c r="AB1250" s="81" t="str">
        <f t="shared" si="193"/>
        <v>2008-Q2</v>
      </c>
      <c r="AC1250" s="81" t="str">
        <f t="shared" si="194"/>
        <v/>
      </c>
      <c r="AD1250" s="87" t="str">
        <f t="shared" si="195"/>
        <v/>
      </c>
      <c r="AF1250" s="81" t="str">
        <f t="shared" si="196"/>
        <v/>
      </c>
      <c r="AG1250" s="87" t="str">
        <f t="shared" si="197"/>
        <v/>
      </c>
      <c r="AH1250" s="87" t="str">
        <f t="shared" si="198"/>
        <v/>
      </c>
      <c r="AI1250" s="87" t="str">
        <f t="shared" si="199"/>
        <v/>
      </c>
    </row>
    <row r="1251" spans="1:35" ht="12" customHeight="1" x14ac:dyDescent="0.2">
      <c r="A1251" s="73" t="s">
        <v>1887</v>
      </c>
      <c r="B1251" s="74" t="s">
        <v>109</v>
      </c>
      <c r="C1251" s="74" t="s">
        <v>108</v>
      </c>
      <c r="D1251" s="74" t="s">
        <v>1176</v>
      </c>
      <c r="E1251" s="74" t="s">
        <v>324</v>
      </c>
      <c r="F1251" s="74" t="s">
        <v>2</v>
      </c>
      <c r="G1251" s="74" t="s">
        <v>2680</v>
      </c>
      <c r="H1251" s="76">
        <v>39065</v>
      </c>
      <c r="I1251" s="77">
        <v>8.4686380000000003</v>
      </c>
      <c r="J1251" s="78">
        <v>9.89</v>
      </c>
      <c r="K1251" s="78">
        <v>11.8</v>
      </c>
      <c r="L1251" s="78">
        <v>48.85</v>
      </c>
      <c r="M1251" s="78">
        <v>141.036562</v>
      </c>
      <c r="N1251" s="76">
        <v>39595</v>
      </c>
      <c r="O1251" s="77">
        <v>4.0186780000000004</v>
      </c>
      <c r="P1251" s="78">
        <v>9.02</v>
      </c>
      <c r="Q1251" s="78">
        <v>10</v>
      </c>
      <c r="R1251" s="78">
        <v>48.85</v>
      </c>
      <c r="S1251" s="78">
        <v>130.74005</v>
      </c>
      <c r="T1251" s="79">
        <v>17</v>
      </c>
      <c r="V1251" s="86">
        <v>39595</v>
      </c>
      <c r="X1251" s="81" t="str">
        <f t="shared" si="190"/>
        <v>2006-Q4</v>
      </c>
      <c r="Y1251" s="81" t="str">
        <f t="shared" si="191"/>
        <v>2006-Q4</v>
      </c>
      <c r="Z1251" s="87">
        <f t="shared" si="192"/>
        <v>11.8</v>
      </c>
      <c r="AB1251" s="81" t="str">
        <f t="shared" si="193"/>
        <v>2008-Q2</v>
      </c>
      <c r="AC1251" s="81" t="str">
        <f t="shared" si="194"/>
        <v>2008-Q2</v>
      </c>
      <c r="AD1251" s="87">
        <f t="shared" si="195"/>
        <v>10</v>
      </c>
      <c r="AF1251" s="81" t="str">
        <f t="shared" si="196"/>
        <v>2008-Q2</v>
      </c>
      <c r="AG1251" s="87">
        <f t="shared" si="197"/>
        <v>11.8</v>
      </c>
      <c r="AH1251" s="87">
        <f t="shared" si="198"/>
        <v>10</v>
      </c>
      <c r="AI1251" s="87">
        <f t="shared" si="199"/>
        <v>1.8000000000000007</v>
      </c>
    </row>
    <row r="1252" spans="1:35" ht="12" customHeight="1" x14ac:dyDescent="0.2">
      <c r="A1252" s="73" t="s">
        <v>1887</v>
      </c>
      <c r="B1252" s="74" t="s">
        <v>95</v>
      </c>
      <c r="C1252" s="74" t="s">
        <v>435</v>
      </c>
      <c r="D1252" s="74" t="s">
        <v>436</v>
      </c>
      <c r="E1252" s="74" t="s">
        <v>437</v>
      </c>
      <c r="F1252" s="74" t="s">
        <v>2</v>
      </c>
      <c r="G1252" s="74" t="s">
        <v>2680</v>
      </c>
      <c r="H1252" s="76">
        <v>39324</v>
      </c>
      <c r="I1252" s="77">
        <v>5.2498950000000004</v>
      </c>
      <c r="J1252" s="78">
        <v>8.07</v>
      </c>
      <c r="K1252" s="78">
        <v>11.5</v>
      </c>
      <c r="L1252" s="78">
        <v>39.74</v>
      </c>
      <c r="M1252" s="78">
        <v>43.020995999999997</v>
      </c>
      <c r="N1252" s="76">
        <v>39587</v>
      </c>
      <c r="O1252" s="77">
        <v>3.856897</v>
      </c>
      <c r="P1252" s="78">
        <v>7.64</v>
      </c>
      <c r="Q1252" s="78">
        <v>11</v>
      </c>
      <c r="R1252" s="78">
        <v>38.99</v>
      </c>
      <c r="S1252" s="78">
        <v>40.209549000000003</v>
      </c>
      <c r="T1252" s="79">
        <v>8</v>
      </c>
      <c r="V1252" s="86">
        <v>39587</v>
      </c>
      <c r="X1252" s="81" t="str">
        <f t="shared" si="190"/>
        <v>2007-Q3</v>
      </c>
      <c r="Y1252" s="81" t="str">
        <f t="shared" si="191"/>
        <v>2007-Q3</v>
      </c>
      <c r="Z1252" s="87">
        <f t="shared" si="192"/>
        <v>11.5</v>
      </c>
      <c r="AB1252" s="81" t="str">
        <f t="shared" si="193"/>
        <v>2008-Q2</v>
      </c>
      <c r="AC1252" s="81" t="str">
        <f t="shared" si="194"/>
        <v>2008-Q2</v>
      </c>
      <c r="AD1252" s="87">
        <f t="shared" si="195"/>
        <v>11</v>
      </c>
      <c r="AF1252" s="81" t="str">
        <f t="shared" si="196"/>
        <v>2008-Q2</v>
      </c>
      <c r="AG1252" s="87">
        <f t="shared" si="197"/>
        <v>11.5</v>
      </c>
      <c r="AH1252" s="87">
        <f t="shared" si="198"/>
        <v>11</v>
      </c>
      <c r="AI1252" s="87">
        <f t="shared" si="199"/>
        <v>0.5</v>
      </c>
    </row>
    <row r="1253" spans="1:35" ht="12" customHeight="1" x14ac:dyDescent="0.2">
      <c r="A1253" s="73" t="s">
        <v>1887</v>
      </c>
      <c r="B1253" s="74" t="s">
        <v>242</v>
      </c>
      <c r="C1253" s="74" t="s">
        <v>2774</v>
      </c>
      <c r="D1253" s="74" t="s">
        <v>241</v>
      </c>
      <c r="E1253" s="74" t="s">
        <v>477</v>
      </c>
      <c r="F1253" s="74" t="s">
        <v>2</v>
      </c>
      <c r="G1253" s="74" t="s">
        <v>2680</v>
      </c>
      <c r="H1253" s="76">
        <v>38303</v>
      </c>
      <c r="I1253" s="77">
        <v>54</v>
      </c>
      <c r="J1253" s="78">
        <v>8.66</v>
      </c>
      <c r="K1253" s="78">
        <v>10.7</v>
      </c>
      <c r="L1253" s="78">
        <v>54.5</v>
      </c>
      <c r="M1253" s="75" t="s">
        <v>1</v>
      </c>
      <c r="N1253" s="76">
        <v>39569</v>
      </c>
      <c r="O1253" s="77">
        <v>44.9</v>
      </c>
      <c r="P1253" s="78">
        <v>8.66</v>
      </c>
      <c r="Q1253" s="78">
        <v>10.7</v>
      </c>
      <c r="R1253" s="78">
        <v>55.79</v>
      </c>
      <c r="S1253" s="78">
        <v>1060.4000000000001</v>
      </c>
      <c r="T1253" s="79">
        <v>42</v>
      </c>
      <c r="V1253" s="86">
        <v>39569</v>
      </c>
      <c r="X1253" s="81" t="str">
        <f t="shared" si="190"/>
        <v>2004-Q4</v>
      </c>
      <c r="Y1253" s="81" t="str">
        <f t="shared" si="191"/>
        <v>2004-Q4</v>
      </c>
      <c r="Z1253" s="87">
        <f t="shared" si="192"/>
        <v>10.7</v>
      </c>
      <c r="AB1253" s="81" t="str">
        <f t="shared" si="193"/>
        <v>2008-Q2</v>
      </c>
      <c r="AC1253" s="81" t="str">
        <f t="shared" si="194"/>
        <v>2008-Q2</v>
      </c>
      <c r="AD1253" s="87">
        <f t="shared" si="195"/>
        <v>10.7</v>
      </c>
      <c r="AF1253" s="81" t="str">
        <f t="shared" si="196"/>
        <v>2008-Q2</v>
      </c>
      <c r="AG1253" s="87">
        <f t="shared" si="197"/>
        <v>10.7</v>
      </c>
      <c r="AH1253" s="87">
        <f t="shared" si="198"/>
        <v>10.7</v>
      </c>
      <c r="AI1253" s="87">
        <f t="shared" si="199"/>
        <v>0</v>
      </c>
    </row>
    <row r="1254" spans="1:35" ht="12" customHeight="1" x14ac:dyDescent="0.2">
      <c r="A1254" s="73" t="s">
        <v>1887</v>
      </c>
      <c r="B1254" s="74" t="s">
        <v>44</v>
      </c>
      <c r="C1254" s="74" t="s">
        <v>2996</v>
      </c>
      <c r="D1254" s="74" t="s">
        <v>2877</v>
      </c>
      <c r="E1254" s="74" t="s">
        <v>1127</v>
      </c>
      <c r="F1254" s="74" t="s">
        <v>2</v>
      </c>
      <c r="G1254" s="74" t="s">
        <v>2680</v>
      </c>
      <c r="H1254" s="76">
        <v>39134</v>
      </c>
      <c r="I1254" s="77">
        <v>76.8</v>
      </c>
      <c r="J1254" s="78">
        <v>8.57</v>
      </c>
      <c r="K1254" s="78">
        <v>10.75</v>
      </c>
      <c r="L1254" s="78">
        <v>51.37</v>
      </c>
      <c r="M1254" s="78">
        <v>1230.3219999999999</v>
      </c>
      <c r="N1254" s="76">
        <v>39562</v>
      </c>
      <c r="O1254" s="77">
        <v>34.4</v>
      </c>
      <c r="P1254" s="78">
        <v>8.24</v>
      </c>
      <c r="Q1254" s="78">
        <v>10.1</v>
      </c>
      <c r="R1254" s="78">
        <v>51.37</v>
      </c>
      <c r="S1254" s="78">
        <v>1191.636767</v>
      </c>
      <c r="T1254" s="79">
        <v>14</v>
      </c>
      <c r="V1254" s="86">
        <v>39562</v>
      </c>
      <c r="X1254" s="81" t="str">
        <f t="shared" si="190"/>
        <v>2007-Q1</v>
      </c>
      <c r="Y1254" s="81" t="str">
        <f t="shared" si="191"/>
        <v>2007-Q1</v>
      </c>
      <c r="Z1254" s="87">
        <f t="shared" si="192"/>
        <v>10.75</v>
      </c>
      <c r="AB1254" s="81" t="str">
        <f t="shared" si="193"/>
        <v>2008-Q2</v>
      </c>
      <c r="AC1254" s="81" t="str">
        <f t="shared" si="194"/>
        <v>2008-Q2</v>
      </c>
      <c r="AD1254" s="87">
        <f t="shared" si="195"/>
        <v>10.1</v>
      </c>
      <c r="AF1254" s="81" t="str">
        <f t="shared" si="196"/>
        <v>2008-Q2</v>
      </c>
      <c r="AG1254" s="87">
        <f t="shared" si="197"/>
        <v>10.75</v>
      </c>
      <c r="AH1254" s="87">
        <f t="shared" si="198"/>
        <v>10.1</v>
      </c>
      <c r="AI1254" s="87">
        <f t="shared" si="199"/>
        <v>0.65000000000000036</v>
      </c>
    </row>
    <row r="1255" spans="1:35" ht="12" customHeight="1" x14ac:dyDescent="0.2">
      <c r="A1255" s="73" t="s">
        <v>1887</v>
      </c>
      <c r="B1255" s="74" t="s">
        <v>199</v>
      </c>
      <c r="C1255" s="74" t="s">
        <v>2448</v>
      </c>
      <c r="D1255" s="74" t="s">
        <v>1008</v>
      </c>
      <c r="E1255" s="74" t="s">
        <v>1010</v>
      </c>
      <c r="F1255" s="74" t="s">
        <v>2</v>
      </c>
      <c r="G1255" s="74" t="s">
        <v>2680</v>
      </c>
      <c r="H1255" s="76">
        <v>39275</v>
      </c>
      <c r="I1255" s="77">
        <v>7.7718379999999998</v>
      </c>
      <c r="J1255" s="78">
        <v>8.9600000000000009</v>
      </c>
      <c r="K1255" s="78">
        <v>11</v>
      </c>
      <c r="L1255" s="78">
        <v>50.67</v>
      </c>
      <c r="M1255" s="78">
        <v>62.106175</v>
      </c>
      <c r="N1255" s="76">
        <v>39560</v>
      </c>
      <c r="O1255" s="77">
        <v>4.0999999999999996</v>
      </c>
      <c r="P1255" s="78">
        <v>8.58</v>
      </c>
      <c r="Q1255" s="78">
        <v>10.25</v>
      </c>
      <c r="R1255" s="78">
        <v>50.67</v>
      </c>
      <c r="S1255" s="75" t="s">
        <v>1</v>
      </c>
      <c r="T1255" s="79">
        <v>9</v>
      </c>
      <c r="V1255" s="86">
        <v>39560</v>
      </c>
      <c r="X1255" s="81" t="str">
        <f t="shared" si="190"/>
        <v>2007-Q3</v>
      </c>
      <c r="Y1255" s="81" t="str">
        <f t="shared" si="191"/>
        <v>2007-Q3</v>
      </c>
      <c r="Z1255" s="87">
        <f t="shared" si="192"/>
        <v>11</v>
      </c>
      <c r="AB1255" s="81" t="str">
        <f t="shared" si="193"/>
        <v>2008-Q2</v>
      </c>
      <c r="AC1255" s="81" t="str">
        <f t="shared" si="194"/>
        <v>2008-Q2</v>
      </c>
      <c r="AD1255" s="87">
        <f t="shared" si="195"/>
        <v>10.25</v>
      </c>
      <c r="AF1255" s="81" t="str">
        <f t="shared" si="196"/>
        <v>2008-Q2</v>
      </c>
      <c r="AG1255" s="87">
        <f t="shared" si="197"/>
        <v>11</v>
      </c>
      <c r="AH1255" s="87">
        <f t="shared" si="198"/>
        <v>10.25</v>
      </c>
      <c r="AI1255" s="87">
        <f t="shared" si="199"/>
        <v>0.75</v>
      </c>
    </row>
    <row r="1256" spans="1:35" ht="12" customHeight="1" x14ac:dyDescent="0.2">
      <c r="A1256" s="73" t="s">
        <v>1887</v>
      </c>
      <c r="B1256" s="74" t="s">
        <v>17</v>
      </c>
      <c r="C1256" s="74" t="s">
        <v>16</v>
      </c>
      <c r="D1256" s="74" t="s">
        <v>15</v>
      </c>
      <c r="E1256" s="74" t="s">
        <v>1642</v>
      </c>
      <c r="F1256" s="74" t="s">
        <v>2</v>
      </c>
      <c r="G1256" s="74" t="s">
        <v>2694</v>
      </c>
      <c r="H1256" s="76">
        <v>39276</v>
      </c>
      <c r="I1256" s="77">
        <v>83.3</v>
      </c>
      <c r="J1256" s="78">
        <v>9.69</v>
      </c>
      <c r="K1256" s="78">
        <v>13.75</v>
      </c>
      <c r="L1256" s="78">
        <v>48.88</v>
      </c>
      <c r="M1256" s="78">
        <v>532.29999999999995</v>
      </c>
      <c r="N1256" s="76">
        <v>39538</v>
      </c>
      <c r="O1256" s="77">
        <v>83.1</v>
      </c>
      <c r="P1256" s="78">
        <v>7.81</v>
      </c>
      <c r="Q1256" s="78">
        <v>12.12</v>
      </c>
      <c r="R1256" s="78">
        <v>48.88</v>
      </c>
      <c r="S1256" s="78">
        <v>532.29999999999995</v>
      </c>
      <c r="T1256" s="79">
        <v>8</v>
      </c>
      <c r="V1256" s="86">
        <v>39538</v>
      </c>
      <c r="X1256" s="81" t="str">
        <f t="shared" si="190"/>
        <v>2007-Q3</v>
      </c>
      <c r="Y1256" s="81" t="str">
        <f t="shared" si="191"/>
        <v>2007-Q3</v>
      </c>
      <c r="Z1256" s="87">
        <f t="shared" si="192"/>
        <v>13.75</v>
      </c>
      <c r="AB1256" s="81" t="str">
        <f t="shared" si="193"/>
        <v>2008-Q1</v>
      </c>
      <c r="AC1256" s="81" t="str">
        <f t="shared" si="194"/>
        <v>2008-Q1</v>
      </c>
      <c r="AD1256" s="87">
        <f t="shared" si="195"/>
        <v>12.12</v>
      </c>
      <c r="AF1256" s="81" t="str">
        <f t="shared" si="196"/>
        <v>2008-Q1</v>
      </c>
      <c r="AG1256" s="87">
        <f t="shared" si="197"/>
        <v>13.75</v>
      </c>
      <c r="AH1256" s="87">
        <f t="shared" si="198"/>
        <v>12.12</v>
      </c>
      <c r="AI1256" s="87">
        <f t="shared" si="199"/>
        <v>1.6300000000000008</v>
      </c>
    </row>
    <row r="1257" spans="1:35" ht="12" customHeight="1" x14ac:dyDescent="0.2">
      <c r="A1257" s="73" t="s">
        <v>1887</v>
      </c>
      <c r="B1257" s="74" t="s">
        <v>39</v>
      </c>
      <c r="C1257" s="74" t="s">
        <v>3013</v>
      </c>
      <c r="D1257" s="74" t="s">
        <v>38</v>
      </c>
      <c r="E1257" s="74" t="s">
        <v>1193</v>
      </c>
      <c r="F1257" s="74" t="s">
        <v>2</v>
      </c>
      <c r="G1257" s="74" t="s">
        <v>2678</v>
      </c>
      <c r="H1257" s="76">
        <v>39206</v>
      </c>
      <c r="I1257" s="77">
        <v>1201.4570000000001</v>
      </c>
      <c r="J1257" s="78">
        <v>8.58</v>
      </c>
      <c r="K1257" s="78">
        <v>11.5</v>
      </c>
      <c r="L1257" s="78">
        <v>48.45</v>
      </c>
      <c r="M1257" s="78">
        <v>13275.161</v>
      </c>
      <c r="N1257" s="76">
        <v>39532</v>
      </c>
      <c r="O1257" s="77">
        <v>425.28899999999999</v>
      </c>
      <c r="P1257" s="78">
        <v>7.34</v>
      </c>
      <c r="Q1257" s="78">
        <v>9.1</v>
      </c>
      <c r="R1257" s="78">
        <v>47.98</v>
      </c>
      <c r="S1257" s="78">
        <v>12586.861999999999</v>
      </c>
      <c r="T1257" s="79">
        <v>10</v>
      </c>
      <c r="V1257" s="86">
        <v>39532</v>
      </c>
      <c r="X1257" s="81" t="str">
        <f t="shared" si="190"/>
        <v>2007-Q2</v>
      </c>
      <c r="Y1257" s="81" t="str">
        <f t="shared" si="191"/>
        <v>2007-Q2</v>
      </c>
      <c r="Z1257" s="87">
        <f t="shared" si="192"/>
        <v>11.5</v>
      </c>
      <c r="AB1257" s="81" t="str">
        <f t="shared" si="193"/>
        <v>2008-Q1</v>
      </c>
      <c r="AC1257" s="81" t="str">
        <f t="shared" si="194"/>
        <v>2008-Q1</v>
      </c>
      <c r="AD1257" s="87">
        <f t="shared" si="195"/>
        <v>9.1</v>
      </c>
      <c r="AF1257" s="81" t="str">
        <f t="shared" si="196"/>
        <v>2008-Q1</v>
      </c>
      <c r="AG1257" s="87">
        <f t="shared" si="197"/>
        <v>11.5</v>
      </c>
      <c r="AH1257" s="87">
        <f t="shared" si="198"/>
        <v>9.1</v>
      </c>
      <c r="AI1257" s="87">
        <f t="shared" si="199"/>
        <v>2.4000000000000004</v>
      </c>
    </row>
    <row r="1258" spans="1:35" ht="12" customHeight="1" x14ac:dyDescent="0.2">
      <c r="A1258" s="73" t="s">
        <v>1887</v>
      </c>
      <c r="B1258" s="74" t="s">
        <v>116</v>
      </c>
      <c r="C1258" s="74" t="s">
        <v>13</v>
      </c>
      <c r="D1258" s="74" t="s">
        <v>12</v>
      </c>
      <c r="E1258" s="74" t="s">
        <v>1868</v>
      </c>
      <c r="F1258" s="74" t="s">
        <v>2</v>
      </c>
      <c r="G1258" s="74" t="s">
        <v>2680</v>
      </c>
      <c r="H1258" s="76">
        <v>39262</v>
      </c>
      <c r="I1258" s="77">
        <v>36.056959999999997</v>
      </c>
      <c r="J1258" s="78">
        <v>8.5399999999999991</v>
      </c>
      <c r="K1258" s="78">
        <v>10.75</v>
      </c>
      <c r="L1258" s="78">
        <v>50.8</v>
      </c>
      <c r="M1258" s="78">
        <v>1230.630418</v>
      </c>
      <c r="N1258" s="76">
        <v>39519</v>
      </c>
      <c r="O1258" s="77">
        <v>23</v>
      </c>
      <c r="P1258" s="78">
        <v>8.2899999999999991</v>
      </c>
      <c r="Q1258" s="78">
        <v>10.25</v>
      </c>
      <c r="R1258" s="78">
        <v>50.8</v>
      </c>
      <c r="S1258" s="75" t="s">
        <v>1</v>
      </c>
      <c r="T1258" s="79">
        <v>8</v>
      </c>
      <c r="V1258" s="86">
        <v>39519</v>
      </c>
      <c r="X1258" s="81" t="str">
        <f t="shared" si="190"/>
        <v>2007-Q2</v>
      </c>
      <c r="Y1258" s="81" t="str">
        <f t="shared" si="191"/>
        <v>2007-Q2</v>
      </c>
      <c r="Z1258" s="87">
        <f t="shared" si="192"/>
        <v>10.75</v>
      </c>
      <c r="AB1258" s="81" t="str">
        <f t="shared" si="193"/>
        <v>2008-Q1</v>
      </c>
      <c r="AC1258" s="81" t="str">
        <f t="shared" si="194"/>
        <v>2008-Q1</v>
      </c>
      <c r="AD1258" s="87">
        <f t="shared" si="195"/>
        <v>10.25</v>
      </c>
      <c r="AF1258" s="81" t="str">
        <f t="shared" si="196"/>
        <v>2008-Q1</v>
      </c>
      <c r="AG1258" s="87">
        <f t="shared" si="197"/>
        <v>10.75</v>
      </c>
      <c r="AH1258" s="87">
        <f t="shared" si="198"/>
        <v>10.25</v>
      </c>
      <c r="AI1258" s="87">
        <f t="shared" si="199"/>
        <v>0.5</v>
      </c>
    </row>
    <row r="1259" spans="1:35" ht="12" customHeight="1" x14ac:dyDescent="0.2">
      <c r="A1259" s="73" t="s">
        <v>1887</v>
      </c>
      <c r="B1259" s="74" t="s">
        <v>67</v>
      </c>
      <c r="C1259" s="74" t="s">
        <v>66</v>
      </c>
      <c r="D1259" s="74" t="s">
        <v>65</v>
      </c>
      <c r="E1259" s="74" t="s">
        <v>760</v>
      </c>
      <c r="F1259" s="74" t="s">
        <v>2</v>
      </c>
      <c r="G1259" s="74" t="s">
        <v>2678</v>
      </c>
      <c r="H1259" s="76">
        <v>39311</v>
      </c>
      <c r="I1259" s="77">
        <v>3.3086639999999998</v>
      </c>
      <c r="J1259" s="78">
        <v>8.59</v>
      </c>
      <c r="K1259" s="78">
        <v>10.75</v>
      </c>
      <c r="L1259" s="78">
        <v>42.8</v>
      </c>
      <c r="M1259" s="78">
        <v>52.055725000000002</v>
      </c>
      <c r="N1259" s="76">
        <v>39507</v>
      </c>
      <c r="O1259" s="77">
        <v>2.1166019999999999</v>
      </c>
      <c r="P1259" s="78">
        <v>8.3800000000000008</v>
      </c>
      <c r="Q1259" s="78">
        <v>10.25</v>
      </c>
      <c r="R1259" s="78">
        <v>42.8</v>
      </c>
      <c r="S1259" s="78">
        <v>50.490952999999998</v>
      </c>
      <c r="T1259" s="79">
        <v>6</v>
      </c>
      <c r="V1259" s="86">
        <v>39507</v>
      </c>
      <c r="X1259" s="81" t="str">
        <f t="shared" si="190"/>
        <v>2007-Q3</v>
      </c>
      <c r="Y1259" s="81" t="str">
        <f t="shared" si="191"/>
        <v>2007-Q3</v>
      </c>
      <c r="Z1259" s="87">
        <f t="shared" si="192"/>
        <v>10.75</v>
      </c>
      <c r="AB1259" s="81" t="str">
        <f t="shared" si="193"/>
        <v>2008-Q1</v>
      </c>
      <c r="AC1259" s="81" t="str">
        <f t="shared" si="194"/>
        <v>2008-Q1</v>
      </c>
      <c r="AD1259" s="87">
        <f t="shared" si="195"/>
        <v>10.25</v>
      </c>
      <c r="AF1259" s="81" t="str">
        <f t="shared" si="196"/>
        <v>2008-Q1</v>
      </c>
      <c r="AG1259" s="87">
        <f t="shared" si="197"/>
        <v>10.75</v>
      </c>
      <c r="AH1259" s="87">
        <f t="shared" si="198"/>
        <v>10.25</v>
      </c>
      <c r="AI1259" s="87">
        <f t="shared" si="199"/>
        <v>0.5</v>
      </c>
    </row>
    <row r="1260" spans="1:35" ht="12" customHeight="1" x14ac:dyDescent="0.2">
      <c r="A1260" s="73" t="s">
        <v>1887</v>
      </c>
      <c r="B1260" s="74" t="s">
        <v>86</v>
      </c>
      <c r="C1260" s="74" t="s">
        <v>177</v>
      </c>
      <c r="D1260" s="74" t="s">
        <v>176</v>
      </c>
      <c r="E1260" s="74" t="s">
        <v>559</v>
      </c>
      <c r="F1260" s="74" t="s">
        <v>2</v>
      </c>
      <c r="G1260" s="74" t="s">
        <v>2680</v>
      </c>
      <c r="H1260" s="76">
        <v>39241</v>
      </c>
      <c r="I1260" s="77">
        <v>63.9</v>
      </c>
      <c r="J1260" s="78">
        <v>8.56</v>
      </c>
      <c r="K1260" s="78">
        <v>11.5</v>
      </c>
      <c r="L1260" s="78">
        <v>50.26</v>
      </c>
      <c r="M1260" s="78">
        <v>1883</v>
      </c>
      <c r="N1260" s="76">
        <v>39506</v>
      </c>
      <c r="O1260" s="77">
        <v>32.1</v>
      </c>
      <c r="P1260" s="78">
        <v>8.1</v>
      </c>
      <c r="Q1260" s="75" t="s">
        <v>1</v>
      </c>
      <c r="R1260" s="75" t="s">
        <v>1</v>
      </c>
      <c r="S1260" s="75" t="s">
        <v>1</v>
      </c>
      <c r="T1260" s="79">
        <v>8</v>
      </c>
      <c r="V1260" s="86">
        <v>39506</v>
      </c>
      <c r="X1260" s="81" t="str">
        <f t="shared" si="190"/>
        <v>2007-Q2</v>
      </c>
      <c r="Y1260" s="81" t="str">
        <f t="shared" si="191"/>
        <v>2007-Q2</v>
      </c>
      <c r="Z1260" s="87">
        <f t="shared" si="192"/>
        <v>11.5</v>
      </c>
      <c r="AB1260" s="81" t="str">
        <f t="shared" si="193"/>
        <v>2008-Q1</v>
      </c>
      <c r="AC1260" s="81" t="str">
        <f t="shared" si="194"/>
        <v/>
      </c>
      <c r="AD1260" s="87" t="str">
        <f t="shared" si="195"/>
        <v/>
      </c>
      <c r="AF1260" s="81" t="str">
        <f t="shared" si="196"/>
        <v/>
      </c>
      <c r="AG1260" s="87" t="str">
        <f t="shared" si="197"/>
        <v/>
      </c>
      <c r="AH1260" s="87" t="str">
        <f t="shared" si="198"/>
        <v/>
      </c>
      <c r="AI1260" s="87" t="str">
        <f t="shared" si="199"/>
        <v/>
      </c>
    </row>
    <row r="1261" spans="1:35" ht="12" customHeight="1" x14ac:dyDescent="0.2">
      <c r="A1261" s="73" t="s">
        <v>1887</v>
      </c>
      <c r="B1261" s="74" t="s">
        <v>1653</v>
      </c>
      <c r="C1261" s="74" t="s">
        <v>1654</v>
      </c>
      <c r="D1261" s="74" t="s">
        <v>2095</v>
      </c>
      <c r="E1261" s="74" t="s">
        <v>1655</v>
      </c>
      <c r="F1261" s="74" t="s">
        <v>2</v>
      </c>
      <c r="G1261" s="74" t="s">
        <v>2680</v>
      </c>
      <c r="H1261" s="76">
        <v>39217</v>
      </c>
      <c r="I1261" s="77">
        <v>12.414</v>
      </c>
      <c r="J1261" s="78">
        <v>8.52</v>
      </c>
      <c r="K1261" s="78">
        <v>10.75</v>
      </c>
      <c r="L1261" s="78">
        <v>50.02</v>
      </c>
      <c r="M1261" s="78">
        <v>355.7</v>
      </c>
      <c r="N1261" s="76">
        <v>39478</v>
      </c>
      <c r="O1261" s="77">
        <v>6.4020000000000001</v>
      </c>
      <c r="P1261" s="78">
        <v>8.5</v>
      </c>
      <c r="Q1261" s="78">
        <v>10.71</v>
      </c>
      <c r="R1261" s="78">
        <v>50.02</v>
      </c>
      <c r="S1261" s="78">
        <v>343.88400000000001</v>
      </c>
      <c r="T1261" s="79">
        <v>8</v>
      </c>
      <c r="V1261" s="86">
        <v>39478</v>
      </c>
      <c r="X1261" s="81" t="str">
        <f t="shared" si="190"/>
        <v>2007-Q2</v>
      </c>
      <c r="Y1261" s="81" t="str">
        <f t="shared" si="191"/>
        <v>2007-Q2</v>
      </c>
      <c r="Z1261" s="87">
        <f t="shared" si="192"/>
        <v>10.75</v>
      </c>
      <c r="AB1261" s="81" t="str">
        <f t="shared" si="193"/>
        <v>2008-Q1</v>
      </c>
      <c r="AC1261" s="81" t="str">
        <f t="shared" si="194"/>
        <v>2008-Q1</v>
      </c>
      <c r="AD1261" s="87">
        <f t="shared" si="195"/>
        <v>10.71</v>
      </c>
      <c r="AF1261" s="81" t="str">
        <f t="shared" si="196"/>
        <v>2008-Q1</v>
      </c>
      <c r="AG1261" s="87">
        <f t="shared" si="197"/>
        <v>10.75</v>
      </c>
      <c r="AH1261" s="87">
        <f t="shared" si="198"/>
        <v>10.71</v>
      </c>
      <c r="AI1261" s="87">
        <f t="shared" si="199"/>
        <v>3.9999999999999147E-2</v>
      </c>
    </row>
    <row r="1262" spans="1:35" ht="12" customHeight="1" x14ac:dyDescent="0.2">
      <c r="A1262" s="73" t="s">
        <v>1887</v>
      </c>
      <c r="B1262" s="74" t="s">
        <v>101</v>
      </c>
      <c r="C1262" s="74" t="s">
        <v>100</v>
      </c>
      <c r="D1262" s="74" t="s">
        <v>62</v>
      </c>
      <c r="E1262" s="74" t="s">
        <v>405</v>
      </c>
      <c r="F1262" s="74" t="s">
        <v>2</v>
      </c>
      <c r="G1262" s="74" t="s">
        <v>2678</v>
      </c>
      <c r="H1262" s="76">
        <v>39063</v>
      </c>
      <c r="I1262" s="77">
        <v>50.45</v>
      </c>
      <c r="J1262" s="78">
        <v>8.42</v>
      </c>
      <c r="K1262" s="78">
        <v>11</v>
      </c>
      <c r="L1262" s="78">
        <v>46.55</v>
      </c>
      <c r="M1262" s="78">
        <v>980.63599999999997</v>
      </c>
      <c r="N1262" s="76">
        <v>39477</v>
      </c>
      <c r="O1262" s="77">
        <v>28.286000000000001</v>
      </c>
      <c r="P1262" s="78">
        <v>7.96</v>
      </c>
      <c r="Q1262" s="78">
        <v>10</v>
      </c>
      <c r="R1262" s="78">
        <v>46.55</v>
      </c>
      <c r="S1262" s="78">
        <v>978.29100000000005</v>
      </c>
      <c r="T1262" s="79">
        <v>13</v>
      </c>
      <c r="V1262" s="86">
        <v>39477</v>
      </c>
      <c r="X1262" s="81" t="str">
        <f t="shared" si="190"/>
        <v>2006-Q4</v>
      </c>
      <c r="Y1262" s="81" t="str">
        <f t="shared" si="191"/>
        <v>2006-Q4</v>
      </c>
      <c r="Z1262" s="87">
        <f t="shared" si="192"/>
        <v>11</v>
      </c>
      <c r="AB1262" s="81" t="str">
        <f t="shared" si="193"/>
        <v>2008-Q1</v>
      </c>
      <c r="AC1262" s="81" t="str">
        <f t="shared" si="194"/>
        <v>2008-Q1</v>
      </c>
      <c r="AD1262" s="87">
        <f t="shared" si="195"/>
        <v>10</v>
      </c>
      <c r="AF1262" s="81" t="str">
        <f t="shared" si="196"/>
        <v>2008-Q1</v>
      </c>
      <c r="AG1262" s="87">
        <f t="shared" si="197"/>
        <v>11</v>
      </c>
      <c r="AH1262" s="87">
        <f t="shared" si="198"/>
        <v>10</v>
      </c>
      <c r="AI1262" s="87">
        <f t="shared" si="199"/>
        <v>1</v>
      </c>
    </row>
    <row r="1263" spans="1:35" ht="12" customHeight="1" x14ac:dyDescent="0.2">
      <c r="A1263" s="73" t="s">
        <v>1887</v>
      </c>
      <c r="B1263" s="74" t="s">
        <v>257</v>
      </c>
      <c r="C1263" s="74" t="s">
        <v>2450</v>
      </c>
      <c r="D1263" s="74" t="s">
        <v>2002</v>
      </c>
      <c r="E1263" s="74" t="s">
        <v>380</v>
      </c>
      <c r="F1263" s="74" t="s">
        <v>2</v>
      </c>
      <c r="G1263" s="74" t="s">
        <v>2678</v>
      </c>
      <c r="H1263" s="76">
        <v>39293</v>
      </c>
      <c r="I1263" s="77">
        <v>210.7</v>
      </c>
      <c r="J1263" s="78">
        <v>8.4700000000000006</v>
      </c>
      <c r="K1263" s="78">
        <v>11</v>
      </c>
      <c r="L1263" s="78">
        <v>49.5</v>
      </c>
      <c r="M1263" s="78">
        <v>2463.6999999999998</v>
      </c>
      <c r="N1263" s="76">
        <v>39475</v>
      </c>
      <c r="O1263" s="77">
        <v>97.977999999999994</v>
      </c>
      <c r="P1263" s="78">
        <v>7.72</v>
      </c>
      <c r="Q1263" s="78">
        <v>9.4</v>
      </c>
      <c r="R1263" s="78">
        <v>48.99</v>
      </c>
      <c r="S1263" s="78">
        <v>2438.37</v>
      </c>
      <c r="T1263" s="79">
        <v>6</v>
      </c>
      <c r="V1263" s="86">
        <v>39475</v>
      </c>
      <c r="X1263" s="81" t="str">
        <f t="shared" si="190"/>
        <v>2007-Q3</v>
      </c>
      <c r="Y1263" s="81" t="str">
        <f t="shared" si="191"/>
        <v>2007-Q3</v>
      </c>
      <c r="Z1263" s="87">
        <f t="shared" si="192"/>
        <v>11</v>
      </c>
      <c r="AB1263" s="81" t="str">
        <f t="shared" si="193"/>
        <v>2008-Q1</v>
      </c>
      <c r="AC1263" s="81" t="str">
        <f t="shared" si="194"/>
        <v>2008-Q1</v>
      </c>
      <c r="AD1263" s="87">
        <f t="shared" si="195"/>
        <v>9.4</v>
      </c>
      <c r="AF1263" s="81" t="str">
        <f t="shared" si="196"/>
        <v>2008-Q1</v>
      </c>
      <c r="AG1263" s="87">
        <f t="shared" si="197"/>
        <v>11</v>
      </c>
      <c r="AH1263" s="87">
        <f t="shared" si="198"/>
        <v>9.4</v>
      </c>
      <c r="AI1263" s="87">
        <f t="shared" si="199"/>
        <v>1.5999999999999996</v>
      </c>
    </row>
    <row r="1264" spans="1:35" ht="12" customHeight="1" x14ac:dyDescent="0.2">
      <c r="A1264" s="73" t="s">
        <v>1887</v>
      </c>
      <c r="B1264" s="74" t="s">
        <v>8</v>
      </c>
      <c r="C1264" s="74" t="s">
        <v>125</v>
      </c>
      <c r="D1264" s="74" t="s">
        <v>124</v>
      </c>
      <c r="E1264" s="74" t="s">
        <v>1770</v>
      </c>
      <c r="F1264" s="74" t="s">
        <v>2</v>
      </c>
      <c r="G1264" s="74" t="s">
        <v>2680</v>
      </c>
      <c r="H1264" s="76">
        <v>39209</v>
      </c>
      <c r="I1264" s="77">
        <v>353.8</v>
      </c>
      <c r="J1264" s="78">
        <v>9.9</v>
      </c>
      <c r="K1264" s="78">
        <v>11.2</v>
      </c>
      <c r="L1264" s="78">
        <v>56.14</v>
      </c>
      <c r="M1264" s="78">
        <v>3075.72</v>
      </c>
      <c r="N1264" s="76">
        <v>39464</v>
      </c>
      <c r="O1264" s="77">
        <v>148.4</v>
      </c>
      <c r="P1264" s="78">
        <v>9.26</v>
      </c>
      <c r="Q1264" s="78">
        <v>10.75</v>
      </c>
      <c r="R1264" s="78">
        <v>54.36</v>
      </c>
      <c r="S1264" s="78">
        <v>3018.4670000000001</v>
      </c>
      <c r="T1264" s="79">
        <v>8</v>
      </c>
      <c r="V1264" s="86">
        <v>39464</v>
      </c>
      <c r="X1264" s="81" t="str">
        <f t="shared" si="190"/>
        <v>2007-Q2</v>
      </c>
      <c r="Y1264" s="81" t="str">
        <f t="shared" si="191"/>
        <v>2007-Q2</v>
      </c>
      <c r="Z1264" s="87">
        <f t="shared" si="192"/>
        <v>11.2</v>
      </c>
      <c r="AB1264" s="81" t="str">
        <f t="shared" si="193"/>
        <v>2008-Q1</v>
      </c>
      <c r="AC1264" s="81" t="str">
        <f t="shared" si="194"/>
        <v>2008-Q1</v>
      </c>
      <c r="AD1264" s="87">
        <f t="shared" si="195"/>
        <v>10.75</v>
      </c>
      <c r="AF1264" s="81" t="str">
        <f t="shared" si="196"/>
        <v>2008-Q1</v>
      </c>
      <c r="AG1264" s="87">
        <f t="shared" si="197"/>
        <v>11.2</v>
      </c>
      <c r="AH1264" s="87">
        <f t="shared" si="198"/>
        <v>10.75</v>
      </c>
      <c r="AI1264" s="87">
        <f t="shared" si="199"/>
        <v>0.44999999999999929</v>
      </c>
    </row>
    <row r="1265" spans="1:35" ht="12" customHeight="1" x14ac:dyDescent="0.2">
      <c r="A1265" s="73" t="s">
        <v>1887</v>
      </c>
      <c r="B1265" s="74" t="s">
        <v>8</v>
      </c>
      <c r="C1265" s="74" t="s">
        <v>2445</v>
      </c>
      <c r="D1265" s="74" t="s">
        <v>10</v>
      </c>
      <c r="E1265" s="74" t="s">
        <v>1754</v>
      </c>
      <c r="F1265" s="74" t="s">
        <v>2</v>
      </c>
      <c r="G1265" s="74" t="s">
        <v>2680</v>
      </c>
      <c r="H1265" s="76">
        <v>39234</v>
      </c>
      <c r="I1265" s="77">
        <v>67.400000000000006</v>
      </c>
      <c r="J1265" s="78">
        <v>10.07</v>
      </c>
      <c r="K1265" s="78">
        <v>11</v>
      </c>
      <c r="L1265" s="78">
        <v>53.86</v>
      </c>
      <c r="M1265" s="78">
        <v>565.1</v>
      </c>
      <c r="N1265" s="76">
        <v>39455</v>
      </c>
      <c r="O1265" s="77">
        <v>39.4</v>
      </c>
      <c r="P1265" s="78">
        <v>9.67</v>
      </c>
      <c r="Q1265" s="78">
        <v>10.75</v>
      </c>
      <c r="R1265" s="78">
        <v>52.51</v>
      </c>
      <c r="S1265" s="78">
        <v>552.1</v>
      </c>
      <c r="T1265" s="79">
        <v>7</v>
      </c>
      <c r="V1265" s="86">
        <v>39455</v>
      </c>
      <c r="X1265" s="81" t="str">
        <f t="shared" si="190"/>
        <v>2007-Q2</v>
      </c>
      <c r="Y1265" s="81" t="str">
        <f t="shared" si="191"/>
        <v>2007-Q2</v>
      </c>
      <c r="Z1265" s="87">
        <f t="shared" si="192"/>
        <v>11</v>
      </c>
      <c r="AB1265" s="81" t="str">
        <f t="shared" si="193"/>
        <v>2008-Q1</v>
      </c>
      <c r="AC1265" s="81" t="str">
        <f t="shared" si="194"/>
        <v>2008-Q1</v>
      </c>
      <c r="AD1265" s="87">
        <f t="shared" si="195"/>
        <v>10.75</v>
      </c>
      <c r="AF1265" s="81" t="str">
        <f t="shared" si="196"/>
        <v>2008-Q1</v>
      </c>
      <c r="AG1265" s="87">
        <f t="shared" si="197"/>
        <v>11</v>
      </c>
      <c r="AH1265" s="87">
        <f t="shared" si="198"/>
        <v>10.75</v>
      </c>
      <c r="AI1265" s="87">
        <f t="shared" si="199"/>
        <v>0.25</v>
      </c>
    </row>
    <row r="1266" spans="1:35" ht="12" customHeight="1" x14ac:dyDescent="0.2">
      <c r="A1266" s="73" t="s">
        <v>1887</v>
      </c>
      <c r="B1266" s="74" t="s">
        <v>92</v>
      </c>
      <c r="C1266" s="74" t="s">
        <v>91</v>
      </c>
      <c r="D1266" s="74" t="s">
        <v>52</v>
      </c>
      <c r="E1266" s="74" t="s">
        <v>453</v>
      </c>
      <c r="F1266" s="74" t="s">
        <v>2</v>
      </c>
      <c r="G1266" s="74" t="s">
        <v>2680</v>
      </c>
      <c r="H1266" s="76">
        <v>39262</v>
      </c>
      <c r="I1266" s="77">
        <v>406.7</v>
      </c>
      <c r="J1266" s="78">
        <v>9.4</v>
      </c>
      <c r="K1266" s="78">
        <v>12.5</v>
      </c>
      <c r="L1266" s="78">
        <v>52.75</v>
      </c>
      <c r="M1266" s="78">
        <v>11401.5</v>
      </c>
      <c r="N1266" s="76">
        <v>39447</v>
      </c>
      <c r="O1266" s="77">
        <v>99.7</v>
      </c>
      <c r="P1266" s="75" t="s">
        <v>1</v>
      </c>
      <c r="Q1266" s="78">
        <v>11.25</v>
      </c>
      <c r="R1266" s="75" t="s">
        <v>1</v>
      </c>
      <c r="S1266" s="75" t="s">
        <v>1</v>
      </c>
      <c r="T1266" s="79">
        <v>6</v>
      </c>
      <c r="V1266" s="86">
        <v>39447</v>
      </c>
      <c r="X1266" s="81" t="str">
        <f t="shared" si="190"/>
        <v>2007-Q2</v>
      </c>
      <c r="Y1266" s="81" t="str">
        <f t="shared" si="191"/>
        <v>2007-Q2</v>
      </c>
      <c r="Z1266" s="87">
        <f t="shared" si="192"/>
        <v>12.5</v>
      </c>
      <c r="AB1266" s="81" t="str">
        <f t="shared" si="193"/>
        <v>2007-Q4</v>
      </c>
      <c r="AC1266" s="81" t="str">
        <f t="shared" si="194"/>
        <v>2007-Q4</v>
      </c>
      <c r="AD1266" s="87">
        <f t="shared" si="195"/>
        <v>11.25</v>
      </c>
      <c r="AF1266" s="81" t="str">
        <f t="shared" si="196"/>
        <v>2007-Q4</v>
      </c>
      <c r="AG1266" s="87">
        <f t="shared" si="197"/>
        <v>12.5</v>
      </c>
      <c r="AH1266" s="87">
        <f t="shared" si="198"/>
        <v>11.25</v>
      </c>
      <c r="AI1266" s="87">
        <f t="shared" si="199"/>
        <v>1.25</v>
      </c>
    </row>
    <row r="1267" spans="1:35" ht="12" customHeight="1" x14ac:dyDescent="0.2">
      <c r="A1267" s="73" t="s">
        <v>1887</v>
      </c>
      <c r="B1267" s="74" t="s">
        <v>86</v>
      </c>
      <c r="C1267" s="74" t="s">
        <v>13</v>
      </c>
      <c r="D1267" s="74" t="s">
        <v>12</v>
      </c>
      <c r="E1267" s="74" t="s">
        <v>569</v>
      </c>
      <c r="F1267" s="74" t="s">
        <v>2</v>
      </c>
      <c r="G1267" s="74" t="s">
        <v>2680</v>
      </c>
      <c r="H1267" s="76">
        <v>39241</v>
      </c>
      <c r="I1267" s="77">
        <v>18.600000000000001</v>
      </c>
      <c r="J1267" s="78">
        <v>8.52</v>
      </c>
      <c r="K1267" s="78">
        <v>10.75</v>
      </c>
      <c r="L1267" s="78">
        <v>50.4</v>
      </c>
      <c r="M1267" s="78">
        <v>491.6</v>
      </c>
      <c r="N1267" s="76">
        <v>39444</v>
      </c>
      <c r="O1267" s="77">
        <v>11.5</v>
      </c>
      <c r="P1267" s="78">
        <v>8.27</v>
      </c>
      <c r="Q1267" s="78">
        <v>10.25</v>
      </c>
      <c r="R1267" s="78">
        <v>50.4</v>
      </c>
      <c r="S1267" s="75" t="s">
        <v>1</v>
      </c>
      <c r="T1267" s="79">
        <v>6</v>
      </c>
      <c r="V1267" s="86">
        <v>39444</v>
      </c>
      <c r="X1267" s="81" t="str">
        <f t="shared" si="190"/>
        <v>2007-Q2</v>
      </c>
      <c r="Y1267" s="81" t="str">
        <f t="shared" si="191"/>
        <v>2007-Q2</v>
      </c>
      <c r="Z1267" s="87">
        <f t="shared" si="192"/>
        <v>10.75</v>
      </c>
      <c r="AB1267" s="81" t="str">
        <f t="shared" si="193"/>
        <v>2007-Q4</v>
      </c>
      <c r="AC1267" s="81" t="str">
        <f t="shared" si="194"/>
        <v>2007-Q4</v>
      </c>
      <c r="AD1267" s="87">
        <f t="shared" si="195"/>
        <v>10.25</v>
      </c>
      <c r="AF1267" s="81" t="str">
        <f t="shared" si="196"/>
        <v>2007-Q4</v>
      </c>
      <c r="AG1267" s="87">
        <f t="shared" si="197"/>
        <v>10.75</v>
      </c>
      <c r="AH1267" s="87">
        <f t="shared" si="198"/>
        <v>10.25</v>
      </c>
      <c r="AI1267" s="87">
        <f t="shared" si="199"/>
        <v>0.5</v>
      </c>
    </row>
    <row r="1268" spans="1:35" ht="12" customHeight="1" x14ac:dyDescent="0.2">
      <c r="A1268" s="73" t="s">
        <v>1887</v>
      </c>
      <c r="B1268" s="74" t="s">
        <v>60</v>
      </c>
      <c r="C1268" s="74" t="s">
        <v>2360</v>
      </c>
      <c r="D1268" s="74" t="s">
        <v>2095</v>
      </c>
      <c r="E1268" s="74" t="s">
        <v>842</v>
      </c>
      <c r="F1268" s="74" t="s">
        <v>2</v>
      </c>
      <c r="G1268" s="74" t="s">
        <v>2678</v>
      </c>
      <c r="H1268" s="76">
        <v>39098</v>
      </c>
      <c r="I1268" s="77">
        <v>1.4287129999999999</v>
      </c>
      <c r="J1268" s="78">
        <v>9.0299999999999994</v>
      </c>
      <c r="K1268" s="78">
        <v>11.25</v>
      </c>
      <c r="L1268" s="78">
        <v>50</v>
      </c>
      <c r="M1268" s="78">
        <v>139.13333399999999</v>
      </c>
      <c r="N1268" s="76">
        <v>39436</v>
      </c>
      <c r="O1268" s="77">
        <v>1.1000000000000001</v>
      </c>
      <c r="P1268" s="78">
        <v>8.6</v>
      </c>
      <c r="Q1268" s="78">
        <v>10.199999999999999</v>
      </c>
      <c r="R1268" s="75" t="s">
        <v>1</v>
      </c>
      <c r="S1268" s="75" t="s">
        <v>1</v>
      </c>
      <c r="T1268" s="79">
        <v>11</v>
      </c>
      <c r="V1268" s="86">
        <v>39436</v>
      </c>
      <c r="X1268" s="81" t="str">
        <f t="shared" si="190"/>
        <v>2007-Q1</v>
      </c>
      <c r="Y1268" s="81" t="str">
        <f t="shared" si="191"/>
        <v>2007-Q1</v>
      </c>
      <c r="Z1268" s="87">
        <f t="shared" si="192"/>
        <v>11.25</v>
      </c>
      <c r="AB1268" s="81" t="str">
        <f t="shared" si="193"/>
        <v>2007-Q4</v>
      </c>
      <c r="AC1268" s="81" t="str">
        <f t="shared" si="194"/>
        <v>2007-Q4</v>
      </c>
      <c r="AD1268" s="87">
        <f t="shared" si="195"/>
        <v>10.199999999999999</v>
      </c>
      <c r="AF1268" s="81" t="str">
        <f t="shared" si="196"/>
        <v>2007-Q4</v>
      </c>
      <c r="AG1268" s="87">
        <f t="shared" si="197"/>
        <v>11.25</v>
      </c>
      <c r="AH1268" s="87">
        <f t="shared" si="198"/>
        <v>10.199999999999999</v>
      </c>
      <c r="AI1268" s="87">
        <f t="shared" si="199"/>
        <v>1.0500000000000007</v>
      </c>
    </row>
    <row r="1269" spans="1:35" ht="12" customHeight="1" x14ac:dyDescent="0.2">
      <c r="A1269" s="73" t="s">
        <v>1887</v>
      </c>
      <c r="B1269" s="74" t="s">
        <v>193</v>
      </c>
      <c r="C1269" s="74" t="s">
        <v>168</v>
      </c>
      <c r="D1269" s="74" t="s">
        <v>167</v>
      </c>
      <c r="E1269" s="74" t="s">
        <v>1031</v>
      </c>
      <c r="F1269" s="74" t="s">
        <v>2</v>
      </c>
      <c r="G1269" s="74" t="s">
        <v>2680</v>
      </c>
      <c r="H1269" s="76">
        <v>39234</v>
      </c>
      <c r="I1269" s="77">
        <v>140.19999999999999</v>
      </c>
      <c r="J1269" s="78">
        <v>9.36</v>
      </c>
      <c r="K1269" s="78">
        <v>12.5</v>
      </c>
      <c r="L1269" s="78">
        <v>53</v>
      </c>
      <c r="M1269" s="78">
        <v>7798.4</v>
      </c>
      <c r="N1269" s="76">
        <v>39436</v>
      </c>
      <c r="O1269" s="77">
        <v>-286.92399999999998</v>
      </c>
      <c r="P1269" s="78">
        <v>8.57</v>
      </c>
      <c r="Q1269" s="78">
        <v>11</v>
      </c>
      <c r="R1269" s="78">
        <v>53</v>
      </c>
      <c r="S1269" s="78">
        <v>7833.049</v>
      </c>
      <c r="T1269" s="79">
        <v>6</v>
      </c>
      <c r="V1269" s="86">
        <v>39436</v>
      </c>
      <c r="X1269" s="81" t="str">
        <f t="shared" si="190"/>
        <v>2007-Q2</v>
      </c>
      <c r="Y1269" s="81" t="str">
        <f t="shared" si="191"/>
        <v>2007-Q2</v>
      </c>
      <c r="Z1269" s="87">
        <f t="shared" si="192"/>
        <v>12.5</v>
      </c>
      <c r="AB1269" s="81" t="str">
        <f t="shared" si="193"/>
        <v>2007-Q4</v>
      </c>
      <c r="AC1269" s="81" t="str">
        <f t="shared" si="194"/>
        <v>2007-Q4</v>
      </c>
      <c r="AD1269" s="87">
        <f t="shared" si="195"/>
        <v>11</v>
      </c>
      <c r="AF1269" s="81" t="str">
        <f t="shared" si="196"/>
        <v>2007-Q4</v>
      </c>
      <c r="AG1269" s="87">
        <f t="shared" si="197"/>
        <v>12.5</v>
      </c>
      <c r="AH1269" s="87">
        <f t="shared" si="198"/>
        <v>11</v>
      </c>
      <c r="AI1269" s="87">
        <f t="shared" si="199"/>
        <v>1.5</v>
      </c>
    </row>
    <row r="1270" spans="1:35" ht="12" customHeight="1" x14ac:dyDescent="0.2">
      <c r="A1270" s="73" t="s">
        <v>1887</v>
      </c>
      <c r="B1270" s="74" t="s">
        <v>14</v>
      </c>
      <c r="C1270" s="74" t="s">
        <v>136</v>
      </c>
      <c r="D1270" s="74" t="s">
        <v>135</v>
      </c>
      <c r="E1270" s="74" t="s">
        <v>1693</v>
      </c>
      <c r="F1270" s="74" t="s">
        <v>2</v>
      </c>
      <c r="G1270" s="74" t="s">
        <v>2680</v>
      </c>
      <c r="H1270" s="76">
        <v>39198</v>
      </c>
      <c r="I1270" s="77">
        <v>51.1</v>
      </c>
      <c r="J1270" s="78">
        <v>9.39</v>
      </c>
      <c r="K1270" s="78">
        <v>11.3</v>
      </c>
      <c r="L1270" s="78">
        <v>47.78</v>
      </c>
      <c r="M1270" s="78">
        <v>897.43100000000004</v>
      </c>
      <c r="N1270" s="76">
        <v>39435</v>
      </c>
      <c r="O1270" s="77">
        <v>30.2</v>
      </c>
      <c r="P1270" s="78">
        <v>8.1999999999999993</v>
      </c>
      <c r="Q1270" s="78">
        <v>10.199999999999999</v>
      </c>
      <c r="R1270" s="78">
        <v>46</v>
      </c>
      <c r="S1270" s="78">
        <v>895.9</v>
      </c>
      <c r="T1270" s="79">
        <v>7</v>
      </c>
      <c r="V1270" s="86">
        <v>39435</v>
      </c>
      <c r="X1270" s="81" t="str">
        <f t="shared" si="190"/>
        <v>2007-Q2</v>
      </c>
      <c r="Y1270" s="81" t="str">
        <f t="shared" si="191"/>
        <v>2007-Q2</v>
      </c>
      <c r="Z1270" s="87">
        <f t="shared" si="192"/>
        <v>11.3</v>
      </c>
      <c r="AB1270" s="81" t="str">
        <f t="shared" si="193"/>
        <v>2007-Q4</v>
      </c>
      <c r="AC1270" s="81" t="str">
        <f t="shared" si="194"/>
        <v>2007-Q4</v>
      </c>
      <c r="AD1270" s="87">
        <f t="shared" si="195"/>
        <v>10.199999999999999</v>
      </c>
      <c r="AF1270" s="81" t="str">
        <f t="shared" si="196"/>
        <v>2007-Q4</v>
      </c>
      <c r="AG1270" s="87">
        <f t="shared" si="197"/>
        <v>11.3</v>
      </c>
      <c r="AH1270" s="87">
        <f t="shared" si="198"/>
        <v>10.199999999999999</v>
      </c>
      <c r="AI1270" s="87">
        <f t="shared" si="199"/>
        <v>1.1000000000000014</v>
      </c>
    </row>
    <row r="1271" spans="1:35" ht="12" customHeight="1" x14ac:dyDescent="0.2">
      <c r="A1271" s="73" t="s">
        <v>1887</v>
      </c>
      <c r="B1271" s="74" t="s">
        <v>163</v>
      </c>
      <c r="C1271" s="74" t="s">
        <v>2330</v>
      </c>
      <c r="D1271" s="74" t="s">
        <v>15</v>
      </c>
      <c r="E1271" s="74" t="s">
        <v>1462</v>
      </c>
      <c r="F1271" s="74" t="s">
        <v>2</v>
      </c>
      <c r="G1271" s="74" t="s">
        <v>2680</v>
      </c>
      <c r="H1271" s="76">
        <v>39248</v>
      </c>
      <c r="I1271" s="77">
        <v>118</v>
      </c>
      <c r="J1271" s="78">
        <v>9.18</v>
      </c>
      <c r="K1271" s="78">
        <v>11.75</v>
      </c>
      <c r="L1271" s="78">
        <v>53.32</v>
      </c>
      <c r="M1271" s="78">
        <v>3970</v>
      </c>
      <c r="N1271" s="76">
        <v>39430</v>
      </c>
      <c r="O1271" s="77">
        <v>76.900000000000006</v>
      </c>
      <c r="P1271" s="78">
        <v>8.6199999999999992</v>
      </c>
      <c r="Q1271" s="78">
        <v>10.7</v>
      </c>
      <c r="R1271" s="78">
        <v>53.32</v>
      </c>
      <c r="S1271" s="78">
        <v>3943.9</v>
      </c>
      <c r="T1271" s="79">
        <v>6</v>
      </c>
      <c r="V1271" s="86">
        <v>39430</v>
      </c>
      <c r="X1271" s="81" t="str">
        <f t="shared" si="190"/>
        <v>2007-Q2</v>
      </c>
      <c r="Y1271" s="81" t="str">
        <f t="shared" si="191"/>
        <v>2007-Q2</v>
      </c>
      <c r="Z1271" s="87">
        <f t="shared" si="192"/>
        <v>11.75</v>
      </c>
      <c r="AB1271" s="81" t="str">
        <f t="shared" si="193"/>
        <v>2007-Q4</v>
      </c>
      <c r="AC1271" s="81" t="str">
        <f t="shared" si="194"/>
        <v>2007-Q4</v>
      </c>
      <c r="AD1271" s="87">
        <f t="shared" si="195"/>
        <v>10.7</v>
      </c>
      <c r="AF1271" s="81" t="str">
        <f t="shared" si="196"/>
        <v>2007-Q4</v>
      </c>
      <c r="AG1271" s="87">
        <f t="shared" si="197"/>
        <v>11.75</v>
      </c>
      <c r="AH1271" s="87">
        <f t="shared" si="198"/>
        <v>10.7</v>
      </c>
      <c r="AI1271" s="87">
        <f t="shared" si="199"/>
        <v>1.0500000000000007</v>
      </c>
    </row>
    <row r="1272" spans="1:35" ht="12" customHeight="1" x14ac:dyDescent="0.2">
      <c r="A1272" s="73" t="s">
        <v>1887</v>
      </c>
      <c r="B1272" s="74" t="s">
        <v>8</v>
      </c>
      <c r="C1272" s="74" t="s">
        <v>2942</v>
      </c>
      <c r="D1272" s="74" t="s">
        <v>128</v>
      </c>
      <c r="E1272" s="74" t="s">
        <v>1732</v>
      </c>
      <c r="F1272" s="74" t="s">
        <v>2</v>
      </c>
      <c r="G1272" s="74" t="s">
        <v>2680</v>
      </c>
      <c r="H1272" s="76">
        <v>39209</v>
      </c>
      <c r="I1272" s="77">
        <v>34</v>
      </c>
      <c r="J1272" s="78">
        <v>9.25</v>
      </c>
      <c r="K1272" s="78">
        <v>11</v>
      </c>
      <c r="L1272" s="78">
        <v>57.02</v>
      </c>
      <c r="M1272" s="78">
        <v>423.7</v>
      </c>
      <c r="N1272" s="76">
        <v>39430</v>
      </c>
      <c r="O1272" s="77">
        <v>16.2</v>
      </c>
      <c r="P1272" s="78">
        <v>9.08</v>
      </c>
      <c r="Q1272" s="78">
        <v>10.8</v>
      </c>
      <c r="R1272" s="78">
        <v>57.36</v>
      </c>
      <c r="S1272" s="78">
        <v>421.1</v>
      </c>
      <c r="T1272" s="79">
        <v>7</v>
      </c>
      <c r="V1272" s="86">
        <v>39430</v>
      </c>
      <c r="X1272" s="81" t="str">
        <f t="shared" si="190"/>
        <v>2007-Q2</v>
      </c>
      <c r="Y1272" s="81" t="str">
        <f t="shared" si="191"/>
        <v>2007-Q2</v>
      </c>
      <c r="Z1272" s="87">
        <f t="shared" si="192"/>
        <v>11</v>
      </c>
      <c r="AB1272" s="81" t="str">
        <f t="shared" si="193"/>
        <v>2007-Q4</v>
      </c>
      <c r="AC1272" s="81" t="str">
        <f t="shared" si="194"/>
        <v>2007-Q4</v>
      </c>
      <c r="AD1272" s="87">
        <f t="shared" si="195"/>
        <v>10.8</v>
      </c>
      <c r="AF1272" s="81" t="str">
        <f t="shared" si="196"/>
        <v>2007-Q4</v>
      </c>
      <c r="AG1272" s="87">
        <f t="shared" si="197"/>
        <v>11</v>
      </c>
      <c r="AH1272" s="87">
        <f t="shared" si="198"/>
        <v>10.8</v>
      </c>
      <c r="AI1272" s="87">
        <f t="shared" si="199"/>
        <v>0.19999999999999929</v>
      </c>
    </row>
    <row r="1273" spans="1:35" ht="12" customHeight="1" x14ac:dyDescent="0.2">
      <c r="A1273" s="73" t="s">
        <v>1887</v>
      </c>
      <c r="B1273" s="74" t="s">
        <v>28</v>
      </c>
      <c r="C1273" s="74" t="s">
        <v>1492</v>
      </c>
      <c r="D1273" s="74" t="s">
        <v>22</v>
      </c>
      <c r="E1273" s="74" t="s">
        <v>1493</v>
      </c>
      <c r="F1273" s="74" t="s">
        <v>2</v>
      </c>
      <c r="G1273" s="74" t="s">
        <v>2678</v>
      </c>
      <c r="H1273" s="76">
        <v>39030</v>
      </c>
      <c r="I1273" s="77">
        <v>69.640359000000004</v>
      </c>
      <c r="J1273" s="78">
        <v>7.8</v>
      </c>
      <c r="K1273" s="78">
        <v>10.75</v>
      </c>
      <c r="L1273" s="78">
        <v>40</v>
      </c>
      <c r="M1273" s="78">
        <v>1596.4873749999999</v>
      </c>
      <c r="N1273" s="76">
        <v>39429</v>
      </c>
      <c r="O1273" s="77">
        <v>40.799999999999997</v>
      </c>
      <c r="P1273" s="78">
        <v>7.5</v>
      </c>
      <c r="Q1273" s="78">
        <v>9.9600000000000009</v>
      </c>
      <c r="R1273" s="78">
        <v>40</v>
      </c>
      <c r="S1273" s="78">
        <v>1566.4984669999999</v>
      </c>
      <c r="T1273" s="79">
        <v>13</v>
      </c>
      <c r="V1273" s="86">
        <v>39429</v>
      </c>
      <c r="X1273" s="81" t="str">
        <f t="shared" si="190"/>
        <v>2006-Q4</v>
      </c>
      <c r="Y1273" s="81" t="str">
        <f t="shared" si="191"/>
        <v>2006-Q4</v>
      </c>
      <c r="Z1273" s="87">
        <f t="shared" si="192"/>
        <v>10.75</v>
      </c>
      <c r="AB1273" s="81" t="str">
        <f t="shared" si="193"/>
        <v>2007-Q4</v>
      </c>
      <c r="AC1273" s="81" t="str">
        <f t="shared" si="194"/>
        <v>2007-Q4</v>
      </c>
      <c r="AD1273" s="87">
        <f t="shared" si="195"/>
        <v>9.9600000000000009</v>
      </c>
      <c r="AF1273" s="81" t="str">
        <f t="shared" si="196"/>
        <v>2007-Q4</v>
      </c>
      <c r="AG1273" s="87">
        <f t="shared" si="197"/>
        <v>10.75</v>
      </c>
      <c r="AH1273" s="87">
        <f t="shared" si="198"/>
        <v>9.9600000000000009</v>
      </c>
      <c r="AI1273" s="87">
        <f t="shared" si="199"/>
        <v>0.78999999999999915</v>
      </c>
    </row>
    <row r="1274" spans="1:35" ht="12" customHeight="1" x14ac:dyDescent="0.2">
      <c r="A1274" s="73" t="s">
        <v>1887</v>
      </c>
      <c r="B1274" s="74" t="s">
        <v>17</v>
      </c>
      <c r="C1274" s="74" t="s">
        <v>23</v>
      </c>
      <c r="D1274" s="74" t="s">
        <v>22</v>
      </c>
      <c r="E1274" s="74" t="s">
        <v>1968</v>
      </c>
      <c r="F1274" s="74" t="s">
        <v>2</v>
      </c>
      <c r="G1274" s="74" t="s">
        <v>2694</v>
      </c>
      <c r="H1274" s="76">
        <v>39279</v>
      </c>
      <c r="I1274" s="77">
        <v>38.200000000000003</v>
      </c>
      <c r="J1274" s="78">
        <v>8.51</v>
      </c>
      <c r="K1274" s="78">
        <v>12</v>
      </c>
      <c r="L1274" s="78">
        <v>44.28</v>
      </c>
      <c r="M1274" s="75" t="s">
        <v>1</v>
      </c>
      <c r="N1274" s="76">
        <v>39429</v>
      </c>
      <c r="O1274" s="77">
        <v>27.6</v>
      </c>
      <c r="P1274" s="78">
        <v>7.58</v>
      </c>
      <c r="Q1274" s="78">
        <v>9.9</v>
      </c>
      <c r="R1274" s="78">
        <v>44.28</v>
      </c>
      <c r="S1274" s="75" t="s">
        <v>1</v>
      </c>
      <c r="T1274" s="79">
        <v>5</v>
      </c>
      <c r="V1274" s="86">
        <v>39429</v>
      </c>
      <c r="X1274" s="81" t="str">
        <f t="shared" si="190"/>
        <v>2007-Q3</v>
      </c>
      <c r="Y1274" s="81" t="str">
        <f t="shared" si="191"/>
        <v>2007-Q3</v>
      </c>
      <c r="Z1274" s="87">
        <f t="shared" si="192"/>
        <v>12</v>
      </c>
      <c r="AB1274" s="81" t="str">
        <f t="shared" si="193"/>
        <v>2007-Q4</v>
      </c>
      <c r="AC1274" s="81" t="str">
        <f t="shared" si="194"/>
        <v>2007-Q4</v>
      </c>
      <c r="AD1274" s="87">
        <f t="shared" si="195"/>
        <v>9.9</v>
      </c>
      <c r="AF1274" s="81" t="str">
        <f t="shared" si="196"/>
        <v>2007-Q4</v>
      </c>
      <c r="AG1274" s="87">
        <f t="shared" si="197"/>
        <v>12</v>
      </c>
      <c r="AH1274" s="87">
        <f t="shared" si="198"/>
        <v>9.9</v>
      </c>
      <c r="AI1274" s="87">
        <f t="shared" si="199"/>
        <v>2.0999999999999996</v>
      </c>
    </row>
    <row r="1275" spans="1:35" ht="12" customHeight="1" x14ac:dyDescent="0.2">
      <c r="A1275" s="73" t="s">
        <v>1887</v>
      </c>
      <c r="B1275" s="74" t="s">
        <v>204</v>
      </c>
      <c r="C1275" s="74" t="s">
        <v>2324</v>
      </c>
      <c r="D1275" s="74" t="s">
        <v>2170</v>
      </c>
      <c r="E1275" s="74" t="s">
        <v>950</v>
      </c>
      <c r="F1275" s="74" t="s">
        <v>2</v>
      </c>
      <c r="G1275" s="74" t="s">
        <v>2680</v>
      </c>
      <c r="H1275" s="76">
        <v>39114</v>
      </c>
      <c r="I1275" s="77">
        <v>47.318854999999999</v>
      </c>
      <c r="J1275" s="78">
        <v>8.9700000000000006</v>
      </c>
      <c r="K1275" s="78">
        <v>11.25</v>
      </c>
      <c r="L1275" s="78">
        <v>57.62</v>
      </c>
      <c r="M1275" s="78">
        <v>1300</v>
      </c>
      <c r="N1275" s="76">
        <v>39422</v>
      </c>
      <c r="O1275" s="77">
        <v>35.308914000000001</v>
      </c>
      <c r="P1275" s="78">
        <v>8.68</v>
      </c>
      <c r="Q1275" s="78">
        <v>10.75</v>
      </c>
      <c r="R1275" s="78">
        <v>57.62</v>
      </c>
      <c r="S1275" s="78">
        <v>1300</v>
      </c>
      <c r="T1275" s="79">
        <v>10</v>
      </c>
      <c r="V1275" s="86">
        <v>39422</v>
      </c>
      <c r="X1275" s="81" t="str">
        <f t="shared" si="190"/>
        <v>2007-Q1</v>
      </c>
      <c r="Y1275" s="81" t="str">
        <f t="shared" si="191"/>
        <v>2007-Q1</v>
      </c>
      <c r="Z1275" s="87">
        <f t="shared" si="192"/>
        <v>11.25</v>
      </c>
      <c r="AB1275" s="81" t="str">
        <f t="shared" si="193"/>
        <v>2007-Q4</v>
      </c>
      <c r="AC1275" s="81" t="str">
        <f t="shared" si="194"/>
        <v>2007-Q4</v>
      </c>
      <c r="AD1275" s="87">
        <f t="shared" si="195"/>
        <v>10.75</v>
      </c>
      <c r="AF1275" s="81" t="str">
        <f t="shared" si="196"/>
        <v>2007-Q4</v>
      </c>
      <c r="AG1275" s="87">
        <f t="shared" si="197"/>
        <v>11.25</v>
      </c>
      <c r="AH1275" s="87">
        <f t="shared" si="198"/>
        <v>10.75</v>
      </c>
      <c r="AI1275" s="87">
        <f t="shared" si="199"/>
        <v>0.5</v>
      </c>
    </row>
    <row r="1276" spans="1:35" ht="12" customHeight="1" x14ac:dyDescent="0.2">
      <c r="A1276" s="73" t="s">
        <v>1887</v>
      </c>
      <c r="B1276" s="74" t="s">
        <v>31</v>
      </c>
      <c r="C1276" s="74" t="s">
        <v>173</v>
      </c>
      <c r="D1276" s="74" t="s">
        <v>19</v>
      </c>
      <c r="E1276" s="74" t="s">
        <v>1410</v>
      </c>
      <c r="F1276" s="74" t="s">
        <v>2</v>
      </c>
      <c r="G1276" s="74" t="s">
        <v>2678</v>
      </c>
      <c r="H1276" s="76">
        <v>39170</v>
      </c>
      <c r="I1276" s="77">
        <v>83.6</v>
      </c>
      <c r="J1276" s="78">
        <v>8.36</v>
      </c>
      <c r="K1276" s="78">
        <v>11.5</v>
      </c>
      <c r="L1276" s="78">
        <v>43.13</v>
      </c>
      <c r="M1276" s="78">
        <v>2023.9960000000001</v>
      </c>
      <c r="N1276" s="76">
        <v>39422</v>
      </c>
      <c r="O1276" s="77">
        <v>55</v>
      </c>
      <c r="P1276" s="75" t="s">
        <v>1</v>
      </c>
      <c r="Q1276" s="75" t="s">
        <v>1</v>
      </c>
      <c r="R1276" s="75" t="s">
        <v>1</v>
      </c>
      <c r="S1276" s="75" t="s">
        <v>1</v>
      </c>
      <c r="T1276" s="79">
        <v>8</v>
      </c>
      <c r="V1276" s="86">
        <v>39422</v>
      </c>
      <c r="X1276" s="81" t="str">
        <f t="shared" si="190"/>
        <v>2007-Q1</v>
      </c>
      <c r="Y1276" s="81" t="str">
        <f t="shared" si="191"/>
        <v>2007-Q1</v>
      </c>
      <c r="Z1276" s="87">
        <f t="shared" si="192"/>
        <v>11.5</v>
      </c>
      <c r="AB1276" s="81" t="str">
        <f t="shared" si="193"/>
        <v>2007-Q4</v>
      </c>
      <c r="AC1276" s="81" t="str">
        <f t="shared" si="194"/>
        <v/>
      </c>
      <c r="AD1276" s="87" t="str">
        <f t="shared" si="195"/>
        <v/>
      </c>
      <c r="AF1276" s="81" t="str">
        <f t="shared" si="196"/>
        <v/>
      </c>
      <c r="AG1276" s="87" t="str">
        <f t="shared" si="197"/>
        <v/>
      </c>
      <c r="AH1276" s="87" t="str">
        <f t="shared" si="198"/>
        <v/>
      </c>
      <c r="AI1276" s="87" t="str">
        <f t="shared" si="199"/>
        <v/>
      </c>
    </row>
    <row r="1277" spans="1:35" ht="12" customHeight="1" x14ac:dyDescent="0.2">
      <c r="A1277" s="73" t="s">
        <v>1887</v>
      </c>
      <c r="B1277" s="74" t="s">
        <v>116</v>
      </c>
      <c r="C1277" s="74" t="s">
        <v>119</v>
      </c>
      <c r="D1277" s="74" t="s">
        <v>118</v>
      </c>
      <c r="E1277" s="74" t="s">
        <v>1862</v>
      </c>
      <c r="F1277" s="74" t="s">
        <v>2</v>
      </c>
      <c r="G1277" s="74" t="s">
        <v>2680</v>
      </c>
      <c r="H1277" s="76">
        <v>39142</v>
      </c>
      <c r="I1277" s="77">
        <v>8.4370630000000002</v>
      </c>
      <c r="J1277" s="78">
        <v>9.14</v>
      </c>
      <c r="K1277" s="78">
        <v>11.75</v>
      </c>
      <c r="L1277" s="78">
        <v>54</v>
      </c>
      <c r="M1277" s="78">
        <v>252.17954800000001</v>
      </c>
      <c r="N1277" s="76">
        <v>39415</v>
      </c>
      <c r="O1277" s="77">
        <v>6.7256640000000001</v>
      </c>
      <c r="P1277" s="78">
        <v>8.84</v>
      </c>
      <c r="Q1277" s="78">
        <v>10.9</v>
      </c>
      <c r="R1277" s="78">
        <v>54</v>
      </c>
      <c r="S1277" s="78">
        <v>249.45292000000001</v>
      </c>
      <c r="T1277" s="79">
        <v>9</v>
      </c>
      <c r="V1277" s="86">
        <v>39415</v>
      </c>
      <c r="X1277" s="81" t="str">
        <f t="shared" si="190"/>
        <v>2007-Q1</v>
      </c>
      <c r="Y1277" s="81" t="str">
        <f t="shared" si="191"/>
        <v>2007-Q1</v>
      </c>
      <c r="Z1277" s="87">
        <f t="shared" si="192"/>
        <v>11.75</v>
      </c>
      <c r="AB1277" s="81" t="str">
        <f t="shared" si="193"/>
        <v>2007-Q4</v>
      </c>
      <c r="AC1277" s="81" t="str">
        <f t="shared" si="194"/>
        <v>2007-Q4</v>
      </c>
      <c r="AD1277" s="87">
        <f t="shared" si="195"/>
        <v>10.9</v>
      </c>
      <c r="AF1277" s="81" t="str">
        <f t="shared" si="196"/>
        <v>2007-Q4</v>
      </c>
      <c r="AG1277" s="87">
        <f t="shared" si="197"/>
        <v>11.75</v>
      </c>
      <c r="AH1277" s="87">
        <f t="shared" si="198"/>
        <v>10.9</v>
      </c>
      <c r="AI1277" s="87">
        <f t="shared" si="199"/>
        <v>0.84999999999999964</v>
      </c>
    </row>
    <row r="1278" spans="1:35" ht="12" customHeight="1" x14ac:dyDescent="0.2">
      <c r="A1278" s="73" t="s">
        <v>1887</v>
      </c>
      <c r="B1278" s="74" t="s">
        <v>78</v>
      </c>
      <c r="C1278" s="74" t="s">
        <v>2324</v>
      </c>
      <c r="D1278" s="74" t="s">
        <v>2170</v>
      </c>
      <c r="E1278" s="74" t="s">
        <v>653</v>
      </c>
      <c r="F1278" s="74" t="s">
        <v>2</v>
      </c>
      <c r="G1278" s="74" t="s">
        <v>2680</v>
      </c>
      <c r="H1278" s="76">
        <v>39142</v>
      </c>
      <c r="I1278" s="77">
        <v>47.060873000000001</v>
      </c>
      <c r="J1278" s="78">
        <v>8.83</v>
      </c>
      <c r="K1278" s="78">
        <v>11.25</v>
      </c>
      <c r="L1278" s="78">
        <v>53.43</v>
      </c>
      <c r="M1278" s="78">
        <v>1107.821383</v>
      </c>
      <c r="N1278" s="76">
        <v>39406</v>
      </c>
      <c r="O1278" s="77">
        <v>28</v>
      </c>
      <c r="P1278" s="75" t="s">
        <v>1</v>
      </c>
      <c r="Q1278" s="75" t="s">
        <v>1</v>
      </c>
      <c r="R1278" s="75" t="s">
        <v>1</v>
      </c>
      <c r="S1278" s="75" t="s">
        <v>1</v>
      </c>
      <c r="T1278" s="79">
        <v>8</v>
      </c>
      <c r="V1278" s="86">
        <v>39406</v>
      </c>
      <c r="X1278" s="81" t="str">
        <f t="shared" si="190"/>
        <v>2007-Q1</v>
      </c>
      <c r="Y1278" s="81" t="str">
        <f t="shared" si="191"/>
        <v>2007-Q1</v>
      </c>
      <c r="Z1278" s="87">
        <f t="shared" si="192"/>
        <v>11.25</v>
      </c>
      <c r="AB1278" s="81" t="str">
        <f t="shared" si="193"/>
        <v>2007-Q4</v>
      </c>
      <c r="AC1278" s="81" t="str">
        <f t="shared" si="194"/>
        <v/>
      </c>
      <c r="AD1278" s="87" t="str">
        <f t="shared" si="195"/>
        <v/>
      </c>
      <c r="AF1278" s="81" t="str">
        <f t="shared" si="196"/>
        <v/>
      </c>
      <c r="AG1278" s="87" t="str">
        <f t="shared" si="197"/>
        <v/>
      </c>
      <c r="AH1278" s="87" t="str">
        <f t="shared" si="198"/>
        <v/>
      </c>
      <c r="AI1278" s="87" t="str">
        <f t="shared" si="199"/>
        <v/>
      </c>
    </row>
    <row r="1279" spans="1:35" ht="12" customHeight="1" x14ac:dyDescent="0.2">
      <c r="A1279" s="73" t="s">
        <v>1887</v>
      </c>
      <c r="B1279" s="74" t="s">
        <v>28</v>
      </c>
      <c r="C1279" s="74" t="s">
        <v>1536</v>
      </c>
      <c r="D1279" s="74" t="s">
        <v>2095</v>
      </c>
      <c r="E1279" s="74" t="s">
        <v>1537</v>
      </c>
      <c r="F1279" s="74" t="s">
        <v>2</v>
      </c>
      <c r="G1279" s="74" t="s">
        <v>2767</v>
      </c>
      <c r="H1279" s="76">
        <v>39104</v>
      </c>
      <c r="I1279" s="77">
        <v>13.627691</v>
      </c>
      <c r="J1279" s="78">
        <v>8.4</v>
      </c>
      <c r="K1279" s="78">
        <v>11.25</v>
      </c>
      <c r="L1279" s="78">
        <v>40</v>
      </c>
      <c r="M1279" s="78">
        <v>75.646806999999995</v>
      </c>
      <c r="N1279" s="76">
        <v>39386</v>
      </c>
      <c r="O1279" s="77">
        <v>11.960091</v>
      </c>
      <c r="P1279" s="78">
        <v>7.88</v>
      </c>
      <c r="Q1279" s="78">
        <v>9.9600000000000009</v>
      </c>
      <c r="R1279" s="78">
        <v>40</v>
      </c>
      <c r="S1279" s="78">
        <v>68.060727</v>
      </c>
      <c r="T1279" s="79">
        <v>9</v>
      </c>
      <c r="V1279" s="86">
        <v>39386</v>
      </c>
      <c r="X1279" s="81" t="str">
        <f t="shared" si="190"/>
        <v>2007-Q1</v>
      </c>
      <c r="Y1279" s="81" t="str">
        <f t="shared" si="191"/>
        <v>2007-Q1</v>
      </c>
      <c r="Z1279" s="87">
        <f t="shared" si="192"/>
        <v>11.25</v>
      </c>
      <c r="AB1279" s="81" t="str">
        <f t="shared" si="193"/>
        <v>2007-Q4</v>
      </c>
      <c r="AC1279" s="81" t="str">
        <f t="shared" si="194"/>
        <v>2007-Q4</v>
      </c>
      <c r="AD1279" s="87">
        <f t="shared" si="195"/>
        <v>9.9600000000000009</v>
      </c>
      <c r="AF1279" s="81" t="str">
        <f t="shared" si="196"/>
        <v>2007-Q4</v>
      </c>
      <c r="AG1279" s="87">
        <f t="shared" si="197"/>
        <v>11.25</v>
      </c>
      <c r="AH1279" s="87">
        <f t="shared" si="198"/>
        <v>9.9600000000000009</v>
      </c>
      <c r="AI1279" s="87">
        <f t="shared" si="199"/>
        <v>1.2899999999999991</v>
      </c>
    </row>
    <row r="1280" spans="1:35" ht="12" customHeight="1" x14ac:dyDescent="0.2">
      <c r="A1280" s="73" t="s">
        <v>1887</v>
      </c>
      <c r="B1280" s="74" t="s">
        <v>39</v>
      </c>
      <c r="C1280" s="74" t="s">
        <v>186</v>
      </c>
      <c r="D1280" s="74" t="s">
        <v>38</v>
      </c>
      <c r="E1280" s="74" t="s">
        <v>1238</v>
      </c>
      <c r="F1280" s="74" t="s">
        <v>2</v>
      </c>
      <c r="G1280" s="74" t="s">
        <v>2678</v>
      </c>
      <c r="H1280" s="76">
        <v>39066</v>
      </c>
      <c r="I1280" s="77">
        <v>0</v>
      </c>
      <c r="J1280" s="75" t="s">
        <v>1</v>
      </c>
      <c r="K1280" s="75" t="s">
        <v>1</v>
      </c>
      <c r="L1280" s="75" t="s">
        <v>1</v>
      </c>
      <c r="M1280" s="75" t="s">
        <v>1</v>
      </c>
      <c r="N1280" s="76">
        <v>39372</v>
      </c>
      <c r="O1280" s="77">
        <v>0</v>
      </c>
      <c r="P1280" s="78">
        <v>7.56</v>
      </c>
      <c r="Q1280" s="78">
        <v>9.1</v>
      </c>
      <c r="R1280" s="78">
        <v>47.54</v>
      </c>
      <c r="S1280" s="78">
        <v>436.67099999999999</v>
      </c>
      <c r="T1280" s="79">
        <v>10</v>
      </c>
      <c r="V1280" s="86">
        <v>39372</v>
      </c>
      <c r="X1280" s="81" t="str">
        <f t="shared" si="190"/>
        <v>2006-Q4</v>
      </c>
      <c r="Y1280" s="81" t="str">
        <f t="shared" si="191"/>
        <v/>
      </c>
      <c r="Z1280" s="87" t="str">
        <f t="shared" si="192"/>
        <v/>
      </c>
      <c r="AB1280" s="81" t="str">
        <f t="shared" si="193"/>
        <v>2007-Q4</v>
      </c>
      <c r="AC1280" s="81" t="str">
        <f t="shared" si="194"/>
        <v>2007-Q4</v>
      </c>
      <c r="AD1280" s="87">
        <f t="shared" si="195"/>
        <v>9.1</v>
      </c>
      <c r="AF1280" s="81" t="str">
        <f t="shared" si="196"/>
        <v/>
      </c>
      <c r="AG1280" s="87" t="str">
        <f t="shared" si="197"/>
        <v/>
      </c>
      <c r="AH1280" s="87" t="str">
        <f t="shared" si="198"/>
        <v/>
      </c>
      <c r="AI1280" s="87" t="str">
        <f t="shared" si="199"/>
        <v/>
      </c>
    </row>
    <row r="1281" spans="1:35" ht="12" customHeight="1" x14ac:dyDescent="0.2">
      <c r="A1281" s="73" t="s">
        <v>1887</v>
      </c>
      <c r="B1281" s="74" t="s">
        <v>181</v>
      </c>
      <c r="C1281" s="74" t="s">
        <v>3015</v>
      </c>
      <c r="D1281" s="74" t="s">
        <v>22</v>
      </c>
      <c r="E1281" s="74" t="s">
        <v>1336</v>
      </c>
      <c r="F1281" s="74" t="s">
        <v>2</v>
      </c>
      <c r="G1281" s="74" t="s">
        <v>2680</v>
      </c>
      <c r="H1281" s="76">
        <v>39042</v>
      </c>
      <c r="I1281" s="77">
        <v>47.9</v>
      </c>
      <c r="J1281" s="78">
        <v>8.82</v>
      </c>
      <c r="K1281" s="78">
        <v>11.75</v>
      </c>
      <c r="L1281" s="78">
        <v>46.02</v>
      </c>
      <c r="M1281" s="78">
        <v>1184.9948979999999</v>
      </c>
      <c r="N1281" s="76">
        <v>39364</v>
      </c>
      <c r="O1281" s="77">
        <v>9.7912520000000001</v>
      </c>
      <c r="P1281" s="78">
        <v>8.01</v>
      </c>
      <c r="Q1281" s="78">
        <v>10</v>
      </c>
      <c r="R1281" s="78">
        <v>46.02</v>
      </c>
      <c r="S1281" s="78">
        <v>1117.229272</v>
      </c>
      <c r="T1281" s="79">
        <v>10</v>
      </c>
      <c r="V1281" s="86">
        <v>39364</v>
      </c>
      <c r="X1281" s="81" t="str">
        <f t="shared" si="190"/>
        <v>2006-Q4</v>
      </c>
      <c r="Y1281" s="81" t="str">
        <f t="shared" si="191"/>
        <v>2006-Q4</v>
      </c>
      <c r="Z1281" s="87">
        <f t="shared" si="192"/>
        <v>11.75</v>
      </c>
      <c r="AB1281" s="81" t="str">
        <f t="shared" si="193"/>
        <v>2007-Q4</v>
      </c>
      <c r="AC1281" s="81" t="str">
        <f t="shared" si="194"/>
        <v>2007-Q4</v>
      </c>
      <c r="AD1281" s="87">
        <f t="shared" si="195"/>
        <v>10</v>
      </c>
      <c r="AF1281" s="81" t="str">
        <f t="shared" si="196"/>
        <v>2007-Q4</v>
      </c>
      <c r="AG1281" s="87">
        <f t="shared" si="197"/>
        <v>11.75</v>
      </c>
      <c r="AH1281" s="87">
        <f t="shared" si="198"/>
        <v>10</v>
      </c>
      <c r="AI1281" s="87">
        <f t="shared" si="199"/>
        <v>1.75</v>
      </c>
    </row>
    <row r="1282" spans="1:35" ht="12" customHeight="1" x14ac:dyDescent="0.2">
      <c r="A1282" s="73" t="s">
        <v>1887</v>
      </c>
      <c r="B1282" s="74" t="s">
        <v>231</v>
      </c>
      <c r="C1282" s="74" t="s">
        <v>2508</v>
      </c>
      <c r="D1282" s="74" t="s">
        <v>1514</v>
      </c>
      <c r="E1282" s="74" t="s">
        <v>645</v>
      </c>
      <c r="F1282" s="74" t="s">
        <v>2</v>
      </c>
      <c r="G1282" s="74" t="s">
        <v>2680</v>
      </c>
      <c r="H1282" s="76">
        <v>38961</v>
      </c>
      <c r="I1282" s="77">
        <v>80.415778000000003</v>
      </c>
      <c r="J1282" s="78">
        <v>7.96</v>
      </c>
      <c r="K1282" s="78">
        <v>11.75</v>
      </c>
      <c r="L1282" s="78">
        <v>47.05</v>
      </c>
      <c r="M1282" s="78">
        <v>1043.718562</v>
      </c>
      <c r="N1282" s="76">
        <v>39309</v>
      </c>
      <c r="O1282" s="77">
        <v>67.3</v>
      </c>
      <c r="P1282" s="78">
        <v>7.32</v>
      </c>
      <c r="Q1282" s="78">
        <v>10.4</v>
      </c>
      <c r="R1282" s="78">
        <v>47.05</v>
      </c>
      <c r="S1282" s="78">
        <v>1043.718562</v>
      </c>
      <c r="T1282" s="79">
        <v>11</v>
      </c>
      <c r="V1282" s="86">
        <v>39309</v>
      </c>
      <c r="X1282" s="81" t="str">
        <f t="shared" si="190"/>
        <v>2006-Q3</v>
      </c>
      <c r="Y1282" s="81" t="str">
        <f t="shared" si="191"/>
        <v>2006-Q3</v>
      </c>
      <c r="Z1282" s="87">
        <f t="shared" si="192"/>
        <v>11.75</v>
      </c>
      <c r="AB1282" s="81" t="str">
        <f t="shared" si="193"/>
        <v>2007-Q3</v>
      </c>
      <c r="AC1282" s="81" t="str">
        <f t="shared" si="194"/>
        <v>2007-Q3</v>
      </c>
      <c r="AD1282" s="87">
        <f t="shared" si="195"/>
        <v>10.4</v>
      </c>
      <c r="AF1282" s="81" t="str">
        <f t="shared" si="196"/>
        <v>2007-Q3</v>
      </c>
      <c r="AG1282" s="87">
        <f t="shared" si="197"/>
        <v>11.75</v>
      </c>
      <c r="AH1282" s="87">
        <f t="shared" si="198"/>
        <v>10.4</v>
      </c>
      <c r="AI1282" s="87">
        <f t="shared" si="199"/>
        <v>1.3499999999999996</v>
      </c>
    </row>
    <row r="1283" spans="1:35" ht="12" customHeight="1" x14ac:dyDescent="0.2">
      <c r="A1283" s="73" t="s">
        <v>1887</v>
      </c>
      <c r="B1283" s="74" t="s">
        <v>28</v>
      </c>
      <c r="C1283" s="74" t="s">
        <v>2716</v>
      </c>
      <c r="D1283" s="74" t="s">
        <v>10</v>
      </c>
      <c r="E1283" s="74" t="s">
        <v>1573</v>
      </c>
      <c r="F1283" s="74" t="s">
        <v>2</v>
      </c>
      <c r="G1283" s="74" t="s">
        <v>2680</v>
      </c>
      <c r="H1283" s="76">
        <v>38868</v>
      </c>
      <c r="I1283" s="77">
        <v>66.3</v>
      </c>
      <c r="J1283" s="78">
        <v>9.15</v>
      </c>
      <c r="K1283" s="78">
        <v>11.6</v>
      </c>
      <c r="L1283" s="78">
        <v>51.13</v>
      </c>
      <c r="M1283" s="78">
        <v>968.55575399999998</v>
      </c>
      <c r="N1283" s="76">
        <v>39290</v>
      </c>
      <c r="O1283" s="77">
        <v>23</v>
      </c>
      <c r="P1283" s="75" t="s">
        <v>1</v>
      </c>
      <c r="Q1283" s="75" t="s">
        <v>1</v>
      </c>
      <c r="R1283" s="75" t="s">
        <v>1</v>
      </c>
      <c r="S1283" s="75" t="s">
        <v>1</v>
      </c>
      <c r="T1283" s="79">
        <v>14</v>
      </c>
      <c r="V1283" s="86">
        <v>39290</v>
      </c>
      <c r="X1283" s="81" t="str">
        <f t="shared" ref="X1283:X1346" si="200">YEAR(H1283)&amp;"-Q"&amp;IF(MONTH(H1283)&lt;4,1,IF(MONTH(H1283)&lt;7,2,IF(MONTH(H1283)&lt;10,3,4)))</f>
        <v>2006-Q2</v>
      </c>
      <c r="Y1283" s="81" t="str">
        <f t="shared" ref="Y1283:Y1346" si="201">IF(ISNUMBER(K1283),X1283,"")</f>
        <v>2006-Q2</v>
      </c>
      <c r="Z1283" s="87">
        <f t="shared" ref="Z1283:Z1346" si="202">IF(ISNUMBER(K1283),K1283,"")</f>
        <v>11.6</v>
      </c>
      <c r="AB1283" s="81" t="str">
        <f t="shared" ref="AB1283:AB1346" si="203">IF(A1283="Settled",YEAR(N1283)&amp;"-Q"&amp;IF(MONTH(N1283)&lt;4,1,IF(MONTH(N1283)&lt;7,2,IF(MONTH(N1283)&lt;10,3,4))),"")</f>
        <v>2007-Q3</v>
      </c>
      <c r="AC1283" s="81" t="str">
        <f t="shared" ref="AC1283:AC1346" si="204">IF(ISNUMBER(Q1283),AB1283,"")</f>
        <v/>
      </c>
      <c r="AD1283" s="87" t="str">
        <f t="shared" ref="AD1283:AD1346" si="205">IF(ISNUMBER(Q1283),Q1283,"")</f>
        <v/>
      </c>
      <c r="AF1283" s="81" t="str">
        <f t="shared" ref="AF1283:AF1346" si="206">IF(AND(LEN(Z1283)&gt;0,LEN(AD1283)&gt;0),AB1283,"")</f>
        <v/>
      </c>
      <c r="AG1283" s="87" t="str">
        <f t="shared" ref="AG1283:AG1346" si="207">IF(LEN(AF1283)&gt;0,Z1283,"")</f>
        <v/>
      </c>
      <c r="AH1283" s="87" t="str">
        <f t="shared" ref="AH1283:AH1346" si="208">IF(LEN(AF1283)&gt;0,AD1283,"")</f>
        <v/>
      </c>
      <c r="AI1283" s="87" t="str">
        <f t="shared" ref="AI1283:AI1346" si="209">IF(LEN(AF1283)&gt;0,AG1283-AH1283,"")</f>
        <v/>
      </c>
    </row>
    <row r="1284" spans="1:35" ht="12" customHeight="1" x14ac:dyDescent="0.2">
      <c r="A1284" s="73" t="s">
        <v>1887</v>
      </c>
      <c r="B1284" s="74" t="s">
        <v>63</v>
      </c>
      <c r="C1284" s="74" t="s">
        <v>97</v>
      </c>
      <c r="D1284" s="74" t="s">
        <v>62</v>
      </c>
      <c r="E1284" s="74" t="s">
        <v>811</v>
      </c>
      <c r="F1284" s="74" t="s">
        <v>2</v>
      </c>
      <c r="G1284" s="74" t="s">
        <v>2678</v>
      </c>
      <c r="H1284" s="76">
        <v>39038</v>
      </c>
      <c r="I1284" s="77">
        <v>15.8</v>
      </c>
      <c r="J1284" s="78">
        <v>8.0500000000000007</v>
      </c>
      <c r="K1284" s="78">
        <v>10.75</v>
      </c>
      <c r="L1284" s="78">
        <v>48.63</v>
      </c>
      <c r="M1284" s="78">
        <v>268.8</v>
      </c>
      <c r="N1284" s="76">
        <v>39282</v>
      </c>
      <c r="O1284" s="77">
        <v>14.9</v>
      </c>
      <c r="P1284" s="78">
        <v>7.68</v>
      </c>
      <c r="Q1284" s="78">
        <v>10</v>
      </c>
      <c r="R1284" s="78">
        <v>48.63</v>
      </c>
      <c r="S1284" s="78">
        <v>267.3</v>
      </c>
      <c r="T1284" s="79">
        <v>8</v>
      </c>
      <c r="V1284" s="86">
        <v>39282</v>
      </c>
      <c r="X1284" s="81" t="str">
        <f t="shared" si="200"/>
        <v>2006-Q4</v>
      </c>
      <c r="Y1284" s="81" t="str">
        <f t="shared" si="201"/>
        <v>2006-Q4</v>
      </c>
      <c r="Z1284" s="87">
        <f t="shared" si="202"/>
        <v>10.75</v>
      </c>
      <c r="AB1284" s="81" t="str">
        <f t="shared" si="203"/>
        <v>2007-Q3</v>
      </c>
      <c r="AC1284" s="81" t="str">
        <f t="shared" si="204"/>
        <v>2007-Q3</v>
      </c>
      <c r="AD1284" s="87">
        <f t="shared" si="205"/>
        <v>10</v>
      </c>
      <c r="AF1284" s="81" t="str">
        <f t="shared" si="206"/>
        <v>2007-Q3</v>
      </c>
      <c r="AG1284" s="87">
        <f t="shared" si="207"/>
        <v>10.75</v>
      </c>
      <c r="AH1284" s="87">
        <f t="shared" si="208"/>
        <v>10</v>
      </c>
      <c r="AI1284" s="87">
        <f t="shared" si="209"/>
        <v>0.75</v>
      </c>
    </row>
    <row r="1285" spans="1:35" ht="12" customHeight="1" x14ac:dyDescent="0.2">
      <c r="A1285" s="73" t="s">
        <v>1887</v>
      </c>
      <c r="B1285" s="74" t="s">
        <v>63</v>
      </c>
      <c r="C1285" s="74" t="s">
        <v>100</v>
      </c>
      <c r="D1285" s="74" t="s">
        <v>62</v>
      </c>
      <c r="E1285" s="74" t="s">
        <v>828</v>
      </c>
      <c r="F1285" s="74" t="s">
        <v>2</v>
      </c>
      <c r="G1285" s="74" t="s">
        <v>2678</v>
      </c>
      <c r="H1285" s="76">
        <v>39038</v>
      </c>
      <c r="I1285" s="77">
        <v>47.3</v>
      </c>
      <c r="J1285" s="78">
        <v>8.34</v>
      </c>
      <c r="K1285" s="78">
        <v>10.75</v>
      </c>
      <c r="L1285" s="78">
        <v>47.69</v>
      </c>
      <c r="M1285" s="78">
        <v>879.96</v>
      </c>
      <c r="N1285" s="76">
        <v>39282</v>
      </c>
      <c r="O1285" s="77">
        <v>10.6</v>
      </c>
      <c r="P1285" s="78">
        <v>7.99</v>
      </c>
      <c r="Q1285" s="78">
        <v>10</v>
      </c>
      <c r="R1285" s="78">
        <v>47.69</v>
      </c>
      <c r="S1285" s="78">
        <v>895.5</v>
      </c>
      <c r="T1285" s="79">
        <v>8</v>
      </c>
      <c r="V1285" s="86">
        <v>39282</v>
      </c>
      <c r="X1285" s="81" t="str">
        <f t="shared" si="200"/>
        <v>2006-Q4</v>
      </c>
      <c r="Y1285" s="81" t="str">
        <f t="shared" si="201"/>
        <v>2006-Q4</v>
      </c>
      <c r="Z1285" s="87">
        <f t="shared" si="202"/>
        <v>10.75</v>
      </c>
      <c r="AB1285" s="81" t="str">
        <f t="shared" si="203"/>
        <v>2007-Q3</v>
      </c>
      <c r="AC1285" s="81" t="str">
        <f t="shared" si="204"/>
        <v>2007-Q3</v>
      </c>
      <c r="AD1285" s="87">
        <f t="shared" si="205"/>
        <v>10</v>
      </c>
      <c r="AF1285" s="81" t="str">
        <f t="shared" si="206"/>
        <v>2007-Q3</v>
      </c>
      <c r="AG1285" s="87">
        <f t="shared" si="207"/>
        <v>10.75</v>
      </c>
      <c r="AH1285" s="87">
        <f t="shared" si="208"/>
        <v>10</v>
      </c>
      <c r="AI1285" s="87">
        <f t="shared" si="209"/>
        <v>0.75</v>
      </c>
    </row>
    <row r="1286" spans="1:35" ht="12" customHeight="1" x14ac:dyDescent="0.2">
      <c r="A1286" s="73" t="s">
        <v>1887</v>
      </c>
      <c r="B1286" s="74" t="s">
        <v>49</v>
      </c>
      <c r="C1286" s="74" t="s">
        <v>1891</v>
      </c>
      <c r="D1286" s="74" t="s">
        <v>48</v>
      </c>
      <c r="E1286" s="74" t="s">
        <v>1969</v>
      </c>
      <c r="F1286" s="74" t="s">
        <v>2</v>
      </c>
      <c r="G1286" s="74" t="s">
        <v>2678</v>
      </c>
      <c r="H1286" s="76">
        <v>38939</v>
      </c>
      <c r="I1286" s="75" t="s">
        <v>1</v>
      </c>
      <c r="J1286" s="75" t="s">
        <v>1</v>
      </c>
      <c r="K1286" s="75" t="s">
        <v>1</v>
      </c>
      <c r="L1286" s="75" t="s">
        <v>1</v>
      </c>
      <c r="M1286" s="75" t="s">
        <v>1</v>
      </c>
      <c r="N1286" s="76">
        <v>39275</v>
      </c>
      <c r="O1286" s="77">
        <v>-2.2000000000000002</v>
      </c>
      <c r="P1286" s="78">
        <v>8.61</v>
      </c>
      <c r="Q1286" s="78">
        <v>9.67</v>
      </c>
      <c r="R1286" s="78">
        <v>50</v>
      </c>
      <c r="S1286" s="75" t="s">
        <v>1</v>
      </c>
      <c r="T1286" s="79">
        <v>11</v>
      </c>
      <c r="V1286" s="86">
        <v>39275</v>
      </c>
      <c r="X1286" s="81" t="str">
        <f t="shared" si="200"/>
        <v>2006-Q3</v>
      </c>
      <c r="Y1286" s="81" t="str">
        <f t="shared" si="201"/>
        <v/>
      </c>
      <c r="Z1286" s="87" t="str">
        <f t="shared" si="202"/>
        <v/>
      </c>
      <c r="AB1286" s="81" t="str">
        <f t="shared" si="203"/>
        <v>2007-Q3</v>
      </c>
      <c r="AC1286" s="81" t="str">
        <f t="shared" si="204"/>
        <v>2007-Q3</v>
      </c>
      <c r="AD1286" s="87">
        <f t="shared" si="205"/>
        <v>9.67</v>
      </c>
      <c r="AF1286" s="81" t="str">
        <f t="shared" si="206"/>
        <v/>
      </c>
      <c r="AG1286" s="87" t="str">
        <f t="shared" si="207"/>
        <v/>
      </c>
      <c r="AH1286" s="87" t="str">
        <f t="shared" si="208"/>
        <v/>
      </c>
      <c r="AI1286" s="87" t="str">
        <f t="shared" si="209"/>
        <v/>
      </c>
    </row>
    <row r="1287" spans="1:35" ht="12" customHeight="1" x14ac:dyDescent="0.2">
      <c r="A1287" s="73" t="s">
        <v>1887</v>
      </c>
      <c r="B1287" s="74" t="s">
        <v>44</v>
      </c>
      <c r="C1287" s="74" t="s">
        <v>155</v>
      </c>
      <c r="D1287" s="74" t="s">
        <v>2095</v>
      </c>
      <c r="E1287" s="74" t="s">
        <v>1119</v>
      </c>
      <c r="F1287" s="74" t="s">
        <v>2</v>
      </c>
      <c r="G1287" s="74" t="s">
        <v>2680</v>
      </c>
      <c r="H1287" s="76">
        <v>38898</v>
      </c>
      <c r="I1287" s="77">
        <v>31.7</v>
      </c>
      <c r="J1287" s="78">
        <v>8.35</v>
      </c>
      <c r="K1287" s="78">
        <v>11</v>
      </c>
      <c r="L1287" s="78">
        <v>49.1</v>
      </c>
      <c r="M1287" s="78">
        <v>300</v>
      </c>
      <c r="N1287" s="76">
        <v>39266</v>
      </c>
      <c r="O1287" s="77">
        <v>5.5</v>
      </c>
      <c r="P1287" s="75" t="s">
        <v>1</v>
      </c>
      <c r="Q1287" s="75" t="s">
        <v>1</v>
      </c>
      <c r="R1287" s="75" t="s">
        <v>1</v>
      </c>
      <c r="S1287" s="75" t="s">
        <v>1</v>
      </c>
      <c r="T1287" s="79">
        <v>12</v>
      </c>
      <c r="V1287" s="86">
        <v>39266</v>
      </c>
      <c r="X1287" s="81" t="str">
        <f t="shared" si="200"/>
        <v>2006-Q2</v>
      </c>
      <c r="Y1287" s="81" t="str">
        <f t="shared" si="201"/>
        <v>2006-Q2</v>
      </c>
      <c r="Z1287" s="87">
        <f t="shared" si="202"/>
        <v>11</v>
      </c>
      <c r="AB1287" s="81" t="str">
        <f t="shared" si="203"/>
        <v>2007-Q3</v>
      </c>
      <c r="AC1287" s="81" t="str">
        <f t="shared" si="204"/>
        <v/>
      </c>
      <c r="AD1287" s="87" t="str">
        <f t="shared" si="205"/>
        <v/>
      </c>
      <c r="AF1287" s="81" t="str">
        <f t="shared" si="206"/>
        <v/>
      </c>
      <c r="AG1287" s="87" t="str">
        <f t="shared" si="207"/>
        <v/>
      </c>
      <c r="AH1287" s="87" t="str">
        <f t="shared" si="208"/>
        <v/>
      </c>
      <c r="AI1287" s="87" t="str">
        <f t="shared" si="209"/>
        <v/>
      </c>
    </row>
    <row r="1288" spans="1:35" ht="12" customHeight="1" x14ac:dyDescent="0.2">
      <c r="A1288" s="73" t="s">
        <v>1887</v>
      </c>
      <c r="B1288" s="74" t="s">
        <v>109</v>
      </c>
      <c r="C1288" s="74" t="s">
        <v>272</v>
      </c>
      <c r="D1288" s="74" t="s">
        <v>271</v>
      </c>
      <c r="E1288" s="74" t="s">
        <v>306</v>
      </c>
      <c r="F1288" s="74" t="s">
        <v>2</v>
      </c>
      <c r="G1288" s="74" t="s">
        <v>2680</v>
      </c>
      <c r="H1288" s="76">
        <v>38660</v>
      </c>
      <c r="I1288" s="77">
        <v>434.6</v>
      </c>
      <c r="J1288" s="78">
        <v>8.73</v>
      </c>
      <c r="K1288" s="78">
        <v>11.5</v>
      </c>
      <c r="L1288" s="78">
        <v>54.5</v>
      </c>
      <c r="M1288" s="78">
        <v>4456.9369999999999</v>
      </c>
      <c r="N1288" s="76">
        <v>39261</v>
      </c>
      <c r="O1288" s="77">
        <v>321.72300000000001</v>
      </c>
      <c r="P1288" s="78">
        <v>8.32</v>
      </c>
      <c r="Q1288" s="78">
        <v>10.75</v>
      </c>
      <c r="R1288" s="78">
        <v>54.5</v>
      </c>
      <c r="S1288" s="78">
        <v>4403.4958269999997</v>
      </c>
      <c r="T1288" s="79">
        <v>20</v>
      </c>
      <c r="V1288" s="86">
        <v>39261</v>
      </c>
      <c r="X1288" s="81" t="str">
        <f t="shared" si="200"/>
        <v>2005-Q4</v>
      </c>
      <c r="Y1288" s="81" t="str">
        <f t="shared" si="201"/>
        <v>2005-Q4</v>
      </c>
      <c r="Z1288" s="87">
        <f t="shared" si="202"/>
        <v>11.5</v>
      </c>
      <c r="AB1288" s="81" t="str">
        <f t="shared" si="203"/>
        <v>2007-Q2</v>
      </c>
      <c r="AC1288" s="81" t="str">
        <f t="shared" si="204"/>
        <v>2007-Q2</v>
      </c>
      <c r="AD1288" s="87">
        <f t="shared" si="205"/>
        <v>10.75</v>
      </c>
      <c r="AF1288" s="81" t="str">
        <f t="shared" si="206"/>
        <v>2007-Q2</v>
      </c>
      <c r="AG1288" s="87">
        <f t="shared" si="207"/>
        <v>11.5</v>
      </c>
      <c r="AH1288" s="87">
        <f t="shared" si="208"/>
        <v>10.75</v>
      </c>
      <c r="AI1288" s="87">
        <f t="shared" si="209"/>
        <v>0.75</v>
      </c>
    </row>
    <row r="1289" spans="1:35" ht="12" customHeight="1" x14ac:dyDescent="0.2">
      <c r="A1289" s="73" t="s">
        <v>1887</v>
      </c>
      <c r="B1289" s="74" t="s">
        <v>6</v>
      </c>
      <c r="C1289" s="74" t="s">
        <v>23</v>
      </c>
      <c r="D1289" s="74" t="s">
        <v>22</v>
      </c>
      <c r="E1289" s="74" t="s">
        <v>1839</v>
      </c>
      <c r="F1289" s="74" t="s">
        <v>2</v>
      </c>
      <c r="G1289" s="74" t="s">
        <v>2680</v>
      </c>
      <c r="H1289" s="76">
        <v>39142</v>
      </c>
      <c r="I1289" s="77">
        <v>100.5</v>
      </c>
      <c r="J1289" s="78">
        <v>7.67</v>
      </c>
      <c r="K1289" s="78">
        <v>10.5</v>
      </c>
      <c r="L1289" s="78">
        <v>42.88</v>
      </c>
      <c r="M1289" s="78">
        <v>1817.4</v>
      </c>
      <c r="N1289" s="76">
        <v>39255</v>
      </c>
      <c r="O1289" s="77">
        <v>85.5</v>
      </c>
      <c r="P1289" s="78">
        <v>7.67</v>
      </c>
      <c r="Q1289" s="78">
        <v>10.5</v>
      </c>
      <c r="R1289" s="78">
        <v>42.88</v>
      </c>
      <c r="S1289" s="78">
        <v>1817.4</v>
      </c>
      <c r="T1289" s="79">
        <v>3</v>
      </c>
      <c r="V1289" s="86">
        <v>39255</v>
      </c>
      <c r="X1289" s="81" t="str">
        <f t="shared" si="200"/>
        <v>2007-Q1</v>
      </c>
      <c r="Y1289" s="81" t="str">
        <f t="shared" si="201"/>
        <v>2007-Q1</v>
      </c>
      <c r="Z1289" s="87">
        <f t="shared" si="202"/>
        <v>10.5</v>
      </c>
      <c r="AB1289" s="81" t="str">
        <f t="shared" si="203"/>
        <v>2007-Q2</v>
      </c>
      <c r="AC1289" s="81" t="str">
        <f t="shared" si="204"/>
        <v>2007-Q2</v>
      </c>
      <c r="AD1289" s="87">
        <f t="shared" si="205"/>
        <v>10.5</v>
      </c>
      <c r="AF1289" s="81" t="str">
        <f t="shared" si="206"/>
        <v>2007-Q2</v>
      </c>
      <c r="AG1289" s="87">
        <f t="shared" si="207"/>
        <v>10.5</v>
      </c>
      <c r="AH1289" s="87">
        <f t="shared" si="208"/>
        <v>10.5</v>
      </c>
      <c r="AI1289" s="87">
        <f t="shared" si="209"/>
        <v>0</v>
      </c>
    </row>
    <row r="1290" spans="1:35" ht="12" customHeight="1" x14ac:dyDescent="0.2">
      <c r="A1290" s="73" t="s">
        <v>1887</v>
      </c>
      <c r="B1290" s="74" t="s">
        <v>14</v>
      </c>
      <c r="C1290" s="74" t="s">
        <v>13</v>
      </c>
      <c r="D1290" s="74" t="s">
        <v>12</v>
      </c>
      <c r="E1290" s="74" t="s">
        <v>1707</v>
      </c>
      <c r="F1290" s="74" t="s">
        <v>2</v>
      </c>
      <c r="G1290" s="74" t="s">
        <v>2680</v>
      </c>
      <c r="H1290" s="76">
        <v>38993</v>
      </c>
      <c r="I1290" s="77">
        <v>18.579999999999998</v>
      </c>
      <c r="J1290" s="78">
        <v>8.06</v>
      </c>
      <c r="K1290" s="78">
        <v>10.199999999999999</v>
      </c>
      <c r="L1290" s="78">
        <v>46</v>
      </c>
      <c r="M1290" s="78">
        <v>547.1</v>
      </c>
      <c r="N1290" s="76">
        <v>39254</v>
      </c>
      <c r="O1290" s="77">
        <v>14.4</v>
      </c>
      <c r="P1290" s="78">
        <v>8.06</v>
      </c>
      <c r="Q1290" s="78">
        <v>10.199999999999999</v>
      </c>
      <c r="R1290" s="78">
        <v>46</v>
      </c>
      <c r="S1290" s="78">
        <v>526.53911700000003</v>
      </c>
      <c r="T1290" s="79">
        <v>8</v>
      </c>
      <c r="V1290" s="86">
        <v>39254</v>
      </c>
      <c r="X1290" s="81" t="str">
        <f t="shared" si="200"/>
        <v>2006-Q4</v>
      </c>
      <c r="Y1290" s="81" t="str">
        <f t="shared" si="201"/>
        <v>2006-Q4</v>
      </c>
      <c r="Z1290" s="87">
        <f t="shared" si="202"/>
        <v>10.199999999999999</v>
      </c>
      <c r="AB1290" s="81" t="str">
        <f t="shared" si="203"/>
        <v>2007-Q2</v>
      </c>
      <c r="AC1290" s="81" t="str">
        <f t="shared" si="204"/>
        <v>2007-Q2</v>
      </c>
      <c r="AD1290" s="87">
        <f t="shared" si="205"/>
        <v>10.199999999999999</v>
      </c>
      <c r="AF1290" s="81" t="str">
        <f t="shared" si="206"/>
        <v>2007-Q2</v>
      </c>
      <c r="AG1290" s="87">
        <f t="shared" si="207"/>
        <v>10.199999999999999</v>
      </c>
      <c r="AH1290" s="87">
        <f t="shared" si="208"/>
        <v>10.199999999999999</v>
      </c>
      <c r="AI1290" s="87">
        <f t="shared" si="209"/>
        <v>0</v>
      </c>
    </row>
    <row r="1291" spans="1:35" ht="12" customHeight="1" x14ac:dyDescent="0.2">
      <c r="A1291" s="73" t="s">
        <v>1887</v>
      </c>
      <c r="B1291" s="74" t="s">
        <v>111</v>
      </c>
      <c r="C1291" s="74" t="s">
        <v>2263</v>
      </c>
      <c r="D1291" s="74" t="s">
        <v>26</v>
      </c>
      <c r="E1291" s="74" t="s">
        <v>283</v>
      </c>
      <c r="F1291" s="74" t="s">
        <v>2</v>
      </c>
      <c r="G1291" s="74" t="s">
        <v>2680</v>
      </c>
      <c r="H1291" s="76">
        <v>38944</v>
      </c>
      <c r="I1291" s="77">
        <v>106.53400000000001</v>
      </c>
      <c r="J1291" s="78">
        <v>6.42</v>
      </c>
      <c r="K1291" s="78">
        <v>11.25</v>
      </c>
      <c r="L1291" s="78">
        <v>36.630000000000003</v>
      </c>
      <c r="M1291" s="78">
        <v>3654.3449999999998</v>
      </c>
      <c r="N1291" s="76">
        <v>39248</v>
      </c>
      <c r="O1291" s="77">
        <v>-5.0999999999999996</v>
      </c>
      <c r="P1291" s="78">
        <v>5.58</v>
      </c>
      <c r="Q1291" s="78">
        <v>9.9</v>
      </c>
      <c r="R1291" s="78">
        <v>32.19</v>
      </c>
      <c r="S1291" s="78">
        <v>3693.2</v>
      </c>
      <c r="T1291" s="79">
        <v>10</v>
      </c>
      <c r="V1291" s="86">
        <v>39248</v>
      </c>
      <c r="X1291" s="81" t="str">
        <f t="shared" si="200"/>
        <v>2006-Q3</v>
      </c>
      <c r="Y1291" s="81" t="str">
        <f t="shared" si="201"/>
        <v>2006-Q3</v>
      </c>
      <c r="Z1291" s="87">
        <f t="shared" si="202"/>
        <v>11.25</v>
      </c>
      <c r="AB1291" s="81" t="str">
        <f t="shared" si="203"/>
        <v>2007-Q2</v>
      </c>
      <c r="AC1291" s="81" t="str">
        <f t="shared" si="204"/>
        <v>2007-Q2</v>
      </c>
      <c r="AD1291" s="87">
        <f t="shared" si="205"/>
        <v>9.9</v>
      </c>
      <c r="AF1291" s="81" t="str">
        <f t="shared" si="206"/>
        <v>2007-Q2</v>
      </c>
      <c r="AG1291" s="87">
        <f t="shared" si="207"/>
        <v>11.25</v>
      </c>
      <c r="AH1291" s="87">
        <f t="shared" si="208"/>
        <v>9.9</v>
      </c>
      <c r="AI1291" s="87">
        <f t="shared" si="209"/>
        <v>1.3499999999999996</v>
      </c>
    </row>
    <row r="1292" spans="1:35" ht="12" customHeight="1" x14ac:dyDescent="0.2">
      <c r="A1292" s="73" t="s">
        <v>1887</v>
      </c>
      <c r="B1292" s="74" t="s">
        <v>49</v>
      </c>
      <c r="C1292" s="74" t="s">
        <v>2975</v>
      </c>
      <c r="D1292" s="74" t="s">
        <v>2002</v>
      </c>
      <c r="E1292" s="74" t="s">
        <v>1074</v>
      </c>
      <c r="F1292" s="74" t="s">
        <v>2</v>
      </c>
      <c r="G1292" s="74" t="s">
        <v>2678</v>
      </c>
      <c r="H1292" s="76">
        <v>38867</v>
      </c>
      <c r="I1292" s="77">
        <v>60.2</v>
      </c>
      <c r="J1292" s="78">
        <v>7.98</v>
      </c>
      <c r="K1292" s="78">
        <v>10.5</v>
      </c>
      <c r="L1292" s="78">
        <v>48.22</v>
      </c>
      <c r="M1292" s="78">
        <v>647.1</v>
      </c>
      <c r="N1292" s="76">
        <v>39227</v>
      </c>
      <c r="O1292" s="77">
        <v>50.1</v>
      </c>
      <c r="P1292" s="78">
        <v>7.55</v>
      </c>
      <c r="Q1292" s="78">
        <v>9.67</v>
      </c>
      <c r="R1292" s="78">
        <v>47.66</v>
      </c>
      <c r="S1292" s="78">
        <v>668.3</v>
      </c>
      <c r="T1292" s="79">
        <v>12</v>
      </c>
      <c r="V1292" s="86">
        <v>39227</v>
      </c>
      <c r="X1292" s="81" t="str">
        <f t="shared" si="200"/>
        <v>2006-Q2</v>
      </c>
      <c r="Y1292" s="81" t="str">
        <f t="shared" si="201"/>
        <v>2006-Q2</v>
      </c>
      <c r="Z1292" s="87">
        <f t="shared" si="202"/>
        <v>10.5</v>
      </c>
      <c r="AB1292" s="81" t="str">
        <f t="shared" si="203"/>
        <v>2007-Q2</v>
      </c>
      <c r="AC1292" s="81" t="str">
        <f t="shared" si="204"/>
        <v>2007-Q2</v>
      </c>
      <c r="AD1292" s="87">
        <f t="shared" si="205"/>
        <v>9.67</v>
      </c>
      <c r="AF1292" s="81" t="str">
        <f t="shared" si="206"/>
        <v>2007-Q2</v>
      </c>
      <c r="AG1292" s="87">
        <f t="shared" si="207"/>
        <v>10.5</v>
      </c>
      <c r="AH1292" s="87">
        <f t="shared" si="208"/>
        <v>9.67</v>
      </c>
      <c r="AI1292" s="87">
        <f t="shared" si="209"/>
        <v>0.83000000000000007</v>
      </c>
    </row>
    <row r="1293" spans="1:35" ht="12" customHeight="1" x14ac:dyDescent="0.2">
      <c r="A1293" s="73" t="s">
        <v>1887</v>
      </c>
      <c r="B1293" s="74" t="s">
        <v>28</v>
      </c>
      <c r="C1293" s="74" t="s">
        <v>1502</v>
      </c>
      <c r="D1293" s="74" t="s">
        <v>22</v>
      </c>
      <c r="E1293" s="74" t="s">
        <v>1503</v>
      </c>
      <c r="F1293" s="74" t="s">
        <v>2</v>
      </c>
      <c r="G1293" s="74" t="s">
        <v>2678</v>
      </c>
      <c r="H1293" s="76">
        <v>39030</v>
      </c>
      <c r="I1293" s="77">
        <v>25</v>
      </c>
      <c r="J1293" s="78">
        <v>7.97</v>
      </c>
      <c r="K1293" s="78">
        <v>11.25</v>
      </c>
      <c r="L1293" s="78">
        <v>40</v>
      </c>
      <c r="M1293" s="78">
        <v>459.9</v>
      </c>
      <c r="N1293" s="76">
        <v>39226</v>
      </c>
      <c r="O1293" s="77">
        <v>13.7</v>
      </c>
      <c r="P1293" s="75" t="s">
        <v>1</v>
      </c>
      <c r="Q1293" s="75" t="s">
        <v>1</v>
      </c>
      <c r="R1293" s="75" t="s">
        <v>1</v>
      </c>
      <c r="S1293" s="75" t="s">
        <v>1</v>
      </c>
      <c r="T1293" s="79">
        <v>6</v>
      </c>
      <c r="V1293" s="86">
        <v>39226</v>
      </c>
      <c r="X1293" s="81" t="str">
        <f t="shared" si="200"/>
        <v>2006-Q4</v>
      </c>
      <c r="Y1293" s="81" t="str">
        <f t="shared" si="201"/>
        <v>2006-Q4</v>
      </c>
      <c r="Z1293" s="87">
        <f t="shared" si="202"/>
        <v>11.25</v>
      </c>
      <c r="AB1293" s="81" t="str">
        <f t="shared" si="203"/>
        <v>2007-Q2</v>
      </c>
      <c r="AC1293" s="81" t="str">
        <f t="shared" si="204"/>
        <v/>
      </c>
      <c r="AD1293" s="87" t="str">
        <f t="shared" si="205"/>
        <v/>
      </c>
      <c r="AF1293" s="81" t="str">
        <f t="shared" si="206"/>
        <v/>
      </c>
      <c r="AG1293" s="87" t="str">
        <f t="shared" si="207"/>
        <v/>
      </c>
      <c r="AH1293" s="87" t="str">
        <f t="shared" si="208"/>
        <v/>
      </c>
      <c r="AI1293" s="87" t="str">
        <f t="shared" si="209"/>
        <v/>
      </c>
    </row>
    <row r="1294" spans="1:35" ht="12" customHeight="1" x14ac:dyDescent="0.2">
      <c r="A1294" s="73" t="s">
        <v>1887</v>
      </c>
      <c r="B1294" s="74" t="s">
        <v>42</v>
      </c>
      <c r="C1294" s="74" t="s">
        <v>1148</v>
      </c>
      <c r="D1294" s="74" t="s">
        <v>12</v>
      </c>
      <c r="E1294" s="74" t="s">
        <v>1151</v>
      </c>
      <c r="F1294" s="74" t="s">
        <v>2</v>
      </c>
      <c r="G1294" s="74" t="s">
        <v>2680</v>
      </c>
      <c r="H1294" s="76">
        <v>39036</v>
      </c>
      <c r="I1294" s="77">
        <v>156.80000000000001</v>
      </c>
      <c r="J1294" s="78">
        <v>9.39</v>
      </c>
      <c r="K1294" s="78">
        <v>11.4</v>
      </c>
      <c r="L1294" s="78">
        <v>47.29</v>
      </c>
      <c r="M1294" s="78">
        <v>3320.8</v>
      </c>
      <c r="N1294" s="76">
        <v>39225</v>
      </c>
      <c r="O1294" s="77">
        <v>120.5</v>
      </c>
      <c r="P1294" s="78">
        <v>9.06</v>
      </c>
      <c r="Q1294" s="78">
        <v>10.7</v>
      </c>
      <c r="R1294" s="78">
        <v>47.29</v>
      </c>
      <c r="S1294" s="78">
        <v>3296.5</v>
      </c>
      <c r="T1294" s="79">
        <v>6</v>
      </c>
      <c r="V1294" s="86">
        <v>39225</v>
      </c>
      <c r="X1294" s="81" t="str">
        <f t="shared" si="200"/>
        <v>2006-Q4</v>
      </c>
      <c r="Y1294" s="81" t="str">
        <f t="shared" si="201"/>
        <v>2006-Q4</v>
      </c>
      <c r="Z1294" s="87">
        <f t="shared" si="202"/>
        <v>11.4</v>
      </c>
      <c r="AB1294" s="81" t="str">
        <f t="shared" si="203"/>
        <v>2007-Q2</v>
      </c>
      <c r="AC1294" s="81" t="str">
        <f t="shared" si="204"/>
        <v>2007-Q2</v>
      </c>
      <c r="AD1294" s="87">
        <f t="shared" si="205"/>
        <v>10.7</v>
      </c>
      <c r="AF1294" s="81" t="str">
        <f t="shared" si="206"/>
        <v>2007-Q2</v>
      </c>
      <c r="AG1294" s="87">
        <f t="shared" si="207"/>
        <v>11.4</v>
      </c>
      <c r="AH1294" s="87">
        <f t="shared" si="208"/>
        <v>10.7</v>
      </c>
      <c r="AI1294" s="87">
        <f t="shared" si="209"/>
        <v>0.70000000000000107</v>
      </c>
    </row>
    <row r="1295" spans="1:35" ht="12" customHeight="1" x14ac:dyDescent="0.2">
      <c r="A1295" s="73" t="s">
        <v>1887</v>
      </c>
      <c r="B1295" s="74" t="s">
        <v>204</v>
      </c>
      <c r="C1295" s="74" t="s">
        <v>203</v>
      </c>
      <c r="D1295" s="74" t="s">
        <v>83</v>
      </c>
      <c r="E1295" s="74" t="s">
        <v>985</v>
      </c>
      <c r="F1295" s="74" t="s">
        <v>2</v>
      </c>
      <c r="G1295" s="74" t="s">
        <v>2680</v>
      </c>
      <c r="H1295" s="76">
        <v>38905</v>
      </c>
      <c r="I1295" s="77">
        <v>245.41154700000001</v>
      </c>
      <c r="J1295" s="78">
        <v>8.8800000000000008</v>
      </c>
      <c r="K1295" s="78">
        <v>12</v>
      </c>
      <c r="L1295" s="78">
        <v>52.22</v>
      </c>
      <c r="M1295" s="78">
        <v>5637.4343090000002</v>
      </c>
      <c r="N1295" s="76">
        <v>39224</v>
      </c>
      <c r="O1295" s="77">
        <v>41.777473999999998</v>
      </c>
      <c r="P1295" s="78">
        <v>7.94</v>
      </c>
      <c r="Q1295" s="78">
        <v>10.199999999999999</v>
      </c>
      <c r="R1295" s="78">
        <v>52.22</v>
      </c>
      <c r="S1295" s="78">
        <v>5637.4045770000002</v>
      </c>
      <c r="T1295" s="79">
        <v>10</v>
      </c>
      <c r="V1295" s="86">
        <v>39224</v>
      </c>
      <c r="X1295" s="81" t="str">
        <f t="shared" si="200"/>
        <v>2006-Q3</v>
      </c>
      <c r="Y1295" s="81" t="str">
        <f t="shared" si="201"/>
        <v>2006-Q3</v>
      </c>
      <c r="Z1295" s="87">
        <f t="shared" si="202"/>
        <v>12</v>
      </c>
      <c r="AB1295" s="81" t="str">
        <f t="shared" si="203"/>
        <v>2007-Q2</v>
      </c>
      <c r="AC1295" s="81" t="str">
        <f t="shared" si="204"/>
        <v>2007-Q2</v>
      </c>
      <c r="AD1295" s="87">
        <f t="shared" si="205"/>
        <v>10.199999999999999</v>
      </c>
      <c r="AF1295" s="81" t="str">
        <f t="shared" si="206"/>
        <v>2007-Q2</v>
      </c>
      <c r="AG1295" s="87">
        <f t="shared" si="207"/>
        <v>12</v>
      </c>
      <c r="AH1295" s="87">
        <f t="shared" si="208"/>
        <v>10.199999999999999</v>
      </c>
      <c r="AI1295" s="87">
        <f t="shared" si="209"/>
        <v>1.8000000000000007</v>
      </c>
    </row>
    <row r="1296" spans="1:35" ht="12" customHeight="1" x14ac:dyDescent="0.2">
      <c r="A1296" s="73" t="s">
        <v>1887</v>
      </c>
      <c r="B1296" s="74" t="s">
        <v>6</v>
      </c>
      <c r="C1296" s="74" t="s">
        <v>5</v>
      </c>
      <c r="D1296" s="74" t="s">
        <v>4</v>
      </c>
      <c r="E1296" s="74" t="s">
        <v>1849</v>
      </c>
      <c r="F1296" s="74" t="s">
        <v>2</v>
      </c>
      <c r="G1296" s="74" t="s">
        <v>2680</v>
      </c>
      <c r="H1296" s="76">
        <v>38924</v>
      </c>
      <c r="I1296" s="77">
        <v>96.450912000000002</v>
      </c>
      <c r="J1296" s="78">
        <v>9.06</v>
      </c>
      <c r="K1296" s="78">
        <v>11.75</v>
      </c>
      <c r="L1296" s="78">
        <v>46.07</v>
      </c>
      <c r="M1296" s="78">
        <v>1239.4456520000001</v>
      </c>
      <c r="N1296" s="76">
        <v>39224</v>
      </c>
      <c r="O1296" s="77">
        <v>-6.1839000000000004</v>
      </c>
      <c r="P1296" s="78">
        <v>8.44</v>
      </c>
      <c r="Q1296" s="78">
        <v>10.5</v>
      </c>
      <c r="R1296" s="78">
        <v>46.07</v>
      </c>
      <c r="S1296" s="78">
        <v>1178.8742030000001</v>
      </c>
      <c r="T1296" s="79">
        <v>10</v>
      </c>
      <c r="V1296" s="86">
        <v>39224</v>
      </c>
      <c r="X1296" s="81" t="str">
        <f t="shared" si="200"/>
        <v>2006-Q3</v>
      </c>
      <c r="Y1296" s="81" t="str">
        <f t="shared" si="201"/>
        <v>2006-Q3</v>
      </c>
      <c r="Z1296" s="87">
        <f t="shared" si="202"/>
        <v>11.75</v>
      </c>
      <c r="AB1296" s="81" t="str">
        <f t="shared" si="203"/>
        <v>2007-Q2</v>
      </c>
      <c r="AC1296" s="81" t="str">
        <f t="shared" si="204"/>
        <v>2007-Q2</v>
      </c>
      <c r="AD1296" s="87">
        <f t="shared" si="205"/>
        <v>10.5</v>
      </c>
      <c r="AF1296" s="81" t="str">
        <f t="shared" si="206"/>
        <v>2007-Q2</v>
      </c>
      <c r="AG1296" s="87">
        <f t="shared" si="207"/>
        <v>11.75</v>
      </c>
      <c r="AH1296" s="87">
        <f t="shared" si="208"/>
        <v>10.5</v>
      </c>
      <c r="AI1296" s="87">
        <f t="shared" si="209"/>
        <v>1.25</v>
      </c>
    </row>
    <row r="1297" spans="1:35" ht="12" customHeight="1" x14ac:dyDescent="0.2">
      <c r="A1297" s="73" t="s">
        <v>1887</v>
      </c>
      <c r="B1297" s="74" t="s">
        <v>204</v>
      </c>
      <c r="C1297" s="74" t="s">
        <v>2327</v>
      </c>
      <c r="D1297" s="74" t="s">
        <v>2170</v>
      </c>
      <c r="E1297" s="74" t="s">
        <v>963</v>
      </c>
      <c r="F1297" s="74" t="s">
        <v>2</v>
      </c>
      <c r="G1297" s="74" t="s">
        <v>2680</v>
      </c>
      <c r="H1297" s="76">
        <v>38901</v>
      </c>
      <c r="I1297" s="77">
        <v>15.2</v>
      </c>
      <c r="J1297" s="78">
        <v>9.4600000000000009</v>
      </c>
      <c r="K1297" s="78">
        <v>11.25</v>
      </c>
      <c r="L1297" s="78">
        <v>48.17</v>
      </c>
      <c r="M1297" s="78">
        <v>186.80110999999999</v>
      </c>
      <c r="N1297" s="76">
        <v>39219</v>
      </c>
      <c r="O1297" s="77">
        <v>13.6</v>
      </c>
      <c r="P1297" s="78">
        <v>8.93</v>
      </c>
      <c r="Q1297" s="78">
        <v>10.25</v>
      </c>
      <c r="R1297" s="78">
        <v>48.17</v>
      </c>
      <c r="S1297" s="78">
        <v>186.80110999999999</v>
      </c>
      <c r="T1297" s="79">
        <v>10</v>
      </c>
      <c r="V1297" s="86">
        <v>39219</v>
      </c>
      <c r="X1297" s="81" t="str">
        <f t="shared" si="200"/>
        <v>2006-Q3</v>
      </c>
      <c r="Y1297" s="81" t="str">
        <f t="shared" si="201"/>
        <v>2006-Q3</v>
      </c>
      <c r="Z1297" s="87">
        <f t="shared" si="202"/>
        <v>11.25</v>
      </c>
      <c r="AB1297" s="81" t="str">
        <f t="shared" si="203"/>
        <v>2007-Q2</v>
      </c>
      <c r="AC1297" s="81" t="str">
        <f t="shared" si="204"/>
        <v>2007-Q2</v>
      </c>
      <c r="AD1297" s="87">
        <f t="shared" si="205"/>
        <v>10.25</v>
      </c>
      <c r="AF1297" s="81" t="str">
        <f t="shared" si="206"/>
        <v>2007-Q2</v>
      </c>
      <c r="AG1297" s="87">
        <f t="shared" si="207"/>
        <v>11.25</v>
      </c>
      <c r="AH1297" s="87">
        <f t="shared" si="208"/>
        <v>10.25</v>
      </c>
      <c r="AI1297" s="87">
        <f t="shared" si="209"/>
        <v>1</v>
      </c>
    </row>
    <row r="1298" spans="1:35" ht="12" customHeight="1" x14ac:dyDescent="0.2">
      <c r="A1298" s="73" t="s">
        <v>1887</v>
      </c>
      <c r="B1298" s="74" t="s">
        <v>204</v>
      </c>
      <c r="C1298" s="74" t="s">
        <v>2327</v>
      </c>
      <c r="D1298" s="74" t="s">
        <v>2170</v>
      </c>
      <c r="E1298" s="74" t="s">
        <v>964</v>
      </c>
      <c r="F1298" s="74" t="s">
        <v>2</v>
      </c>
      <c r="G1298" s="74" t="s">
        <v>2680</v>
      </c>
      <c r="H1298" s="76">
        <v>38901</v>
      </c>
      <c r="I1298" s="77">
        <v>52.9</v>
      </c>
      <c r="J1298" s="78">
        <v>8.92</v>
      </c>
      <c r="K1298" s="78">
        <v>11.25</v>
      </c>
      <c r="L1298" s="78">
        <v>48.17</v>
      </c>
      <c r="M1298" s="78">
        <v>918.48003800000004</v>
      </c>
      <c r="N1298" s="76">
        <v>39219</v>
      </c>
      <c r="O1298" s="77">
        <v>45.2</v>
      </c>
      <c r="P1298" s="78">
        <v>8.39</v>
      </c>
      <c r="Q1298" s="78">
        <v>10.25</v>
      </c>
      <c r="R1298" s="78">
        <v>48.17</v>
      </c>
      <c r="S1298" s="78">
        <v>918.48003800000004</v>
      </c>
      <c r="T1298" s="79">
        <v>10</v>
      </c>
      <c r="V1298" s="86">
        <v>39219</v>
      </c>
      <c r="X1298" s="81" t="str">
        <f t="shared" si="200"/>
        <v>2006-Q3</v>
      </c>
      <c r="Y1298" s="81" t="str">
        <f t="shared" si="201"/>
        <v>2006-Q3</v>
      </c>
      <c r="Z1298" s="87">
        <f t="shared" si="202"/>
        <v>11.25</v>
      </c>
      <c r="AB1298" s="81" t="str">
        <f t="shared" si="203"/>
        <v>2007-Q2</v>
      </c>
      <c r="AC1298" s="81" t="str">
        <f t="shared" si="204"/>
        <v>2007-Q2</v>
      </c>
      <c r="AD1298" s="87">
        <f t="shared" si="205"/>
        <v>10.25</v>
      </c>
      <c r="AF1298" s="81" t="str">
        <f t="shared" si="206"/>
        <v>2007-Q2</v>
      </c>
      <c r="AG1298" s="87">
        <f t="shared" si="207"/>
        <v>11.25</v>
      </c>
      <c r="AH1298" s="87">
        <f t="shared" si="208"/>
        <v>10.25</v>
      </c>
      <c r="AI1298" s="87">
        <f t="shared" si="209"/>
        <v>1</v>
      </c>
    </row>
    <row r="1299" spans="1:35" ht="12" customHeight="1" x14ac:dyDescent="0.2">
      <c r="A1299" s="73" t="s">
        <v>1887</v>
      </c>
      <c r="B1299" s="74" t="s">
        <v>17</v>
      </c>
      <c r="C1299" s="74" t="s">
        <v>23</v>
      </c>
      <c r="D1299" s="74" t="s">
        <v>22</v>
      </c>
      <c r="E1299" s="74" t="s">
        <v>1612</v>
      </c>
      <c r="F1299" s="74" t="s">
        <v>2</v>
      </c>
      <c r="G1299" s="74" t="s">
        <v>2680</v>
      </c>
      <c r="H1299" s="76">
        <v>38841</v>
      </c>
      <c r="I1299" s="77">
        <v>185.6</v>
      </c>
      <c r="J1299" s="78">
        <v>8.2100000000000009</v>
      </c>
      <c r="K1299" s="78">
        <v>11.5</v>
      </c>
      <c r="L1299" s="78">
        <v>43.85</v>
      </c>
      <c r="M1299" s="78">
        <v>2345.2333819999999</v>
      </c>
      <c r="N1299" s="76">
        <v>39217</v>
      </c>
      <c r="O1299" s="77">
        <v>24</v>
      </c>
      <c r="P1299" s="78">
        <v>7.36</v>
      </c>
      <c r="Q1299" s="78">
        <v>10</v>
      </c>
      <c r="R1299" s="78">
        <v>41.11</v>
      </c>
      <c r="S1299" s="78">
        <v>2021.702421</v>
      </c>
      <c r="T1299" s="79">
        <v>12</v>
      </c>
      <c r="V1299" s="86">
        <v>39217</v>
      </c>
      <c r="X1299" s="81" t="str">
        <f t="shared" si="200"/>
        <v>2006-Q2</v>
      </c>
      <c r="Y1299" s="81" t="str">
        <f t="shared" si="201"/>
        <v>2006-Q2</v>
      </c>
      <c r="Z1299" s="87">
        <f t="shared" si="202"/>
        <v>11.5</v>
      </c>
      <c r="AB1299" s="81" t="str">
        <f t="shared" si="203"/>
        <v>2007-Q2</v>
      </c>
      <c r="AC1299" s="81" t="str">
        <f t="shared" si="204"/>
        <v>2007-Q2</v>
      </c>
      <c r="AD1299" s="87">
        <f t="shared" si="205"/>
        <v>10</v>
      </c>
      <c r="AF1299" s="81" t="str">
        <f t="shared" si="206"/>
        <v>2007-Q2</v>
      </c>
      <c r="AG1299" s="87">
        <f t="shared" si="207"/>
        <v>11.5</v>
      </c>
      <c r="AH1299" s="87">
        <f t="shared" si="208"/>
        <v>10</v>
      </c>
      <c r="AI1299" s="87">
        <f t="shared" si="209"/>
        <v>1.5</v>
      </c>
    </row>
    <row r="1300" spans="1:35" ht="12" customHeight="1" x14ac:dyDescent="0.2">
      <c r="A1300" s="73" t="s">
        <v>1887</v>
      </c>
      <c r="B1300" s="74" t="s">
        <v>46</v>
      </c>
      <c r="C1300" s="74" t="s">
        <v>1109</v>
      </c>
      <c r="D1300" s="74" t="s">
        <v>38</v>
      </c>
      <c r="E1300" s="74" t="s">
        <v>1111</v>
      </c>
      <c r="F1300" s="74" t="s">
        <v>2</v>
      </c>
      <c r="G1300" s="74" t="s">
        <v>2678</v>
      </c>
      <c r="H1300" s="76">
        <v>38898</v>
      </c>
      <c r="I1300" s="77">
        <v>13.2</v>
      </c>
      <c r="J1300" s="78">
        <v>8.6999999999999993</v>
      </c>
      <c r="K1300" s="78">
        <v>11</v>
      </c>
      <c r="L1300" s="78">
        <v>49.7</v>
      </c>
      <c r="M1300" s="78">
        <v>135.30000000000001</v>
      </c>
      <c r="N1300" s="76">
        <v>39163</v>
      </c>
      <c r="O1300" s="77">
        <v>6.4</v>
      </c>
      <c r="P1300" s="78">
        <v>7.83</v>
      </c>
      <c r="Q1300" s="78">
        <v>9.75</v>
      </c>
      <c r="R1300" s="78">
        <v>46.51</v>
      </c>
      <c r="S1300" s="78">
        <v>130.99600000000001</v>
      </c>
      <c r="T1300" s="79">
        <v>8</v>
      </c>
      <c r="V1300" s="86">
        <v>39163</v>
      </c>
      <c r="X1300" s="81" t="str">
        <f t="shared" si="200"/>
        <v>2006-Q2</v>
      </c>
      <c r="Y1300" s="81" t="str">
        <f t="shared" si="201"/>
        <v>2006-Q2</v>
      </c>
      <c r="Z1300" s="87">
        <f t="shared" si="202"/>
        <v>11</v>
      </c>
      <c r="AB1300" s="81" t="str">
        <f t="shared" si="203"/>
        <v>2007-Q1</v>
      </c>
      <c r="AC1300" s="81" t="str">
        <f t="shared" si="204"/>
        <v>2007-Q1</v>
      </c>
      <c r="AD1300" s="87">
        <f t="shared" si="205"/>
        <v>9.75</v>
      </c>
      <c r="AF1300" s="81" t="str">
        <f t="shared" si="206"/>
        <v>2007-Q1</v>
      </c>
      <c r="AG1300" s="87">
        <f t="shared" si="207"/>
        <v>11</v>
      </c>
      <c r="AH1300" s="87">
        <f t="shared" si="208"/>
        <v>9.75</v>
      </c>
      <c r="AI1300" s="87">
        <f t="shared" si="209"/>
        <v>1.25</v>
      </c>
    </row>
    <row r="1301" spans="1:35" ht="12" customHeight="1" x14ac:dyDescent="0.2">
      <c r="A1301" s="73" t="s">
        <v>1887</v>
      </c>
      <c r="B1301" s="74" t="s">
        <v>104</v>
      </c>
      <c r="C1301" s="74" t="s">
        <v>2997</v>
      </c>
      <c r="D1301" s="74" t="s">
        <v>106</v>
      </c>
      <c r="E1301" s="74" t="s">
        <v>328</v>
      </c>
      <c r="F1301" s="74" t="s">
        <v>2</v>
      </c>
      <c r="G1301" s="74" t="s">
        <v>2680</v>
      </c>
      <c r="H1301" s="76">
        <v>38688</v>
      </c>
      <c r="I1301" s="77">
        <v>359.1</v>
      </c>
      <c r="J1301" s="78">
        <v>8.7899999999999991</v>
      </c>
      <c r="K1301" s="78">
        <v>11.35</v>
      </c>
      <c r="L1301" s="78">
        <v>52</v>
      </c>
      <c r="M1301" s="78">
        <v>10548.6</v>
      </c>
      <c r="N1301" s="76">
        <v>39162</v>
      </c>
      <c r="O1301" s="77">
        <v>192.2</v>
      </c>
      <c r="P1301" s="78">
        <v>8.7899999999999991</v>
      </c>
      <c r="Q1301" s="78">
        <v>11.35</v>
      </c>
      <c r="R1301" s="78">
        <v>52</v>
      </c>
      <c r="S1301" s="78">
        <v>10354.299999999999</v>
      </c>
      <c r="T1301" s="79">
        <v>15</v>
      </c>
      <c r="V1301" s="86">
        <v>39162</v>
      </c>
      <c r="X1301" s="81" t="str">
        <f t="shared" si="200"/>
        <v>2005-Q4</v>
      </c>
      <c r="Y1301" s="81" t="str">
        <f t="shared" si="201"/>
        <v>2005-Q4</v>
      </c>
      <c r="Z1301" s="87">
        <f t="shared" si="202"/>
        <v>11.35</v>
      </c>
      <c r="AB1301" s="81" t="str">
        <f t="shared" si="203"/>
        <v>2007-Q1</v>
      </c>
      <c r="AC1301" s="81" t="str">
        <f t="shared" si="204"/>
        <v>2007-Q1</v>
      </c>
      <c r="AD1301" s="87">
        <f t="shared" si="205"/>
        <v>11.35</v>
      </c>
      <c r="AF1301" s="81" t="str">
        <f t="shared" si="206"/>
        <v>2007-Q1</v>
      </c>
      <c r="AG1301" s="87">
        <f t="shared" si="207"/>
        <v>11.35</v>
      </c>
      <c r="AH1301" s="87">
        <f t="shared" si="208"/>
        <v>11.35</v>
      </c>
      <c r="AI1301" s="87">
        <f t="shared" si="209"/>
        <v>0</v>
      </c>
    </row>
    <row r="1302" spans="1:35" ht="12" customHeight="1" x14ac:dyDescent="0.2">
      <c r="A1302" s="73" t="s">
        <v>1887</v>
      </c>
      <c r="B1302" s="74" t="s">
        <v>8</v>
      </c>
      <c r="C1302" s="74" t="s">
        <v>3006</v>
      </c>
      <c r="D1302" s="74" t="s">
        <v>122</v>
      </c>
      <c r="E1302" s="74" t="s">
        <v>1794</v>
      </c>
      <c r="F1302" s="74" t="s">
        <v>2</v>
      </c>
      <c r="G1302" s="74" t="s">
        <v>2680</v>
      </c>
      <c r="H1302" s="76">
        <v>38793</v>
      </c>
      <c r="I1302" s="77">
        <v>164.7</v>
      </c>
      <c r="J1302" s="78">
        <v>10.59</v>
      </c>
      <c r="K1302" s="78">
        <v>11.2</v>
      </c>
      <c r="L1302" s="78">
        <v>59.23</v>
      </c>
      <c r="M1302" s="78">
        <v>1022.4</v>
      </c>
      <c r="N1302" s="76">
        <v>39101</v>
      </c>
      <c r="O1302" s="77">
        <v>36.200000000000003</v>
      </c>
      <c r="P1302" s="78">
        <v>9.27</v>
      </c>
      <c r="Q1302" s="78">
        <v>10.8</v>
      </c>
      <c r="R1302" s="78">
        <v>54.13</v>
      </c>
      <c r="S1302" s="78">
        <v>1051.5</v>
      </c>
      <c r="T1302" s="79">
        <v>10</v>
      </c>
      <c r="V1302" s="86">
        <v>39101</v>
      </c>
      <c r="X1302" s="81" t="str">
        <f t="shared" si="200"/>
        <v>2006-Q1</v>
      </c>
      <c r="Y1302" s="81" t="str">
        <f t="shared" si="201"/>
        <v>2006-Q1</v>
      </c>
      <c r="Z1302" s="87">
        <f t="shared" si="202"/>
        <v>11.2</v>
      </c>
      <c r="AB1302" s="81" t="str">
        <f t="shared" si="203"/>
        <v>2007-Q1</v>
      </c>
      <c r="AC1302" s="81" t="str">
        <f t="shared" si="204"/>
        <v>2007-Q1</v>
      </c>
      <c r="AD1302" s="87">
        <f t="shared" si="205"/>
        <v>10.8</v>
      </c>
      <c r="AF1302" s="81" t="str">
        <f t="shared" si="206"/>
        <v>2007-Q1</v>
      </c>
      <c r="AG1302" s="87">
        <f t="shared" si="207"/>
        <v>11.2</v>
      </c>
      <c r="AH1302" s="87">
        <f t="shared" si="208"/>
        <v>10.8</v>
      </c>
      <c r="AI1302" s="87">
        <f t="shared" si="209"/>
        <v>0.39999999999999858</v>
      </c>
    </row>
    <row r="1303" spans="1:35" ht="12" customHeight="1" x14ac:dyDescent="0.2">
      <c r="A1303" s="73" t="s">
        <v>1887</v>
      </c>
      <c r="B1303" s="74" t="s">
        <v>14</v>
      </c>
      <c r="C1303" s="74" t="s">
        <v>131</v>
      </c>
      <c r="D1303" s="74" t="s">
        <v>2095</v>
      </c>
      <c r="E1303" s="74" t="s">
        <v>1719</v>
      </c>
      <c r="F1303" s="74" t="s">
        <v>2</v>
      </c>
      <c r="G1303" s="74" t="s">
        <v>2680</v>
      </c>
      <c r="H1303" s="76">
        <v>38763</v>
      </c>
      <c r="I1303" s="77">
        <v>33.5</v>
      </c>
      <c r="J1303" s="78">
        <v>8.76</v>
      </c>
      <c r="K1303" s="78">
        <v>11.25</v>
      </c>
      <c r="L1303" s="78">
        <v>45</v>
      </c>
      <c r="M1303" s="78">
        <v>2977.3</v>
      </c>
      <c r="N1303" s="76">
        <v>39095</v>
      </c>
      <c r="O1303" s="77">
        <v>-22.8</v>
      </c>
      <c r="P1303" s="78">
        <v>8.4</v>
      </c>
      <c r="Q1303" s="78">
        <v>10.4</v>
      </c>
      <c r="R1303" s="78">
        <v>44</v>
      </c>
      <c r="S1303" s="78">
        <v>2977.3161930000001</v>
      </c>
      <c r="T1303" s="79">
        <v>11</v>
      </c>
      <c r="V1303" s="86">
        <v>39095</v>
      </c>
      <c r="X1303" s="81" t="str">
        <f t="shared" si="200"/>
        <v>2006-Q1</v>
      </c>
      <c r="Y1303" s="81" t="str">
        <f t="shared" si="201"/>
        <v>2006-Q1</v>
      </c>
      <c r="Z1303" s="87">
        <f t="shared" si="202"/>
        <v>11.25</v>
      </c>
      <c r="AB1303" s="81" t="str">
        <f t="shared" si="203"/>
        <v>2007-Q1</v>
      </c>
      <c r="AC1303" s="81" t="str">
        <f t="shared" si="204"/>
        <v>2007-Q1</v>
      </c>
      <c r="AD1303" s="87">
        <f t="shared" si="205"/>
        <v>10.4</v>
      </c>
      <c r="AF1303" s="81" t="str">
        <f t="shared" si="206"/>
        <v>2007-Q1</v>
      </c>
      <c r="AG1303" s="87">
        <f t="shared" si="207"/>
        <v>11.25</v>
      </c>
      <c r="AH1303" s="87">
        <f t="shared" si="208"/>
        <v>10.4</v>
      </c>
      <c r="AI1303" s="87">
        <f t="shared" si="209"/>
        <v>0.84999999999999964</v>
      </c>
    </row>
    <row r="1304" spans="1:35" ht="12" customHeight="1" x14ac:dyDescent="0.2">
      <c r="A1304" s="73" t="s">
        <v>1887</v>
      </c>
      <c r="B1304" s="74" t="s">
        <v>35</v>
      </c>
      <c r="C1304" s="74" t="s">
        <v>34</v>
      </c>
      <c r="D1304" s="74" t="s">
        <v>33</v>
      </c>
      <c r="E1304" s="74" t="s">
        <v>1360</v>
      </c>
      <c r="F1304" s="74" t="s">
        <v>2</v>
      </c>
      <c r="G1304" s="74" t="s">
        <v>2680</v>
      </c>
      <c r="H1304" s="76">
        <v>38789</v>
      </c>
      <c r="I1304" s="77">
        <v>53.5</v>
      </c>
      <c r="J1304" s="78">
        <v>8.8699999999999992</v>
      </c>
      <c r="K1304" s="78">
        <v>10.75</v>
      </c>
      <c r="L1304" s="78">
        <v>53.3</v>
      </c>
      <c r="M1304" s="78">
        <v>2027.2</v>
      </c>
      <c r="N1304" s="76">
        <v>39094</v>
      </c>
      <c r="O1304" s="77">
        <v>20.5</v>
      </c>
      <c r="P1304" s="78">
        <v>8.2899999999999991</v>
      </c>
      <c r="Q1304" s="78">
        <v>10.1</v>
      </c>
      <c r="R1304" s="78">
        <v>50</v>
      </c>
      <c r="S1304" s="78">
        <v>2008.7</v>
      </c>
      <c r="T1304" s="79">
        <v>10</v>
      </c>
      <c r="V1304" s="86">
        <v>39094</v>
      </c>
      <c r="X1304" s="81" t="str">
        <f t="shared" si="200"/>
        <v>2006-Q1</v>
      </c>
      <c r="Y1304" s="81" t="str">
        <f t="shared" si="201"/>
        <v>2006-Q1</v>
      </c>
      <c r="Z1304" s="87">
        <f t="shared" si="202"/>
        <v>10.75</v>
      </c>
      <c r="AB1304" s="81" t="str">
        <f t="shared" si="203"/>
        <v>2007-Q1</v>
      </c>
      <c r="AC1304" s="81" t="str">
        <f t="shared" si="204"/>
        <v>2007-Q1</v>
      </c>
      <c r="AD1304" s="87">
        <f t="shared" si="205"/>
        <v>10.1</v>
      </c>
      <c r="AF1304" s="81" t="str">
        <f t="shared" si="206"/>
        <v>2007-Q1</v>
      </c>
      <c r="AG1304" s="87">
        <f t="shared" si="207"/>
        <v>10.75</v>
      </c>
      <c r="AH1304" s="87">
        <f t="shared" si="208"/>
        <v>10.1</v>
      </c>
      <c r="AI1304" s="87">
        <f t="shared" si="209"/>
        <v>0.65000000000000036</v>
      </c>
    </row>
    <row r="1305" spans="1:35" ht="12" customHeight="1" x14ac:dyDescent="0.2">
      <c r="A1305" s="73" t="s">
        <v>1887</v>
      </c>
      <c r="B1305" s="74" t="s">
        <v>31</v>
      </c>
      <c r="C1305" s="74" t="s">
        <v>1379</v>
      </c>
      <c r="D1305" s="74" t="s">
        <v>4</v>
      </c>
      <c r="E1305" s="74" t="s">
        <v>2006</v>
      </c>
      <c r="F1305" s="74" t="s">
        <v>2</v>
      </c>
      <c r="G1305" s="74" t="s">
        <v>2678</v>
      </c>
      <c r="H1305" s="76">
        <v>38817</v>
      </c>
      <c r="I1305" s="77">
        <v>216.8</v>
      </c>
      <c r="J1305" s="78">
        <v>8.99</v>
      </c>
      <c r="K1305" s="78">
        <v>12</v>
      </c>
      <c r="L1305" s="78">
        <v>49</v>
      </c>
      <c r="M1305" s="78">
        <v>998.7</v>
      </c>
      <c r="N1305" s="76">
        <v>39093</v>
      </c>
      <c r="O1305" s="77">
        <v>58.7</v>
      </c>
      <c r="P1305" s="78">
        <v>7.52</v>
      </c>
      <c r="Q1305" s="78">
        <v>10.1</v>
      </c>
      <c r="R1305" s="78">
        <v>49</v>
      </c>
      <c r="S1305" s="78">
        <v>968.5</v>
      </c>
      <c r="T1305" s="79">
        <v>9</v>
      </c>
      <c r="V1305" s="86">
        <v>39093</v>
      </c>
      <c r="X1305" s="81" t="str">
        <f t="shared" si="200"/>
        <v>2006-Q2</v>
      </c>
      <c r="Y1305" s="81" t="str">
        <f t="shared" si="201"/>
        <v>2006-Q2</v>
      </c>
      <c r="Z1305" s="87">
        <f t="shared" si="202"/>
        <v>12</v>
      </c>
      <c r="AB1305" s="81" t="str">
        <f t="shared" si="203"/>
        <v>2007-Q1</v>
      </c>
      <c r="AC1305" s="81" t="str">
        <f t="shared" si="204"/>
        <v>2007-Q1</v>
      </c>
      <c r="AD1305" s="87">
        <f t="shared" si="205"/>
        <v>10.1</v>
      </c>
      <c r="AF1305" s="81" t="str">
        <f t="shared" si="206"/>
        <v>2007-Q1</v>
      </c>
      <c r="AG1305" s="87">
        <f t="shared" si="207"/>
        <v>12</v>
      </c>
      <c r="AH1305" s="87">
        <f t="shared" si="208"/>
        <v>10.1</v>
      </c>
      <c r="AI1305" s="87">
        <f t="shared" si="209"/>
        <v>1.9000000000000004</v>
      </c>
    </row>
    <row r="1306" spans="1:35" ht="12" customHeight="1" x14ac:dyDescent="0.2">
      <c r="A1306" s="73" t="s">
        <v>1887</v>
      </c>
      <c r="B1306" s="74" t="s">
        <v>31</v>
      </c>
      <c r="C1306" s="74" t="s">
        <v>1395</v>
      </c>
      <c r="D1306" s="74" t="s">
        <v>4</v>
      </c>
      <c r="E1306" s="74" t="s">
        <v>2007</v>
      </c>
      <c r="F1306" s="74" t="s">
        <v>2</v>
      </c>
      <c r="G1306" s="74" t="s">
        <v>2678</v>
      </c>
      <c r="H1306" s="76">
        <v>38817</v>
      </c>
      <c r="I1306" s="77">
        <v>163.9</v>
      </c>
      <c r="J1306" s="78">
        <v>9.23</v>
      </c>
      <c r="K1306" s="78">
        <v>12</v>
      </c>
      <c r="L1306" s="78">
        <v>49</v>
      </c>
      <c r="M1306" s="78">
        <v>1092.2</v>
      </c>
      <c r="N1306" s="76">
        <v>39093</v>
      </c>
      <c r="O1306" s="77">
        <v>50.2</v>
      </c>
      <c r="P1306" s="78">
        <v>7.92</v>
      </c>
      <c r="Q1306" s="78">
        <v>10.1</v>
      </c>
      <c r="R1306" s="78">
        <v>49</v>
      </c>
      <c r="S1306" s="78">
        <v>1067.7</v>
      </c>
      <c r="T1306" s="79">
        <v>9</v>
      </c>
      <c r="V1306" s="86">
        <v>39093</v>
      </c>
      <c r="X1306" s="81" t="str">
        <f t="shared" si="200"/>
        <v>2006-Q2</v>
      </c>
      <c r="Y1306" s="81" t="str">
        <f t="shared" si="201"/>
        <v>2006-Q2</v>
      </c>
      <c r="Z1306" s="87">
        <f t="shared" si="202"/>
        <v>12</v>
      </c>
      <c r="AB1306" s="81" t="str">
        <f t="shared" si="203"/>
        <v>2007-Q1</v>
      </c>
      <c r="AC1306" s="81" t="str">
        <f t="shared" si="204"/>
        <v>2007-Q1</v>
      </c>
      <c r="AD1306" s="87">
        <f t="shared" si="205"/>
        <v>10.1</v>
      </c>
      <c r="AF1306" s="81" t="str">
        <f t="shared" si="206"/>
        <v>2007-Q1</v>
      </c>
      <c r="AG1306" s="87">
        <f t="shared" si="207"/>
        <v>12</v>
      </c>
      <c r="AH1306" s="87">
        <f t="shared" si="208"/>
        <v>10.1</v>
      </c>
      <c r="AI1306" s="87">
        <f t="shared" si="209"/>
        <v>1.9000000000000004</v>
      </c>
    </row>
    <row r="1307" spans="1:35" ht="12" customHeight="1" x14ac:dyDescent="0.2">
      <c r="A1307" s="73" t="s">
        <v>1887</v>
      </c>
      <c r="B1307" s="74" t="s">
        <v>8</v>
      </c>
      <c r="C1307" s="74" t="s">
        <v>3016</v>
      </c>
      <c r="D1307" s="74" t="s">
        <v>124</v>
      </c>
      <c r="E1307" s="74" t="s">
        <v>1815</v>
      </c>
      <c r="F1307" s="74" t="s">
        <v>2</v>
      </c>
      <c r="G1307" s="74" t="s">
        <v>2680</v>
      </c>
      <c r="H1307" s="76">
        <v>38807</v>
      </c>
      <c r="I1307" s="77">
        <v>136.9</v>
      </c>
      <c r="J1307" s="78">
        <v>14.17</v>
      </c>
      <c r="K1307" s="78">
        <v>11</v>
      </c>
      <c r="L1307" s="78">
        <v>60.35</v>
      </c>
      <c r="M1307" s="78">
        <v>851.9</v>
      </c>
      <c r="N1307" s="76">
        <v>39093</v>
      </c>
      <c r="O1307" s="77">
        <v>56.7</v>
      </c>
      <c r="P1307" s="78">
        <v>12.93</v>
      </c>
      <c r="Q1307" s="78">
        <v>10.9</v>
      </c>
      <c r="R1307" s="78">
        <v>57.46</v>
      </c>
      <c r="S1307" s="78">
        <v>844.5</v>
      </c>
      <c r="T1307" s="79">
        <v>9</v>
      </c>
      <c r="V1307" s="86">
        <v>39093</v>
      </c>
      <c r="X1307" s="81" t="str">
        <f t="shared" si="200"/>
        <v>2006-Q1</v>
      </c>
      <c r="Y1307" s="81" t="str">
        <f t="shared" si="201"/>
        <v>2006-Q1</v>
      </c>
      <c r="Z1307" s="87">
        <f t="shared" si="202"/>
        <v>11</v>
      </c>
      <c r="AB1307" s="81" t="str">
        <f t="shared" si="203"/>
        <v>2007-Q1</v>
      </c>
      <c r="AC1307" s="81" t="str">
        <f t="shared" si="204"/>
        <v>2007-Q1</v>
      </c>
      <c r="AD1307" s="87">
        <f t="shared" si="205"/>
        <v>10.9</v>
      </c>
      <c r="AF1307" s="81" t="str">
        <f t="shared" si="206"/>
        <v>2007-Q1</v>
      </c>
      <c r="AG1307" s="87">
        <f t="shared" si="207"/>
        <v>11</v>
      </c>
      <c r="AH1307" s="87">
        <f t="shared" si="208"/>
        <v>10.9</v>
      </c>
      <c r="AI1307" s="87">
        <f t="shared" si="209"/>
        <v>9.9999999999999645E-2</v>
      </c>
    </row>
    <row r="1308" spans="1:35" ht="12" customHeight="1" x14ac:dyDescent="0.2">
      <c r="A1308" s="73" t="s">
        <v>1887</v>
      </c>
      <c r="B1308" s="74" t="s">
        <v>111</v>
      </c>
      <c r="C1308" s="74" t="s">
        <v>3018</v>
      </c>
      <c r="D1308" s="74" t="s">
        <v>180</v>
      </c>
      <c r="E1308" s="74" t="s">
        <v>295</v>
      </c>
      <c r="F1308" s="74" t="s">
        <v>2</v>
      </c>
      <c r="G1308" s="74" t="s">
        <v>2680</v>
      </c>
      <c r="H1308" s="76">
        <v>38926</v>
      </c>
      <c r="I1308" s="77">
        <v>13.5</v>
      </c>
      <c r="J1308" s="78">
        <v>6.29</v>
      </c>
      <c r="K1308" s="78">
        <v>11.75</v>
      </c>
      <c r="L1308" s="78">
        <v>36.85</v>
      </c>
      <c r="M1308" s="78">
        <v>305.60000000000002</v>
      </c>
      <c r="N1308" s="76">
        <v>39087</v>
      </c>
      <c r="O1308" s="77">
        <v>5.4</v>
      </c>
      <c r="P1308" s="78">
        <v>5.36</v>
      </c>
      <c r="Q1308" s="78">
        <v>10</v>
      </c>
      <c r="R1308" s="78">
        <v>32.33</v>
      </c>
      <c r="S1308" s="78">
        <v>293.60000000000002</v>
      </c>
      <c r="T1308" s="79">
        <v>5</v>
      </c>
      <c r="V1308" s="86">
        <v>39087</v>
      </c>
      <c r="X1308" s="81" t="str">
        <f t="shared" si="200"/>
        <v>2006-Q3</v>
      </c>
      <c r="Y1308" s="81" t="str">
        <f t="shared" si="201"/>
        <v>2006-Q3</v>
      </c>
      <c r="Z1308" s="87">
        <f t="shared" si="202"/>
        <v>11.75</v>
      </c>
      <c r="AB1308" s="81" t="str">
        <f t="shared" si="203"/>
        <v>2007-Q1</v>
      </c>
      <c r="AC1308" s="81" t="str">
        <f t="shared" si="204"/>
        <v>2007-Q1</v>
      </c>
      <c r="AD1308" s="87">
        <f t="shared" si="205"/>
        <v>10</v>
      </c>
      <c r="AF1308" s="81" t="str">
        <f t="shared" si="206"/>
        <v>2007-Q1</v>
      </c>
      <c r="AG1308" s="87">
        <f t="shared" si="207"/>
        <v>11.75</v>
      </c>
      <c r="AH1308" s="87">
        <f t="shared" si="208"/>
        <v>10</v>
      </c>
      <c r="AI1308" s="87">
        <f t="shared" si="209"/>
        <v>1.75</v>
      </c>
    </row>
    <row r="1309" spans="1:35" ht="12" customHeight="1" x14ac:dyDescent="0.2">
      <c r="A1309" s="73" t="s">
        <v>1887</v>
      </c>
      <c r="B1309" s="74" t="s">
        <v>158</v>
      </c>
      <c r="C1309" s="74" t="s">
        <v>161</v>
      </c>
      <c r="D1309" s="74" t="s">
        <v>118</v>
      </c>
      <c r="E1309" s="74" t="s">
        <v>1474</v>
      </c>
      <c r="F1309" s="74" t="s">
        <v>2</v>
      </c>
      <c r="G1309" s="74" t="s">
        <v>2680</v>
      </c>
      <c r="H1309" s="76">
        <v>38898</v>
      </c>
      <c r="I1309" s="77">
        <v>9.6</v>
      </c>
      <c r="J1309" s="78">
        <v>9.83</v>
      </c>
      <c r="K1309" s="78">
        <v>11.75</v>
      </c>
      <c r="L1309" s="78">
        <v>54.26</v>
      </c>
      <c r="M1309" s="78">
        <v>286.039222</v>
      </c>
      <c r="N1309" s="76">
        <v>39079</v>
      </c>
      <c r="O1309" s="77">
        <v>7.9</v>
      </c>
      <c r="P1309" s="75" t="s">
        <v>1</v>
      </c>
      <c r="Q1309" s="75" t="s">
        <v>1</v>
      </c>
      <c r="R1309" s="75" t="s">
        <v>1</v>
      </c>
      <c r="S1309" s="75" t="s">
        <v>1</v>
      </c>
      <c r="T1309" s="79">
        <v>6</v>
      </c>
      <c r="V1309" s="86">
        <v>39079</v>
      </c>
      <c r="X1309" s="81" t="str">
        <f t="shared" si="200"/>
        <v>2006-Q2</v>
      </c>
      <c r="Y1309" s="81" t="str">
        <f t="shared" si="201"/>
        <v>2006-Q2</v>
      </c>
      <c r="Z1309" s="87">
        <f t="shared" si="202"/>
        <v>11.75</v>
      </c>
      <c r="AB1309" s="81" t="str">
        <f t="shared" si="203"/>
        <v>2006-Q4</v>
      </c>
      <c r="AC1309" s="81" t="str">
        <f t="shared" si="204"/>
        <v/>
      </c>
      <c r="AD1309" s="87" t="str">
        <f t="shared" si="205"/>
        <v/>
      </c>
      <c r="AF1309" s="81" t="str">
        <f t="shared" si="206"/>
        <v/>
      </c>
      <c r="AG1309" s="87" t="str">
        <f t="shared" si="207"/>
        <v/>
      </c>
      <c r="AH1309" s="87" t="str">
        <f t="shared" si="208"/>
        <v/>
      </c>
      <c r="AI1309" s="87" t="str">
        <f t="shared" si="209"/>
        <v/>
      </c>
    </row>
    <row r="1310" spans="1:35" ht="12" customHeight="1" x14ac:dyDescent="0.2">
      <c r="A1310" s="73" t="s">
        <v>1887</v>
      </c>
      <c r="B1310" s="74" t="s">
        <v>1653</v>
      </c>
      <c r="C1310" s="74" t="s">
        <v>2127</v>
      </c>
      <c r="D1310" s="74" t="s">
        <v>2095</v>
      </c>
      <c r="E1310" s="74" t="s">
        <v>1671</v>
      </c>
      <c r="F1310" s="74" t="s">
        <v>2</v>
      </c>
      <c r="G1310" s="74" t="s">
        <v>2680</v>
      </c>
      <c r="H1310" s="76">
        <v>38821</v>
      </c>
      <c r="I1310" s="77">
        <v>25</v>
      </c>
      <c r="J1310" s="78">
        <v>9.1999999999999993</v>
      </c>
      <c r="K1310" s="78">
        <v>11.3</v>
      </c>
      <c r="L1310" s="78">
        <v>52.8</v>
      </c>
      <c r="M1310" s="78">
        <v>233.1</v>
      </c>
      <c r="N1310" s="76">
        <v>39073</v>
      </c>
      <c r="O1310" s="77">
        <v>19</v>
      </c>
      <c r="P1310" s="78">
        <v>8.65</v>
      </c>
      <c r="Q1310" s="78">
        <v>10.25</v>
      </c>
      <c r="R1310" s="78">
        <v>52.76</v>
      </c>
      <c r="S1310" s="78">
        <v>227.5</v>
      </c>
      <c r="T1310" s="79">
        <v>8</v>
      </c>
      <c r="V1310" s="86">
        <v>39073</v>
      </c>
      <c r="X1310" s="81" t="str">
        <f t="shared" si="200"/>
        <v>2006-Q2</v>
      </c>
      <c r="Y1310" s="81" t="str">
        <f t="shared" si="201"/>
        <v>2006-Q2</v>
      </c>
      <c r="Z1310" s="87">
        <f t="shared" si="202"/>
        <v>11.3</v>
      </c>
      <c r="AB1310" s="81" t="str">
        <f t="shared" si="203"/>
        <v>2006-Q4</v>
      </c>
      <c r="AC1310" s="81" t="str">
        <f t="shared" si="204"/>
        <v>2006-Q4</v>
      </c>
      <c r="AD1310" s="87">
        <f t="shared" si="205"/>
        <v>10.25</v>
      </c>
      <c r="AF1310" s="81" t="str">
        <f t="shared" si="206"/>
        <v>2006-Q4</v>
      </c>
      <c r="AG1310" s="87">
        <f t="shared" si="207"/>
        <v>11.3</v>
      </c>
      <c r="AH1310" s="87">
        <f t="shared" si="208"/>
        <v>10.25</v>
      </c>
      <c r="AI1310" s="87">
        <f t="shared" si="209"/>
        <v>1.0500000000000007</v>
      </c>
    </row>
    <row r="1311" spans="1:35" ht="12" customHeight="1" x14ac:dyDescent="0.2">
      <c r="A1311" s="73" t="s">
        <v>1887</v>
      </c>
      <c r="B1311" s="74" t="s">
        <v>76</v>
      </c>
      <c r="C1311" s="74" t="s">
        <v>675</v>
      </c>
      <c r="D1311" s="74" t="s">
        <v>167</v>
      </c>
      <c r="E1311" s="74" t="s">
        <v>676</v>
      </c>
      <c r="F1311" s="74" t="s">
        <v>2</v>
      </c>
      <c r="G1311" s="74" t="s">
        <v>2680</v>
      </c>
      <c r="H1311" s="76">
        <v>38868</v>
      </c>
      <c r="I1311" s="77">
        <v>66.599999999999994</v>
      </c>
      <c r="J1311" s="78">
        <v>8.26</v>
      </c>
      <c r="K1311" s="78">
        <v>11.5</v>
      </c>
      <c r="L1311" s="78">
        <v>50.88</v>
      </c>
      <c r="M1311" s="78">
        <v>591.1</v>
      </c>
      <c r="N1311" s="76">
        <v>39072</v>
      </c>
      <c r="O1311" s="77">
        <v>49</v>
      </c>
      <c r="P1311" s="75" t="s">
        <v>1</v>
      </c>
      <c r="Q1311" s="75" t="s">
        <v>1</v>
      </c>
      <c r="R1311" s="75" t="s">
        <v>1</v>
      </c>
      <c r="S1311" s="75" t="s">
        <v>1</v>
      </c>
      <c r="T1311" s="79">
        <v>6</v>
      </c>
      <c r="V1311" s="86">
        <v>39072</v>
      </c>
      <c r="X1311" s="81" t="str">
        <f t="shared" si="200"/>
        <v>2006-Q2</v>
      </c>
      <c r="Y1311" s="81" t="str">
        <f t="shared" si="201"/>
        <v>2006-Q2</v>
      </c>
      <c r="Z1311" s="87">
        <f t="shared" si="202"/>
        <v>11.5</v>
      </c>
      <c r="AB1311" s="81" t="str">
        <f t="shared" si="203"/>
        <v>2006-Q4</v>
      </c>
      <c r="AC1311" s="81" t="str">
        <f t="shared" si="204"/>
        <v/>
      </c>
      <c r="AD1311" s="87" t="str">
        <f t="shared" si="205"/>
        <v/>
      </c>
      <c r="AF1311" s="81" t="str">
        <f t="shared" si="206"/>
        <v/>
      </c>
      <c r="AG1311" s="87" t="str">
        <f t="shared" si="207"/>
        <v/>
      </c>
      <c r="AH1311" s="87" t="str">
        <f t="shared" si="208"/>
        <v/>
      </c>
      <c r="AI1311" s="87" t="str">
        <f t="shared" si="209"/>
        <v/>
      </c>
    </row>
    <row r="1312" spans="1:35" ht="12" customHeight="1" x14ac:dyDescent="0.2">
      <c r="A1312" s="73" t="s">
        <v>1887</v>
      </c>
      <c r="B1312" s="74" t="s">
        <v>204</v>
      </c>
      <c r="C1312" s="74" t="s">
        <v>2324</v>
      </c>
      <c r="D1312" s="74" t="s">
        <v>2170</v>
      </c>
      <c r="E1312" s="74" t="s">
        <v>951</v>
      </c>
      <c r="F1312" s="74" t="s">
        <v>2</v>
      </c>
      <c r="G1312" s="74" t="s">
        <v>2680</v>
      </c>
      <c r="H1312" s="76">
        <v>38748</v>
      </c>
      <c r="I1312" s="77">
        <v>55.8</v>
      </c>
      <c r="J1312" s="78">
        <v>9.02</v>
      </c>
      <c r="K1312" s="78">
        <v>11.5</v>
      </c>
      <c r="L1312" s="78">
        <v>53.69</v>
      </c>
      <c r="M1312" s="78">
        <v>1271.8</v>
      </c>
      <c r="N1312" s="76">
        <v>39072</v>
      </c>
      <c r="O1312" s="77">
        <v>50.6</v>
      </c>
      <c r="P1312" s="78">
        <v>8.89</v>
      </c>
      <c r="Q1312" s="78">
        <v>11.25</v>
      </c>
      <c r="R1312" s="78">
        <v>53.69</v>
      </c>
      <c r="S1312" s="78">
        <v>1269.57357</v>
      </c>
      <c r="T1312" s="79">
        <v>10</v>
      </c>
      <c r="V1312" s="86">
        <v>39072</v>
      </c>
      <c r="X1312" s="81" t="str">
        <f t="shared" si="200"/>
        <v>2006-Q1</v>
      </c>
      <c r="Y1312" s="81" t="str">
        <f t="shared" si="201"/>
        <v>2006-Q1</v>
      </c>
      <c r="Z1312" s="87">
        <f t="shared" si="202"/>
        <v>11.5</v>
      </c>
      <c r="AB1312" s="81" t="str">
        <f t="shared" si="203"/>
        <v>2006-Q4</v>
      </c>
      <c r="AC1312" s="81" t="str">
        <f t="shared" si="204"/>
        <v>2006-Q4</v>
      </c>
      <c r="AD1312" s="87">
        <f t="shared" si="205"/>
        <v>11.25</v>
      </c>
      <c r="AF1312" s="81" t="str">
        <f t="shared" si="206"/>
        <v>2006-Q4</v>
      </c>
      <c r="AG1312" s="87">
        <f t="shared" si="207"/>
        <v>11.5</v>
      </c>
      <c r="AH1312" s="87">
        <f t="shared" si="208"/>
        <v>11.25</v>
      </c>
      <c r="AI1312" s="87">
        <f t="shared" si="209"/>
        <v>0.25</v>
      </c>
    </row>
    <row r="1313" spans="1:35" ht="12" customHeight="1" x14ac:dyDescent="0.2">
      <c r="A1313" s="73" t="s">
        <v>1887</v>
      </c>
      <c r="B1313" s="74" t="s">
        <v>204</v>
      </c>
      <c r="C1313" s="74" t="s">
        <v>2695</v>
      </c>
      <c r="D1313" s="74" t="s">
        <v>48</v>
      </c>
      <c r="E1313" s="74" t="s">
        <v>937</v>
      </c>
      <c r="F1313" s="74" t="s">
        <v>2</v>
      </c>
      <c r="G1313" s="74" t="s">
        <v>2680</v>
      </c>
      <c r="H1313" s="76">
        <v>38749</v>
      </c>
      <c r="I1313" s="77">
        <v>26.2</v>
      </c>
      <c r="J1313" s="78">
        <v>9.5</v>
      </c>
      <c r="K1313" s="78">
        <v>11.7</v>
      </c>
      <c r="L1313" s="78">
        <v>50.8</v>
      </c>
      <c r="M1313" s="78">
        <v>621.5</v>
      </c>
      <c r="N1313" s="76">
        <v>39072</v>
      </c>
      <c r="O1313" s="77">
        <v>29.4</v>
      </c>
      <c r="P1313" s="78">
        <v>9.1</v>
      </c>
      <c r="Q1313" s="78">
        <v>10.9</v>
      </c>
      <c r="R1313" s="78">
        <v>50.8</v>
      </c>
      <c r="S1313" s="78">
        <v>620</v>
      </c>
      <c r="T1313" s="79">
        <v>10</v>
      </c>
      <c r="V1313" s="86">
        <v>39072</v>
      </c>
      <c r="X1313" s="81" t="str">
        <f t="shared" si="200"/>
        <v>2006-Q1</v>
      </c>
      <c r="Y1313" s="81" t="str">
        <f t="shared" si="201"/>
        <v>2006-Q1</v>
      </c>
      <c r="Z1313" s="87">
        <f t="shared" si="202"/>
        <v>11.7</v>
      </c>
      <c r="AB1313" s="81" t="str">
        <f t="shared" si="203"/>
        <v>2006-Q4</v>
      </c>
      <c r="AC1313" s="81" t="str">
        <f t="shared" si="204"/>
        <v>2006-Q4</v>
      </c>
      <c r="AD1313" s="87">
        <f t="shared" si="205"/>
        <v>10.9</v>
      </c>
      <c r="AF1313" s="81" t="str">
        <f t="shared" si="206"/>
        <v>2006-Q4</v>
      </c>
      <c r="AG1313" s="87">
        <f t="shared" si="207"/>
        <v>11.7</v>
      </c>
      <c r="AH1313" s="87">
        <f t="shared" si="208"/>
        <v>10.9</v>
      </c>
      <c r="AI1313" s="87">
        <f t="shared" si="209"/>
        <v>0.79999999999999893</v>
      </c>
    </row>
    <row r="1314" spans="1:35" ht="12" customHeight="1" x14ac:dyDescent="0.2">
      <c r="A1314" s="73" t="s">
        <v>1887</v>
      </c>
      <c r="B1314" s="74" t="s">
        <v>67</v>
      </c>
      <c r="C1314" s="74" t="s">
        <v>781</v>
      </c>
      <c r="D1314" s="74" t="s">
        <v>2002</v>
      </c>
      <c r="E1314" s="74" t="s">
        <v>783</v>
      </c>
      <c r="F1314" s="74" t="s">
        <v>2</v>
      </c>
      <c r="G1314" s="74" t="s">
        <v>2678</v>
      </c>
      <c r="H1314" s="76">
        <v>39010</v>
      </c>
      <c r="I1314" s="77">
        <v>4</v>
      </c>
      <c r="J1314" s="75" t="s">
        <v>1</v>
      </c>
      <c r="K1314" s="75" t="s">
        <v>1</v>
      </c>
      <c r="L1314" s="75" t="s">
        <v>1</v>
      </c>
      <c r="M1314" s="75" t="s">
        <v>1</v>
      </c>
      <c r="N1314" s="76">
        <v>39065</v>
      </c>
      <c r="O1314" s="77">
        <v>4</v>
      </c>
      <c r="P1314" s="75" t="s">
        <v>1</v>
      </c>
      <c r="Q1314" s="75" t="s">
        <v>1</v>
      </c>
      <c r="R1314" s="75" t="s">
        <v>1</v>
      </c>
      <c r="S1314" s="75" t="s">
        <v>1</v>
      </c>
      <c r="T1314" s="79">
        <v>1</v>
      </c>
      <c r="V1314" s="86">
        <v>39065</v>
      </c>
      <c r="X1314" s="81" t="str">
        <f t="shared" si="200"/>
        <v>2006-Q4</v>
      </c>
      <c r="Y1314" s="81" t="str">
        <f t="shared" si="201"/>
        <v/>
      </c>
      <c r="Z1314" s="87" t="str">
        <f t="shared" si="202"/>
        <v/>
      </c>
      <c r="AB1314" s="81" t="str">
        <f t="shared" si="203"/>
        <v>2006-Q4</v>
      </c>
      <c r="AC1314" s="81" t="str">
        <f t="shared" si="204"/>
        <v/>
      </c>
      <c r="AD1314" s="87" t="str">
        <f t="shared" si="205"/>
        <v/>
      </c>
      <c r="AF1314" s="81" t="str">
        <f t="shared" si="206"/>
        <v/>
      </c>
      <c r="AG1314" s="87" t="str">
        <f t="shared" si="207"/>
        <v/>
      </c>
      <c r="AH1314" s="87" t="str">
        <f t="shared" si="208"/>
        <v/>
      </c>
      <c r="AI1314" s="87" t="str">
        <f t="shared" si="209"/>
        <v/>
      </c>
    </row>
    <row r="1315" spans="1:35" ht="12" customHeight="1" x14ac:dyDescent="0.2">
      <c r="A1315" s="73" t="s">
        <v>1887</v>
      </c>
      <c r="B1315" s="74" t="s">
        <v>1653</v>
      </c>
      <c r="C1315" s="74" t="s">
        <v>1654</v>
      </c>
      <c r="D1315" s="74" t="s">
        <v>2095</v>
      </c>
      <c r="E1315" s="74" t="s">
        <v>1656</v>
      </c>
      <c r="F1315" s="74" t="s">
        <v>2</v>
      </c>
      <c r="G1315" s="74" t="s">
        <v>2680</v>
      </c>
      <c r="H1315" s="76">
        <v>38852</v>
      </c>
      <c r="I1315" s="77">
        <v>16.399999999999999</v>
      </c>
      <c r="J1315" s="78">
        <v>9.25</v>
      </c>
      <c r="K1315" s="78">
        <v>12</v>
      </c>
      <c r="L1315" s="78">
        <v>55.57</v>
      </c>
      <c r="M1315" s="78">
        <v>304.60000000000002</v>
      </c>
      <c r="N1315" s="76">
        <v>39058</v>
      </c>
      <c r="O1315" s="77">
        <v>10.8</v>
      </c>
      <c r="P1315" s="78">
        <v>8.5500000000000007</v>
      </c>
      <c r="Q1315" s="78">
        <v>10.75</v>
      </c>
      <c r="R1315" s="78">
        <v>55.57</v>
      </c>
      <c r="S1315" s="78">
        <v>300.7</v>
      </c>
      <c r="T1315" s="79">
        <v>6</v>
      </c>
      <c r="V1315" s="86">
        <v>39058</v>
      </c>
      <c r="X1315" s="81" t="str">
        <f t="shared" si="200"/>
        <v>2006-Q2</v>
      </c>
      <c r="Y1315" s="81" t="str">
        <f t="shared" si="201"/>
        <v>2006-Q2</v>
      </c>
      <c r="Z1315" s="87">
        <f t="shared" si="202"/>
        <v>12</v>
      </c>
      <c r="AB1315" s="81" t="str">
        <f t="shared" si="203"/>
        <v>2006-Q4</v>
      </c>
      <c r="AC1315" s="81" t="str">
        <f t="shared" si="204"/>
        <v>2006-Q4</v>
      </c>
      <c r="AD1315" s="87">
        <f t="shared" si="205"/>
        <v>10.75</v>
      </c>
      <c r="AF1315" s="81" t="str">
        <f t="shared" si="206"/>
        <v>2006-Q4</v>
      </c>
      <c r="AG1315" s="87">
        <f t="shared" si="207"/>
        <v>12</v>
      </c>
      <c r="AH1315" s="87">
        <f t="shared" si="208"/>
        <v>10.75</v>
      </c>
      <c r="AI1315" s="87">
        <f t="shared" si="209"/>
        <v>1.25</v>
      </c>
    </row>
    <row r="1316" spans="1:35" ht="12" customHeight="1" x14ac:dyDescent="0.2">
      <c r="A1316" s="73" t="s">
        <v>1887</v>
      </c>
      <c r="B1316" s="74" t="s">
        <v>78</v>
      </c>
      <c r="C1316" s="74" t="s">
        <v>2324</v>
      </c>
      <c r="D1316" s="74" t="s">
        <v>2170</v>
      </c>
      <c r="E1316" s="74" t="s">
        <v>654</v>
      </c>
      <c r="F1316" s="74" t="s">
        <v>2</v>
      </c>
      <c r="G1316" s="74" t="s">
        <v>2680</v>
      </c>
      <c r="H1316" s="76">
        <v>38748</v>
      </c>
      <c r="I1316" s="77">
        <v>42.3</v>
      </c>
      <c r="J1316" s="78">
        <v>9.01</v>
      </c>
      <c r="K1316" s="78">
        <v>11.5</v>
      </c>
      <c r="L1316" s="78">
        <v>53.81</v>
      </c>
      <c r="M1316" s="78">
        <v>1015</v>
      </c>
      <c r="N1316" s="76">
        <v>39055</v>
      </c>
      <c r="O1316" s="77">
        <v>29</v>
      </c>
      <c r="P1316" s="75" t="s">
        <v>1</v>
      </c>
      <c r="Q1316" s="75" t="s">
        <v>1</v>
      </c>
      <c r="R1316" s="75" t="s">
        <v>1</v>
      </c>
      <c r="S1316" s="75" t="s">
        <v>1</v>
      </c>
      <c r="T1316" s="79">
        <v>10</v>
      </c>
      <c r="V1316" s="86">
        <v>39055</v>
      </c>
      <c r="X1316" s="81" t="str">
        <f t="shared" si="200"/>
        <v>2006-Q1</v>
      </c>
      <c r="Y1316" s="81" t="str">
        <f t="shared" si="201"/>
        <v>2006-Q1</v>
      </c>
      <c r="Z1316" s="87">
        <f t="shared" si="202"/>
        <v>11.5</v>
      </c>
      <c r="AB1316" s="81" t="str">
        <f t="shared" si="203"/>
        <v>2006-Q4</v>
      </c>
      <c r="AC1316" s="81" t="str">
        <f t="shared" si="204"/>
        <v/>
      </c>
      <c r="AD1316" s="87" t="str">
        <f t="shared" si="205"/>
        <v/>
      </c>
      <c r="AF1316" s="81" t="str">
        <f t="shared" si="206"/>
        <v/>
      </c>
      <c r="AG1316" s="87" t="str">
        <f t="shared" si="207"/>
        <v/>
      </c>
      <c r="AH1316" s="87" t="str">
        <f t="shared" si="208"/>
        <v/>
      </c>
      <c r="AI1316" s="87" t="str">
        <f t="shared" si="209"/>
        <v/>
      </c>
    </row>
    <row r="1317" spans="1:35" ht="12" customHeight="1" x14ac:dyDescent="0.2">
      <c r="A1317" s="73" t="s">
        <v>1887</v>
      </c>
      <c r="B1317" s="74" t="s">
        <v>259</v>
      </c>
      <c r="C1317" s="74" t="s">
        <v>3020</v>
      </c>
      <c r="D1317" s="74" t="s">
        <v>10</v>
      </c>
      <c r="E1317" s="74" t="s">
        <v>369</v>
      </c>
      <c r="F1317" s="74" t="s">
        <v>2</v>
      </c>
      <c r="G1317" s="74" t="s">
        <v>2680</v>
      </c>
      <c r="H1317" s="76">
        <v>38821</v>
      </c>
      <c r="I1317" s="77">
        <v>171.7</v>
      </c>
      <c r="J1317" s="78">
        <v>9.15</v>
      </c>
      <c r="K1317" s="78">
        <v>11</v>
      </c>
      <c r="L1317" s="78">
        <v>59.93</v>
      </c>
      <c r="M1317" s="78">
        <v>3376</v>
      </c>
      <c r="N1317" s="76">
        <v>39052</v>
      </c>
      <c r="O1317" s="77">
        <v>107</v>
      </c>
      <c r="P1317" s="78">
        <v>8.85</v>
      </c>
      <c r="Q1317" s="78">
        <v>10.5</v>
      </c>
      <c r="R1317" s="78">
        <v>60</v>
      </c>
      <c r="S1317" s="75" t="s">
        <v>1</v>
      </c>
      <c r="T1317" s="79">
        <v>7</v>
      </c>
      <c r="V1317" s="86">
        <v>39052</v>
      </c>
      <c r="X1317" s="81" t="str">
        <f t="shared" si="200"/>
        <v>2006-Q2</v>
      </c>
      <c r="Y1317" s="81" t="str">
        <f t="shared" si="201"/>
        <v>2006-Q2</v>
      </c>
      <c r="Z1317" s="87">
        <f t="shared" si="202"/>
        <v>11</v>
      </c>
      <c r="AB1317" s="81" t="str">
        <f t="shared" si="203"/>
        <v>2006-Q4</v>
      </c>
      <c r="AC1317" s="81" t="str">
        <f t="shared" si="204"/>
        <v>2006-Q4</v>
      </c>
      <c r="AD1317" s="87">
        <f t="shared" si="205"/>
        <v>10.5</v>
      </c>
      <c r="AF1317" s="81" t="str">
        <f t="shared" si="206"/>
        <v>2006-Q4</v>
      </c>
      <c r="AG1317" s="87">
        <f t="shared" si="207"/>
        <v>11</v>
      </c>
      <c r="AH1317" s="87">
        <f t="shared" si="208"/>
        <v>10.5</v>
      </c>
      <c r="AI1317" s="87">
        <f t="shared" si="209"/>
        <v>0.5</v>
      </c>
    </row>
    <row r="1318" spans="1:35" ht="12" customHeight="1" x14ac:dyDescent="0.2">
      <c r="A1318" s="73" t="s">
        <v>1887</v>
      </c>
      <c r="B1318" s="74" t="s">
        <v>144</v>
      </c>
      <c r="C1318" s="74" t="s">
        <v>13</v>
      </c>
      <c r="D1318" s="74" t="s">
        <v>12</v>
      </c>
      <c r="E1318" s="74" t="s">
        <v>1595</v>
      </c>
      <c r="F1318" s="74" t="s">
        <v>2</v>
      </c>
      <c r="G1318" s="74" t="s">
        <v>2680</v>
      </c>
      <c r="H1318" s="76">
        <v>38783</v>
      </c>
      <c r="I1318" s="77">
        <v>194.1</v>
      </c>
      <c r="J1318" s="78">
        <v>9.0500000000000007</v>
      </c>
      <c r="K1318" s="78">
        <v>11.4</v>
      </c>
      <c r="L1318" s="78">
        <v>52.8</v>
      </c>
      <c r="M1318" s="78">
        <v>3574.2</v>
      </c>
      <c r="N1318" s="76">
        <v>39052</v>
      </c>
      <c r="O1318" s="77">
        <v>115</v>
      </c>
      <c r="P1318" s="75" t="s">
        <v>1</v>
      </c>
      <c r="Q1318" s="78">
        <v>10.25</v>
      </c>
      <c r="R1318" s="75" t="s">
        <v>1</v>
      </c>
      <c r="S1318" s="75" t="s">
        <v>1</v>
      </c>
      <c r="T1318" s="79">
        <v>8</v>
      </c>
      <c r="V1318" s="86">
        <v>39052</v>
      </c>
      <c r="X1318" s="81" t="str">
        <f t="shared" si="200"/>
        <v>2006-Q1</v>
      </c>
      <c r="Y1318" s="81" t="str">
        <f t="shared" si="201"/>
        <v>2006-Q1</v>
      </c>
      <c r="Z1318" s="87">
        <f t="shared" si="202"/>
        <v>11.4</v>
      </c>
      <c r="AB1318" s="81" t="str">
        <f t="shared" si="203"/>
        <v>2006-Q4</v>
      </c>
      <c r="AC1318" s="81" t="str">
        <f t="shared" si="204"/>
        <v>2006-Q4</v>
      </c>
      <c r="AD1318" s="87">
        <f t="shared" si="205"/>
        <v>10.25</v>
      </c>
      <c r="AF1318" s="81" t="str">
        <f t="shared" si="206"/>
        <v>2006-Q4</v>
      </c>
      <c r="AG1318" s="87">
        <f t="shared" si="207"/>
        <v>11.4</v>
      </c>
      <c r="AH1318" s="87">
        <f t="shared" si="208"/>
        <v>10.25</v>
      </c>
      <c r="AI1318" s="87">
        <f t="shared" si="209"/>
        <v>1.1500000000000004</v>
      </c>
    </row>
    <row r="1319" spans="1:35" ht="12" customHeight="1" x14ac:dyDescent="0.2">
      <c r="A1319" s="73" t="s">
        <v>1887</v>
      </c>
      <c r="B1319" s="74" t="s">
        <v>31</v>
      </c>
      <c r="C1319" s="74" t="s">
        <v>30</v>
      </c>
      <c r="D1319" s="74" t="s">
        <v>2095</v>
      </c>
      <c r="E1319" s="74" t="s">
        <v>1370</v>
      </c>
      <c r="F1319" s="74" t="s">
        <v>2</v>
      </c>
      <c r="G1319" s="74" t="s">
        <v>2678</v>
      </c>
      <c r="H1319" s="76">
        <v>38814</v>
      </c>
      <c r="I1319" s="77">
        <v>163</v>
      </c>
      <c r="J1319" s="75" t="s">
        <v>1</v>
      </c>
      <c r="K1319" s="78">
        <v>11.75</v>
      </c>
      <c r="L1319" s="78">
        <v>48</v>
      </c>
      <c r="M1319" s="78">
        <v>1200</v>
      </c>
      <c r="N1319" s="76">
        <v>39051</v>
      </c>
      <c r="O1319" s="77">
        <v>117</v>
      </c>
      <c r="P1319" s="75" t="s">
        <v>1</v>
      </c>
      <c r="Q1319" s="75" t="s">
        <v>1</v>
      </c>
      <c r="R1319" s="78">
        <v>45</v>
      </c>
      <c r="S1319" s="75" t="s">
        <v>1</v>
      </c>
      <c r="T1319" s="79">
        <v>7</v>
      </c>
      <c r="V1319" s="86">
        <v>39051</v>
      </c>
      <c r="X1319" s="81" t="str">
        <f t="shared" si="200"/>
        <v>2006-Q2</v>
      </c>
      <c r="Y1319" s="81" t="str">
        <f t="shared" si="201"/>
        <v>2006-Q2</v>
      </c>
      <c r="Z1319" s="87">
        <f t="shared" si="202"/>
        <v>11.75</v>
      </c>
      <c r="AB1319" s="81" t="str">
        <f t="shared" si="203"/>
        <v>2006-Q4</v>
      </c>
      <c r="AC1319" s="81" t="str">
        <f t="shared" si="204"/>
        <v/>
      </c>
      <c r="AD1319" s="87" t="str">
        <f t="shared" si="205"/>
        <v/>
      </c>
      <c r="AF1319" s="81" t="str">
        <f t="shared" si="206"/>
        <v/>
      </c>
      <c r="AG1319" s="87" t="str">
        <f t="shared" si="207"/>
        <v/>
      </c>
      <c r="AH1319" s="87" t="str">
        <f t="shared" si="208"/>
        <v/>
      </c>
      <c r="AI1319" s="87" t="str">
        <f t="shared" si="209"/>
        <v/>
      </c>
    </row>
    <row r="1320" spans="1:35" ht="12" customHeight="1" x14ac:dyDescent="0.2">
      <c r="A1320" s="73" t="s">
        <v>1887</v>
      </c>
      <c r="B1320" s="74" t="s">
        <v>81</v>
      </c>
      <c r="C1320" s="74" t="s">
        <v>84</v>
      </c>
      <c r="D1320" s="74" t="s">
        <v>83</v>
      </c>
      <c r="E1320" s="74" t="s">
        <v>584</v>
      </c>
      <c r="F1320" s="74" t="s">
        <v>2</v>
      </c>
      <c r="G1320" s="74" t="s">
        <v>2678</v>
      </c>
      <c r="H1320" s="76">
        <v>38713</v>
      </c>
      <c r="I1320" s="77">
        <v>148.4</v>
      </c>
      <c r="J1320" s="78">
        <v>8.69</v>
      </c>
      <c r="K1320" s="78">
        <v>11</v>
      </c>
      <c r="L1320" s="78">
        <v>53.07</v>
      </c>
      <c r="M1320" s="78">
        <v>1228.5999999999999</v>
      </c>
      <c r="N1320" s="76">
        <v>39042</v>
      </c>
      <c r="O1320" s="77">
        <v>84</v>
      </c>
      <c r="P1320" s="78">
        <v>8.33</v>
      </c>
      <c r="Q1320" s="78">
        <v>10.08</v>
      </c>
      <c r="R1320" s="78">
        <v>51.56</v>
      </c>
      <c r="S1320" s="78">
        <v>1206.7</v>
      </c>
      <c r="T1320" s="79">
        <v>10</v>
      </c>
      <c r="V1320" s="86">
        <v>39042</v>
      </c>
      <c r="X1320" s="81" t="str">
        <f t="shared" si="200"/>
        <v>2005-Q4</v>
      </c>
      <c r="Y1320" s="81" t="str">
        <f t="shared" si="201"/>
        <v>2005-Q4</v>
      </c>
      <c r="Z1320" s="87">
        <f t="shared" si="202"/>
        <v>11</v>
      </c>
      <c r="AB1320" s="81" t="str">
        <f t="shared" si="203"/>
        <v>2006-Q4</v>
      </c>
      <c r="AC1320" s="81" t="str">
        <f t="shared" si="204"/>
        <v>2006-Q4</v>
      </c>
      <c r="AD1320" s="87">
        <f t="shared" si="205"/>
        <v>10.08</v>
      </c>
      <c r="AF1320" s="81" t="str">
        <f t="shared" si="206"/>
        <v>2006-Q4</v>
      </c>
      <c r="AG1320" s="87">
        <f t="shared" si="207"/>
        <v>11</v>
      </c>
      <c r="AH1320" s="87">
        <f t="shared" si="208"/>
        <v>10.08</v>
      </c>
      <c r="AI1320" s="87">
        <f t="shared" si="209"/>
        <v>0.91999999999999993</v>
      </c>
    </row>
    <row r="1321" spans="1:35" ht="12" customHeight="1" x14ac:dyDescent="0.2">
      <c r="A1321" s="73" t="s">
        <v>1887</v>
      </c>
      <c r="B1321" s="74" t="s">
        <v>81</v>
      </c>
      <c r="C1321" s="74" t="s">
        <v>84</v>
      </c>
      <c r="D1321" s="74" t="s">
        <v>83</v>
      </c>
      <c r="E1321" s="74" t="s">
        <v>582</v>
      </c>
      <c r="F1321" s="74" t="s">
        <v>2</v>
      </c>
      <c r="G1321" s="74" t="s">
        <v>2678</v>
      </c>
      <c r="H1321" s="76">
        <v>38713</v>
      </c>
      <c r="I1321" s="77">
        <v>26.7</v>
      </c>
      <c r="J1321" s="78">
        <v>8.5</v>
      </c>
      <c r="K1321" s="78">
        <v>11</v>
      </c>
      <c r="L1321" s="78">
        <v>48.92</v>
      </c>
      <c r="M1321" s="78">
        <v>429</v>
      </c>
      <c r="N1321" s="76">
        <v>39042</v>
      </c>
      <c r="O1321" s="77">
        <v>-8</v>
      </c>
      <c r="P1321" s="78">
        <v>8.06</v>
      </c>
      <c r="Q1321" s="78">
        <v>10.08</v>
      </c>
      <c r="R1321" s="78">
        <v>48.92</v>
      </c>
      <c r="S1321" s="78">
        <v>418.4</v>
      </c>
      <c r="T1321" s="79">
        <v>10</v>
      </c>
      <c r="V1321" s="86">
        <v>39042</v>
      </c>
      <c r="X1321" s="81" t="str">
        <f t="shared" si="200"/>
        <v>2005-Q4</v>
      </c>
      <c r="Y1321" s="81" t="str">
        <f t="shared" si="201"/>
        <v>2005-Q4</v>
      </c>
      <c r="Z1321" s="87">
        <f t="shared" si="202"/>
        <v>11</v>
      </c>
      <c r="AB1321" s="81" t="str">
        <f t="shared" si="203"/>
        <v>2006-Q4</v>
      </c>
      <c r="AC1321" s="81" t="str">
        <f t="shared" si="204"/>
        <v>2006-Q4</v>
      </c>
      <c r="AD1321" s="87">
        <f t="shared" si="205"/>
        <v>10.08</v>
      </c>
      <c r="AF1321" s="81" t="str">
        <f t="shared" si="206"/>
        <v>2006-Q4</v>
      </c>
      <c r="AG1321" s="87">
        <f t="shared" si="207"/>
        <v>11</v>
      </c>
      <c r="AH1321" s="87">
        <f t="shared" si="208"/>
        <v>10.08</v>
      </c>
      <c r="AI1321" s="87">
        <f t="shared" si="209"/>
        <v>0.91999999999999993</v>
      </c>
    </row>
    <row r="1322" spans="1:35" ht="12" customHeight="1" x14ac:dyDescent="0.2">
      <c r="A1322" s="73" t="s">
        <v>1887</v>
      </c>
      <c r="B1322" s="74" t="s">
        <v>81</v>
      </c>
      <c r="C1322" s="74" t="s">
        <v>84</v>
      </c>
      <c r="D1322" s="74" t="s">
        <v>83</v>
      </c>
      <c r="E1322" s="74" t="s">
        <v>583</v>
      </c>
      <c r="F1322" s="74" t="s">
        <v>2</v>
      </c>
      <c r="G1322" s="74" t="s">
        <v>2678</v>
      </c>
      <c r="H1322" s="76">
        <v>38713</v>
      </c>
      <c r="I1322" s="77">
        <v>45.8</v>
      </c>
      <c r="J1322" s="78">
        <v>8.77</v>
      </c>
      <c r="K1322" s="78">
        <v>11</v>
      </c>
      <c r="L1322" s="78">
        <v>52.28</v>
      </c>
      <c r="M1322" s="78">
        <v>281.89999999999998</v>
      </c>
      <c r="N1322" s="76">
        <v>39042</v>
      </c>
      <c r="O1322" s="77">
        <v>20.7</v>
      </c>
      <c r="P1322" s="78">
        <v>7.94</v>
      </c>
      <c r="Q1322" s="78">
        <v>10.119999999999999</v>
      </c>
      <c r="R1322" s="78">
        <v>45.57</v>
      </c>
      <c r="S1322" s="78">
        <v>262.89999999999998</v>
      </c>
      <c r="T1322" s="79">
        <v>10</v>
      </c>
      <c r="V1322" s="86">
        <v>39042</v>
      </c>
      <c r="X1322" s="81" t="str">
        <f t="shared" si="200"/>
        <v>2005-Q4</v>
      </c>
      <c r="Y1322" s="81" t="str">
        <f t="shared" si="201"/>
        <v>2005-Q4</v>
      </c>
      <c r="Z1322" s="87">
        <f t="shared" si="202"/>
        <v>11</v>
      </c>
      <c r="AB1322" s="81" t="str">
        <f t="shared" si="203"/>
        <v>2006-Q4</v>
      </c>
      <c r="AC1322" s="81" t="str">
        <f t="shared" si="204"/>
        <v>2006-Q4</v>
      </c>
      <c r="AD1322" s="87">
        <f t="shared" si="205"/>
        <v>10.119999999999999</v>
      </c>
      <c r="AF1322" s="81" t="str">
        <f t="shared" si="206"/>
        <v>2006-Q4</v>
      </c>
      <c r="AG1322" s="87">
        <f t="shared" si="207"/>
        <v>11</v>
      </c>
      <c r="AH1322" s="87">
        <f t="shared" si="208"/>
        <v>10.119999999999999</v>
      </c>
      <c r="AI1322" s="87">
        <f t="shared" si="209"/>
        <v>0.88000000000000078</v>
      </c>
    </row>
    <row r="1323" spans="1:35" ht="12" customHeight="1" x14ac:dyDescent="0.2">
      <c r="A1323" s="73" t="s">
        <v>1887</v>
      </c>
      <c r="B1323" s="74" t="s">
        <v>17</v>
      </c>
      <c r="C1323" s="74" t="s">
        <v>23</v>
      </c>
      <c r="D1323" s="74" t="s">
        <v>22</v>
      </c>
      <c r="E1323" s="74" t="s">
        <v>1970</v>
      </c>
      <c r="F1323" s="74" t="s">
        <v>2</v>
      </c>
      <c r="G1323" s="74" t="s">
        <v>2694</v>
      </c>
      <c r="H1323" s="76">
        <v>38534</v>
      </c>
      <c r="I1323" s="77">
        <v>62.1</v>
      </c>
      <c r="J1323" s="78">
        <v>7.81</v>
      </c>
      <c r="K1323" s="78">
        <v>10.85</v>
      </c>
      <c r="L1323" s="78">
        <v>42.65</v>
      </c>
      <c r="M1323" s="75" t="s">
        <v>1</v>
      </c>
      <c r="N1323" s="76">
        <v>39041</v>
      </c>
      <c r="O1323" s="77">
        <v>21.3</v>
      </c>
      <c r="P1323" s="78">
        <v>9.8000000000000007</v>
      </c>
      <c r="Q1323" s="78">
        <v>9.8000000000000007</v>
      </c>
      <c r="R1323" s="78">
        <v>45.16</v>
      </c>
      <c r="S1323" s="75" t="s">
        <v>1</v>
      </c>
      <c r="T1323" s="79">
        <v>16</v>
      </c>
      <c r="V1323" s="86">
        <v>39041</v>
      </c>
      <c r="X1323" s="81" t="str">
        <f t="shared" si="200"/>
        <v>2005-Q3</v>
      </c>
      <c r="Y1323" s="81" t="str">
        <f t="shared" si="201"/>
        <v>2005-Q3</v>
      </c>
      <c r="Z1323" s="87">
        <f t="shared" si="202"/>
        <v>10.85</v>
      </c>
      <c r="AB1323" s="81" t="str">
        <f t="shared" si="203"/>
        <v>2006-Q4</v>
      </c>
      <c r="AC1323" s="81" t="str">
        <f t="shared" si="204"/>
        <v>2006-Q4</v>
      </c>
      <c r="AD1323" s="87">
        <f t="shared" si="205"/>
        <v>9.8000000000000007</v>
      </c>
      <c r="AF1323" s="81" t="str">
        <f t="shared" si="206"/>
        <v>2006-Q4</v>
      </c>
      <c r="AG1323" s="87">
        <f t="shared" si="207"/>
        <v>10.85</v>
      </c>
      <c r="AH1323" s="87">
        <f t="shared" si="208"/>
        <v>9.8000000000000007</v>
      </c>
      <c r="AI1323" s="87">
        <f t="shared" si="209"/>
        <v>1.0499999999999989</v>
      </c>
    </row>
    <row r="1324" spans="1:35" ht="12" customHeight="1" x14ac:dyDescent="0.2">
      <c r="A1324" s="73" t="s">
        <v>1887</v>
      </c>
      <c r="B1324" s="74" t="s">
        <v>49</v>
      </c>
      <c r="C1324" s="74" t="s">
        <v>1081</v>
      </c>
      <c r="D1324" s="74" t="s">
        <v>65</v>
      </c>
      <c r="E1324" s="74" t="s">
        <v>1083</v>
      </c>
      <c r="F1324" s="74" t="s">
        <v>2</v>
      </c>
      <c r="G1324" s="74" t="s">
        <v>2678</v>
      </c>
      <c r="H1324" s="76">
        <v>38660</v>
      </c>
      <c r="I1324" s="77">
        <v>4.7</v>
      </c>
      <c r="J1324" s="78">
        <v>9.25</v>
      </c>
      <c r="K1324" s="78">
        <v>11</v>
      </c>
      <c r="L1324" s="78">
        <v>43.09</v>
      </c>
      <c r="M1324" s="78">
        <v>98.5</v>
      </c>
      <c r="N1324" s="76">
        <v>38996</v>
      </c>
      <c r="O1324" s="77">
        <v>2.2999999999999998</v>
      </c>
      <c r="P1324" s="78">
        <v>8.6999999999999993</v>
      </c>
      <c r="Q1324" s="78">
        <v>9.67</v>
      </c>
      <c r="R1324" s="78">
        <v>43.1</v>
      </c>
      <c r="S1324" s="78">
        <v>96</v>
      </c>
      <c r="T1324" s="79">
        <v>11</v>
      </c>
      <c r="V1324" s="86">
        <v>38996</v>
      </c>
      <c r="X1324" s="81" t="str">
        <f t="shared" si="200"/>
        <v>2005-Q4</v>
      </c>
      <c r="Y1324" s="81" t="str">
        <f t="shared" si="201"/>
        <v>2005-Q4</v>
      </c>
      <c r="Z1324" s="87">
        <f t="shared" si="202"/>
        <v>11</v>
      </c>
      <c r="AB1324" s="81" t="str">
        <f t="shared" si="203"/>
        <v>2006-Q4</v>
      </c>
      <c r="AC1324" s="81" t="str">
        <f t="shared" si="204"/>
        <v>2006-Q4</v>
      </c>
      <c r="AD1324" s="87">
        <f t="shared" si="205"/>
        <v>9.67</v>
      </c>
      <c r="AF1324" s="81" t="str">
        <f t="shared" si="206"/>
        <v>2006-Q4</v>
      </c>
      <c r="AG1324" s="87">
        <f t="shared" si="207"/>
        <v>11</v>
      </c>
      <c r="AH1324" s="87">
        <f t="shared" si="208"/>
        <v>9.67</v>
      </c>
      <c r="AI1324" s="87">
        <f t="shared" si="209"/>
        <v>1.33</v>
      </c>
    </row>
    <row r="1325" spans="1:35" ht="12" customHeight="1" x14ac:dyDescent="0.2">
      <c r="A1325" s="73" t="s">
        <v>1887</v>
      </c>
      <c r="B1325" s="74" t="s">
        <v>35</v>
      </c>
      <c r="C1325" s="74" t="s">
        <v>13</v>
      </c>
      <c r="D1325" s="74" t="s">
        <v>12</v>
      </c>
      <c r="E1325" s="74" t="s">
        <v>1347</v>
      </c>
      <c r="F1325" s="74" t="s">
        <v>2</v>
      </c>
      <c r="G1325" s="74" t="s">
        <v>2680</v>
      </c>
      <c r="H1325" s="76">
        <v>38771</v>
      </c>
      <c r="I1325" s="77">
        <v>116.7</v>
      </c>
      <c r="J1325" s="78">
        <v>9.08</v>
      </c>
      <c r="K1325" s="78">
        <v>11.5</v>
      </c>
      <c r="L1325" s="78">
        <v>52.8</v>
      </c>
      <c r="M1325" s="78">
        <v>2302.1999999999998</v>
      </c>
      <c r="N1325" s="76">
        <v>38974</v>
      </c>
      <c r="O1325" s="77">
        <v>43</v>
      </c>
      <c r="P1325" s="78">
        <v>8.16</v>
      </c>
      <c r="Q1325" s="78">
        <v>10</v>
      </c>
      <c r="R1325" s="78">
        <v>50</v>
      </c>
      <c r="S1325" s="78">
        <v>2301.3000000000002</v>
      </c>
      <c r="T1325" s="79">
        <v>6</v>
      </c>
      <c r="V1325" s="86">
        <v>38974</v>
      </c>
      <c r="X1325" s="81" t="str">
        <f t="shared" si="200"/>
        <v>2006-Q1</v>
      </c>
      <c r="Y1325" s="81" t="str">
        <f t="shared" si="201"/>
        <v>2006-Q1</v>
      </c>
      <c r="Z1325" s="87">
        <f t="shared" si="202"/>
        <v>11.5</v>
      </c>
      <c r="AB1325" s="81" t="str">
        <f t="shared" si="203"/>
        <v>2006-Q3</v>
      </c>
      <c r="AC1325" s="81" t="str">
        <f t="shared" si="204"/>
        <v>2006-Q3</v>
      </c>
      <c r="AD1325" s="87">
        <f t="shared" si="205"/>
        <v>10</v>
      </c>
      <c r="AF1325" s="81" t="str">
        <f t="shared" si="206"/>
        <v>2006-Q3</v>
      </c>
      <c r="AG1325" s="87">
        <f t="shared" si="207"/>
        <v>11.5</v>
      </c>
      <c r="AH1325" s="87">
        <f t="shared" si="208"/>
        <v>10</v>
      </c>
      <c r="AI1325" s="87">
        <f t="shared" si="209"/>
        <v>1.5</v>
      </c>
    </row>
    <row r="1326" spans="1:35" ht="12" customHeight="1" x14ac:dyDescent="0.2">
      <c r="A1326" s="73" t="s">
        <v>1887</v>
      </c>
      <c r="B1326" s="74" t="s">
        <v>28</v>
      </c>
      <c r="C1326" s="74" t="s">
        <v>1513</v>
      </c>
      <c r="D1326" s="74" t="s">
        <v>1514</v>
      </c>
      <c r="E1326" s="74" t="s">
        <v>1516</v>
      </c>
      <c r="F1326" s="74" t="s">
        <v>2</v>
      </c>
      <c r="G1326" s="74" t="s">
        <v>2678</v>
      </c>
      <c r="H1326" s="76">
        <v>38821</v>
      </c>
      <c r="I1326" s="77">
        <v>93.3</v>
      </c>
      <c r="J1326" s="78">
        <v>8.9700000000000006</v>
      </c>
      <c r="K1326" s="78">
        <v>11.25</v>
      </c>
      <c r="L1326" s="78">
        <v>50</v>
      </c>
      <c r="M1326" s="78">
        <v>3417.1</v>
      </c>
      <c r="N1326" s="76">
        <v>38965</v>
      </c>
      <c r="O1326" s="77">
        <v>-57.9</v>
      </c>
      <c r="P1326" s="75" t="s">
        <v>1</v>
      </c>
      <c r="Q1326" s="75" t="s">
        <v>1</v>
      </c>
      <c r="R1326" s="75" t="s">
        <v>1</v>
      </c>
      <c r="S1326" s="75" t="s">
        <v>1</v>
      </c>
      <c r="T1326" s="79">
        <v>4</v>
      </c>
      <c r="V1326" s="86">
        <v>38965</v>
      </c>
      <c r="X1326" s="81" t="str">
        <f t="shared" si="200"/>
        <v>2006-Q2</v>
      </c>
      <c r="Y1326" s="81" t="str">
        <f t="shared" si="201"/>
        <v>2006-Q2</v>
      </c>
      <c r="Z1326" s="87">
        <f t="shared" si="202"/>
        <v>11.25</v>
      </c>
      <c r="AB1326" s="81" t="str">
        <f t="shared" si="203"/>
        <v>2006-Q3</v>
      </c>
      <c r="AC1326" s="81" t="str">
        <f t="shared" si="204"/>
        <v/>
      </c>
      <c r="AD1326" s="87" t="str">
        <f t="shared" si="205"/>
        <v/>
      </c>
      <c r="AF1326" s="81" t="str">
        <f t="shared" si="206"/>
        <v/>
      </c>
      <c r="AG1326" s="87" t="str">
        <f t="shared" si="207"/>
        <v/>
      </c>
      <c r="AH1326" s="87" t="str">
        <f t="shared" si="208"/>
        <v/>
      </c>
      <c r="AI1326" s="87" t="str">
        <f t="shared" si="209"/>
        <v/>
      </c>
    </row>
    <row r="1327" spans="1:35" ht="12" customHeight="1" x14ac:dyDescent="0.2">
      <c r="A1327" s="73" t="s">
        <v>1887</v>
      </c>
      <c r="B1327" s="74" t="s">
        <v>210</v>
      </c>
      <c r="C1327" s="74" t="s">
        <v>2445</v>
      </c>
      <c r="D1327" s="74" t="s">
        <v>10</v>
      </c>
      <c r="E1327" s="74" t="s">
        <v>919</v>
      </c>
      <c r="F1327" s="74" t="s">
        <v>2</v>
      </c>
      <c r="G1327" s="74" t="s">
        <v>2680</v>
      </c>
      <c r="H1327" s="76">
        <v>38658</v>
      </c>
      <c r="I1327" s="77">
        <v>154.30000000000001</v>
      </c>
      <c r="J1327" s="78">
        <v>9.0399999999999991</v>
      </c>
      <c r="K1327" s="78">
        <v>11</v>
      </c>
      <c r="L1327" s="78">
        <v>51.67</v>
      </c>
      <c r="M1327" s="78">
        <v>3237.6</v>
      </c>
      <c r="N1327" s="76">
        <v>38961</v>
      </c>
      <c r="O1327" s="77">
        <v>131.5</v>
      </c>
      <c r="P1327" s="78">
        <v>8.81</v>
      </c>
      <c r="Q1327" s="78">
        <v>10.54</v>
      </c>
      <c r="R1327" s="78">
        <v>51.67</v>
      </c>
      <c r="S1327" s="78">
        <v>3240.6</v>
      </c>
      <c r="T1327" s="79">
        <v>10</v>
      </c>
      <c r="V1327" s="86">
        <v>38961</v>
      </c>
      <c r="X1327" s="81" t="str">
        <f t="shared" si="200"/>
        <v>2005-Q4</v>
      </c>
      <c r="Y1327" s="81" t="str">
        <f t="shared" si="201"/>
        <v>2005-Q4</v>
      </c>
      <c r="Z1327" s="87">
        <f t="shared" si="202"/>
        <v>11</v>
      </c>
      <c r="AB1327" s="81" t="str">
        <f t="shared" si="203"/>
        <v>2006-Q3</v>
      </c>
      <c r="AC1327" s="81" t="str">
        <f t="shared" si="204"/>
        <v>2006-Q3</v>
      </c>
      <c r="AD1327" s="87">
        <f t="shared" si="205"/>
        <v>10.54</v>
      </c>
      <c r="AF1327" s="81" t="str">
        <f t="shared" si="206"/>
        <v>2006-Q3</v>
      </c>
      <c r="AG1327" s="87">
        <f t="shared" si="207"/>
        <v>11</v>
      </c>
      <c r="AH1327" s="87">
        <f t="shared" si="208"/>
        <v>10.54</v>
      </c>
      <c r="AI1327" s="87">
        <f t="shared" si="209"/>
        <v>0.46000000000000085</v>
      </c>
    </row>
    <row r="1328" spans="1:35" ht="12" customHeight="1" x14ac:dyDescent="0.2">
      <c r="A1328" s="73" t="s">
        <v>1887</v>
      </c>
      <c r="B1328" s="74" t="s">
        <v>57</v>
      </c>
      <c r="C1328" s="74" t="s">
        <v>874</v>
      </c>
      <c r="D1328" s="74" t="s">
        <v>875</v>
      </c>
      <c r="E1328" s="74" t="s">
        <v>879</v>
      </c>
      <c r="F1328" s="74" t="s">
        <v>2</v>
      </c>
      <c r="G1328" s="74" t="s">
        <v>2680</v>
      </c>
      <c r="H1328" s="76">
        <v>38799</v>
      </c>
      <c r="I1328" s="77">
        <v>45.3</v>
      </c>
      <c r="J1328" s="78">
        <v>7.36</v>
      </c>
      <c r="K1328" s="78">
        <v>11.25</v>
      </c>
      <c r="L1328" s="78">
        <v>41.59</v>
      </c>
      <c r="M1328" s="78">
        <v>7906.8</v>
      </c>
      <c r="N1328" s="76">
        <v>38960</v>
      </c>
      <c r="O1328" s="77">
        <v>-78.8</v>
      </c>
      <c r="P1328" s="75" t="s">
        <v>1</v>
      </c>
      <c r="Q1328" s="75" t="s">
        <v>1</v>
      </c>
      <c r="R1328" s="75" t="s">
        <v>1</v>
      </c>
      <c r="S1328" s="75" t="s">
        <v>1</v>
      </c>
      <c r="T1328" s="79">
        <v>5</v>
      </c>
      <c r="V1328" s="86">
        <v>38960</v>
      </c>
      <c r="X1328" s="81" t="str">
        <f t="shared" si="200"/>
        <v>2006-Q1</v>
      </c>
      <c r="Y1328" s="81" t="str">
        <f t="shared" si="201"/>
        <v>2006-Q1</v>
      </c>
      <c r="Z1328" s="87">
        <f t="shared" si="202"/>
        <v>11.25</v>
      </c>
      <c r="AB1328" s="81" t="str">
        <f t="shared" si="203"/>
        <v>2006-Q3</v>
      </c>
      <c r="AC1328" s="81" t="str">
        <f t="shared" si="204"/>
        <v/>
      </c>
      <c r="AD1328" s="87" t="str">
        <f t="shared" si="205"/>
        <v/>
      </c>
      <c r="AF1328" s="81" t="str">
        <f t="shared" si="206"/>
        <v/>
      </c>
      <c r="AG1328" s="87" t="str">
        <f t="shared" si="207"/>
        <v/>
      </c>
      <c r="AH1328" s="87" t="str">
        <f t="shared" si="208"/>
        <v/>
      </c>
      <c r="AI1328" s="87" t="str">
        <f t="shared" si="209"/>
        <v/>
      </c>
    </row>
    <row r="1329" spans="1:35" ht="12" customHeight="1" x14ac:dyDescent="0.2">
      <c r="A1329" s="73" t="s">
        <v>1887</v>
      </c>
      <c r="B1329" s="74" t="s">
        <v>39</v>
      </c>
      <c r="C1329" s="74" t="s">
        <v>1222</v>
      </c>
      <c r="D1329" s="74" t="s">
        <v>2228</v>
      </c>
      <c r="E1329" s="74" t="s">
        <v>1224</v>
      </c>
      <c r="F1329" s="74" t="s">
        <v>2</v>
      </c>
      <c r="G1329" s="74" t="s">
        <v>2678</v>
      </c>
      <c r="H1329" s="76">
        <v>38624</v>
      </c>
      <c r="I1329" s="77">
        <v>58</v>
      </c>
      <c r="J1329" s="78">
        <v>7.88</v>
      </c>
      <c r="K1329" s="78">
        <v>11</v>
      </c>
      <c r="L1329" s="78">
        <v>50</v>
      </c>
      <c r="M1329" s="78">
        <v>1513.6</v>
      </c>
      <c r="N1329" s="76">
        <v>38952</v>
      </c>
      <c r="O1329" s="77">
        <v>-36.299999999999997</v>
      </c>
      <c r="P1329" s="78">
        <v>7.18</v>
      </c>
      <c r="Q1329" s="78">
        <v>9.5500000000000007</v>
      </c>
      <c r="R1329" s="78">
        <v>41.6</v>
      </c>
      <c r="S1329" s="78">
        <v>1459.9</v>
      </c>
      <c r="T1329" s="79">
        <v>10</v>
      </c>
      <c r="V1329" s="86">
        <v>38952</v>
      </c>
      <c r="X1329" s="81" t="str">
        <f t="shared" si="200"/>
        <v>2005-Q3</v>
      </c>
      <c r="Y1329" s="81" t="str">
        <f t="shared" si="201"/>
        <v>2005-Q3</v>
      </c>
      <c r="Z1329" s="87">
        <f t="shared" si="202"/>
        <v>11</v>
      </c>
      <c r="AB1329" s="81" t="str">
        <f t="shared" si="203"/>
        <v>2006-Q3</v>
      </c>
      <c r="AC1329" s="81" t="str">
        <f t="shared" si="204"/>
        <v>2006-Q3</v>
      </c>
      <c r="AD1329" s="87">
        <f t="shared" si="205"/>
        <v>9.5500000000000007</v>
      </c>
      <c r="AF1329" s="81" t="str">
        <f t="shared" si="206"/>
        <v>2006-Q3</v>
      </c>
      <c r="AG1329" s="87">
        <f t="shared" si="207"/>
        <v>11</v>
      </c>
      <c r="AH1329" s="87">
        <f t="shared" si="208"/>
        <v>9.5500000000000007</v>
      </c>
      <c r="AI1329" s="87">
        <f t="shared" si="209"/>
        <v>1.4499999999999993</v>
      </c>
    </row>
    <row r="1330" spans="1:35" ht="12" customHeight="1" x14ac:dyDescent="0.2">
      <c r="A1330" s="73" t="s">
        <v>1887</v>
      </c>
      <c r="B1330" s="74" t="s">
        <v>81</v>
      </c>
      <c r="C1330" s="74" t="s">
        <v>80</v>
      </c>
      <c r="D1330" s="74" t="s">
        <v>62</v>
      </c>
      <c r="E1330" s="74" t="s">
        <v>601</v>
      </c>
      <c r="F1330" s="74" t="s">
        <v>2</v>
      </c>
      <c r="G1330" s="74" t="s">
        <v>2678</v>
      </c>
      <c r="H1330" s="76">
        <v>38595</v>
      </c>
      <c r="I1330" s="77">
        <v>279</v>
      </c>
      <c r="J1330" s="78">
        <v>8.94</v>
      </c>
      <c r="K1330" s="78">
        <v>11</v>
      </c>
      <c r="L1330" s="78">
        <v>54.2</v>
      </c>
      <c r="M1330" s="78">
        <v>6174.5</v>
      </c>
      <c r="N1330" s="76">
        <v>38926</v>
      </c>
      <c r="O1330" s="77">
        <v>82.6</v>
      </c>
      <c r="P1330" s="78">
        <v>8.01</v>
      </c>
      <c r="Q1330" s="78">
        <v>10.050000000000001</v>
      </c>
      <c r="R1330" s="78">
        <v>42.86</v>
      </c>
      <c r="S1330" s="78">
        <v>5521.4</v>
      </c>
      <c r="T1330" s="79">
        <v>11</v>
      </c>
      <c r="V1330" s="86">
        <v>38926</v>
      </c>
      <c r="X1330" s="81" t="str">
        <f t="shared" si="200"/>
        <v>2005-Q3</v>
      </c>
      <c r="Y1330" s="81" t="str">
        <f t="shared" si="201"/>
        <v>2005-Q3</v>
      </c>
      <c r="Z1330" s="87">
        <f t="shared" si="202"/>
        <v>11</v>
      </c>
      <c r="AB1330" s="81" t="str">
        <f t="shared" si="203"/>
        <v>2006-Q3</v>
      </c>
      <c r="AC1330" s="81" t="str">
        <f t="shared" si="204"/>
        <v>2006-Q3</v>
      </c>
      <c r="AD1330" s="87">
        <f t="shared" si="205"/>
        <v>10.050000000000001</v>
      </c>
      <c r="AF1330" s="81" t="str">
        <f t="shared" si="206"/>
        <v>2006-Q3</v>
      </c>
      <c r="AG1330" s="87">
        <f t="shared" si="207"/>
        <v>11</v>
      </c>
      <c r="AH1330" s="87">
        <f t="shared" si="208"/>
        <v>10.050000000000001</v>
      </c>
      <c r="AI1330" s="87">
        <f t="shared" si="209"/>
        <v>0.94999999999999929</v>
      </c>
    </row>
    <row r="1331" spans="1:35" ht="12" customHeight="1" x14ac:dyDescent="0.2">
      <c r="A1331" s="73" t="s">
        <v>1887</v>
      </c>
      <c r="B1331" s="74" t="s">
        <v>6</v>
      </c>
      <c r="C1331" s="74" t="s">
        <v>23</v>
      </c>
      <c r="D1331" s="74" t="s">
        <v>22</v>
      </c>
      <c r="E1331" s="74" t="s">
        <v>1840</v>
      </c>
      <c r="F1331" s="74" t="s">
        <v>2</v>
      </c>
      <c r="G1331" s="74" t="s">
        <v>2680</v>
      </c>
      <c r="H1331" s="76">
        <v>38590</v>
      </c>
      <c r="I1331" s="77">
        <v>85.5</v>
      </c>
      <c r="J1331" s="78">
        <v>8.02</v>
      </c>
      <c r="K1331" s="78">
        <v>11.5</v>
      </c>
      <c r="L1331" s="78">
        <v>41.32</v>
      </c>
      <c r="M1331" s="78">
        <v>1714.5</v>
      </c>
      <c r="N1331" s="76">
        <v>38924</v>
      </c>
      <c r="O1331" s="77">
        <v>43.7</v>
      </c>
      <c r="P1331" s="78">
        <v>7.6</v>
      </c>
      <c r="Q1331" s="78">
        <v>10.5</v>
      </c>
      <c r="R1331" s="75" t="s">
        <v>1</v>
      </c>
      <c r="S1331" s="78">
        <v>1657.5</v>
      </c>
      <c r="T1331" s="79">
        <v>11</v>
      </c>
      <c r="V1331" s="86">
        <v>38924</v>
      </c>
      <c r="X1331" s="81" t="str">
        <f t="shared" si="200"/>
        <v>2005-Q3</v>
      </c>
      <c r="Y1331" s="81" t="str">
        <f t="shared" si="201"/>
        <v>2005-Q3</v>
      </c>
      <c r="Z1331" s="87">
        <f t="shared" si="202"/>
        <v>11.5</v>
      </c>
      <c r="AB1331" s="81" t="str">
        <f t="shared" si="203"/>
        <v>2006-Q3</v>
      </c>
      <c r="AC1331" s="81" t="str">
        <f t="shared" si="204"/>
        <v>2006-Q3</v>
      </c>
      <c r="AD1331" s="87">
        <f t="shared" si="205"/>
        <v>10.5</v>
      </c>
      <c r="AF1331" s="81" t="str">
        <f t="shared" si="206"/>
        <v>2006-Q3</v>
      </c>
      <c r="AG1331" s="87">
        <f t="shared" si="207"/>
        <v>11.5</v>
      </c>
      <c r="AH1331" s="87">
        <f t="shared" si="208"/>
        <v>10.5</v>
      </c>
      <c r="AI1331" s="87">
        <f t="shared" si="209"/>
        <v>1</v>
      </c>
    </row>
    <row r="1332" spans="1:35" ht="12" customHeight="1" x14ac:dyDescent="0.2">
      <c r="A1332" s="73" t="s">
        <v>1887</v>
      </c>
      <c r="B1332" s="74" t="s">
        <v>39</v>
      </c>
      <c r="C1332" s="74" t="s">
        <v>1175</v>
      </c>
      <c r="D1332" s="74" t="s">
        <v>1176</v>
      </c>
      <c r="E1332" s="74" t="s">
        <v>1179</v>
      </c>
      <c r="F1332" s="74" t="s">
        <v>2</v>
      </c>
      <c r="G1332" s="74" t="s">
        <v>2678</v>
      </c>
      <c r="H1332" s="76">
        <v>38562</v>
      </c>
      <c r="I1332" s="77">
        <v>60.6</v>
      </c>
      <c r="J1332" s="78">
        <v>7.66</v>
      </c>
      <c r="K1332" s="78">
        <v>10.75</v>
      </c>
      <c r="L1332" s="78">
        <v>46.98</v>
      </c>
      <c r="M1332" s="78">
        <v>536.79999999999995</v>
      </c>
      <c r="N1332" s="76">
        <v>38922</v>
      </c>
      <c r="O1332" s="77">
        <v>17.899999999999999</v>
      </c>
      <c r="P1332" s="78">
        <v>7.05</v>
      </c>
      <c r="Q1332" s="78">
        <v>9.6</v>
      </c>
      <c r="R1332" s="78">
        <v>45</v>
      </c>
      <c r="S1332" s="78">
        <v>544</v>
      </c>
      <c r="T1332" s="79">
        <v>12</v>
      </c>
      <c r="V1332" s="86">
        <v>38922</v>
      </c>
      <c r="X1332" s="81" t="str">
        <f t="shared" si="200"/>
        <v>2005-Q3</v>
      </c>
      <c r="Y1332" s="81" t="str">
        <f t="shared" si="201"/>
        <v>2005-Q3</v>
      </c>
      <c r="Z1332" s="87">
        <f t="shared" si="202"/>
        <v>10.75</v>
      </c>
      <c r="AB1332" s="81" t="str">
        <f t="shared" si="203"/>
        <v>2006-Q3</v>
      </c>
      <c r="AC1332" s="81" t="str">
        <f t="shared" si="204"/>
        <v>2006-Q3</v>
      </c>
      <c r="AD1332" s="87">
        <f t="shared" si="205"/>
        <v>9.6</v>
      </c>
      <c r="AF1332" s="81" t="str">
        <f t="shared" si="206"/>
        <v>2006-Q3</v>
      </c>
      <c r="AG1332" s="87">
        <f t="shared" si="207"/>
        <v>10.75</v>
      </c>
      <c r="AH1332" s="87">
        <f t="shared" si="208"/>
        <v>9.6</v>
      </c>
      <c r="AI1332" s="87">
        <f t="shared" si="209"/>
        <v>1.1500000000000004</v>
      </c>
    </row>
    <row r="1333" spans="1:35" ht="12" customHeight="1" x14ac:dyDescent="0.2">
      <c r="A1333" s="73" t="s">
        <v>1887</v>
      </c>
      <c r="B1333" s="74" t="s">
        <v>60</v>
      </c>
      <c r="C1333" s="74" t="s">
        <v>859</v>
      </c>
      <c r="D1333" s="74" t="s">
        <v>2095</v>
      </c>
      <c r="E1333" s="74" t="s">
        <v>860</v>
      </c>
      <c r="F1333" s="74" t="s">
        <v>2</v>
      </c>
      <c r="G1333" s="74" t="s">
        <v>2678</v>
      </c>
      <c r="H1333" s="76">
        <v>38789</v>
      </c>
      <c r="I1333" s="77">
        <v>3.2</v>
      </c>
      <c r="J1333" s="78">
        <v>8.59</v>
      </c>
      <c r="K1333" s="78">
        <v>10.25</v>
      </c>
      <c r="L1333" s="78">
        <v>53</v>
      </c>
      <c r="M1333" s="78">
        <v>25</v>
      </c>
      <c r="N1333" s="76">
        <v>38904</v>
      </c>
      <c r="O1333" s="77">
        <v>1.75</v>
      </c>
      <c r="P1333" s="78">
        <v>8.4499999999999993</v>
      </c>
      <c r="Q1333" s="78">
        <v>10.199999999999999</v>
      </c>
      <c r="R1333" s="78">
        <v>50</v>
      </c>
      <c r="S1333" s="75" t="s">
        <v>1</v>
      </c>
      <c r="T1333" s="79">
        <v>3</v>
      </c>
      <c r="V1333" s="86">
        <v>38904</v>
      </c>
      <c r="X1333" s="81" t="str">
        <f t="shared" si="200"/>
        <v>2006-Q1</v>
      </c>
      <c r="Y1333" s="81" t="str">
        <f t="shared" si="201"/>
        <v>2006-Q1</v>
      </c>
      <c r="Z1333" s="87">
        <f t="shared" si="202"/>
        <v>10.25</v>
      </c>
      <c r="AB1333" s="81" t="str">
        <f t="shared" si="203"/>
        <v>2006-Q3</v>
      </c>
      <c r="AC1333" s="81" t="str">
        <f t="shared" si="204"/>
        <v>2006-Q3</v>
      </c>
      <c r="AD1333" s="87">
        <f t="shared" si="205"/>
        <v>10.199999999999999</v>
      </c>
      <c r="AF1333" s="81" t="str">
        <f t="shared" si="206"/>
        <v>2006-Q3</v>
      </c>
      <c r="AG1333" s="87">
        <f t="shared" si="207"/>
        <v>10.25</v>
      </c>
      <c r="AH1333" s="87">
        <f t="shared" si="208"/>
        <v>10.199999999999999</v>
      </c>
      <c r="AI1333" s="87">
        <f t="shared" si="209"/>
        <v>5.0000000000000711E-2</v>
      </c>
    </row>
    <row r="1334" spans="1:35" ht="12" customHeight="1" x14ac:dyDescent="0.2">
      <c r="A1334" s="73" t="s">
        <v>1887</v>
      </c>
      <c r="B1334" s="74" t="s">
        <v>57</v>
      </c>
      <c r="C1334" s="74" t="s">
        <v>56</v>
      </c>
      <c r="D1334" s="74" t="s">
        <v>2095</v>
      </c>
      <c r="E1334" s="74" t="s">
        <v>897</v>
      </c>
      <c r="F1334" s="74" t="s">
        <v>2</v>
      </c>
      <c r="G1334" s="74" t="s">
        <v>2680</v>
      </c>
      <c r="H1334" s="76">
        <v>38720</v>
      </c>
      <c r="I1334" s="77">
        <v>6.2</v>
      </c>
      <c r="J1334" s="78">
        <v>8.1</v>
      </c>
      <c r="K1334" s="78">
        <v>11.5</v>
      </c>
      <c r="L1334" s="78">
        <v>47.12</v>
      </c>
      <c r="M1334" s="78">
        <v>109.9</v>
      </c>
      <c r="N1334" s="76">
        <v>38895</v>
      </c>
      <c r="O1334" s="77">
        <v>3.8</v>
      </c>
      <c r="P1334" s="78">
        <v>7.75</v>
      </c>
      <c r="Q1334" s="78">
        <v>10.75</v>
      </c>
      <c r="R1334" s="78">
        <v>47.12</v>
      </c>
      <c r="S1334" s="75" t="s">
        <v>1</v>
      </c>
      <c r="T1334" s="79">
        <v>5</v>
      </c>
      <c r="V1334" s="86">
        <v>38895</v>
      </c>
      <c r="X1334" s="81" t="str">
        <f t="shared" si="200"/>
        <v>2006-Q1</v>
      </c>
      <c r="Y1334" s="81" t="str">
        <f t="shared" si="201"/>
        <v>2006-Q1</v>
      </c>
      <c r="Z1334" s="87">
        <f t="shared" si="202"/>
        <v>11.5</v>
      </c>
      <c r="AB1334" s="81" t="str">
        <f t="shared" si="203"/>
        <v>2006-Q2</v>
      </c>
      <c r="AC1334" s="81" t="str">
        <f t="shared" si="204"/>
        <v>2006-Q2</v>
      </c>
      <c r="AD1334" s="87">
        <f t="shared" si="205"/>
        <v>10.75</v>
      </c>
      <c r="AF1334" s="81" t="str">
        <f t="shared" si="206"/>
        <v>2006-Q2</v>
      </c>
      <c r="AG1334" s="87">
        <f t="shared" si="207"/>
        <v>11.5</v>
      </c>
      <c r="AH1334" s="87">
        <f t="shared" si="208"/>
        <v>10.75</v>
      </c>
      <c r="AI1334" s="87">
        <f t="shared" si="209"/>
        <v>0.75</v>
      </c>
    </row>
    <row r="1335" spans="1:35" ht="12" customHeight="1" x14ac:dyDescent="0.2">
      <c r="A1335" s="73" t="s">
        <v>1887</v>
      </c>
      <c r="B1335" s="74" t="s">
        <v>98</v>
      </c>
      <c r="C1335" s="74" t="s">
        <v>97</v>
      </c>
      <c r="D1335" s="74" t="s">
        <v>62</v>
      </c>
      <c r="E1335" s="74" t="s">
        <v>417</v>
      </c>
      <c r="F1335" s="74" t="s">
        <v>2</v>
      </c>
      <c r="G1335" s="74" t="s">
        <v>2678</v>
      </c>
      <c r="H1335" s="76">
        <v>38595</v>
      </c>
      <c r="I1335" s="77">
        <v>2.1</v>
      </c>
      <c r="J1335" s="78">
        <v>7.64</v>
      </c>
      <c r="K1335" s="78">
        <v>11</v>
      </c>
      <c r="L1335" s="78">
        <v>47.72</v>
      </c>
      <c r="M1335" s="78">
        <v>430.9</v>
      </c>
      <c r="N1335" s="76">
        <v>38874</v>
      </c>
      <c r="O1335" s="77">
        <v>-11.1</v>
      </c>
      <c r="P1335" s="78">
        <v>7.17</v>
      </c>
      <c r="Q1335" s="78">
        <v>10</v>
      </c>
      <c r="R1335" s="78">
        <v>47.72</v>
      </c>
      <c r="S1335" s="78">
        <v>414.7</v>
      </c>
      <c r="T1335" s="79">
        <v>9</v>
      </c>
      <c r="V1335" s="86">
        <v>38874</v>
      </c>
      <c r="X1335" s="81" t="str">
        <f t="shared" si="200"/>
        <v>2005-Q3</v>
      </c>
      <c r="Y1335" s="81" t="str">
        <f t="shared" si="201"/>
        <v>2005-Q3</v>
      </c>
      <c r="Z1335" s="87">
        <f t="shared" si="202"/>
        <v>11</v>
      </c>
      <c r="AB1335" s="81" t="str">
        <f t="shared" si="203"/>
        <v>2006-Q2</v>
      </c>
      <c r="AC1335" s="81" t="str">
        <f t="shared" si="204"/>
        <v>2006-Q2</v>
      </c>
      <c r="AD1335" s="87">
        <f t="shared" si="205"/>
        <v>10</v>
      </c>
      <c r="AF1335" s="81" t="str">
        <f t="shared" si="206"/>
        <v>2006-Q2</v>
      </c>
      <c r="AG1335" s="87">
        <f t="shared" si="207"/>
        <v>11</v>
      </c>
      <c r="AH1335" s="87">
        <f t="shared" si="208"/>
        <v>10</v>
      </c>
      <c r="AI1335" s="87">
        <f t="shared" si="209"/>
        <v>1</v>
      </c>
    </row>
    <row r="1336" spans="1:35" ht="12" customHeight="1" x14ac:dyDescent="0.2">
      <c r="A1336" s="73" t="s">
        <v>1887</v>
      </c>
      <c r="B1336" s="74" t="s">
        <v>104</v>
      </c>
      <c r="C1336" s="74" t="s">
        <v>103</v>
      </c>
      <c r="D1336" s="74" t="s">
        <v>102</v>
      </c>
      <c r="E1336" s="74" t="s">
        <v>354</v>
      </c>
      <c r="F1336" s="74" t="s">
        <v>2</v>
      </c>
      <c r="G1336" s="74" t="s">
        <v>2680</v>
      </c>
      <c r="H1336" s="76">
        <v>38342</v>
      </c>
      <c r="I1336" s="77">
        <v>324.89999999999998</v>
      </c>
      <c r="J1336" s="78">
        <v>9.07</v>
      </c>
      <c r="K1336" s="78">
        <v>11.4</v>
      </c>
      <c r="L1336" s="78">
        <v>48</v>
      </c>
      <c r="M1336" s="78">
        <v>9301.9</v>
      </c>
      <c r="N1336" s="76">
        <v>38854</v>
      </c>
      <c r="O1336" s="77">
        <v>133.9</v>
      </c>
      <c r="P1336" s="78">
        <v>8.77</v>
      </c>
      <c r="Q1336" s="78">
        <v>11.6</v>
      </c>
      <c r="R1336" s="78">
        <v>48</v>
      </c>
      <c r="S1336" s="78">
        <v>9112.9</v>
      </c>
      <c r="T1336" s="79">
        <v>17</v>
      </c>
      <c r="V1336" s="86">
        <v>38854</v>
      </c>
      <c r="X1336" s="81" t="str">
        <f t="shared" si="200"/>
        <v>2004-Q4</v>
      </c>
      <c r="Y1336" s="81" t="str">
        <f t="shared" si="201"/>
        <v>2004-Q4</v>
      </c>
      <c r="Z1336" s="87">
        <f t="shared" si="202"/>
        <v>11.4</v>
      </c>
      <c r="AB1336" s="81" t="str">
        <f t="shared" si="203"/>
        <v>2006-Q2</v>
      </c>
      <c r="AC1336" s="81" t="str">
        <f t="shared" si="204"/>
        <v>2006-Q2</v>
      </c>
      <c r="AD1336" s="87">
        <f t="shared" si="205"/>
        <v>11.6</v>
      </c>
      <c r="AF1336" s="81" t="str">
        <f t="shared" si="206"/>
        <v>2006-Q2</v>
      </c>
      <c r="AG1336" s="87">
        <f t="shared" si="207"/>
        <v>11.4</v>
      </c>
      <c r="AH1336" s="87">
        <f t="shared" si="208"/>
        <v>11.6</v>
      </c>
      <c r="AI1336" s="87">
        <f t="shared" si="209"/>
        <v>-0.19999999999999929</v>
      </c>
    </row>
    <row r="1337" spans="1:35" ht="12" customHeight="1" x14ac:dyDescent="0.2">
      <c r="A1337" s="73" t="s">
        <v>1887</v>
      </c>
      <c r="B1337" s="74" t="s">
        <v>86</v>
      </c>
      <c r="C1337" s="74" t="s">
        <v>177</v>
      </c>
      <c r="D1337" s="74" t="s">
        <v>176</v>
      </c>
      <c r="E1337" s="74" t="s">
        <v>560</v>
      </c>
      <c r="F1337" s="74" t="s">
        <v>2</v>
      </c>
      <c r="G1337" s="74" t="s">
        <v>2680</v>
      </c>
      <c r="H1337" s="76">
        <v>38653</v>
      </c>
      <c r="I1337" s="77">
        <v>43.9</v>
      </c>
      <c r="J1337" s="78">
        <v>8.42</v>
      </c>
      <c r="K1337" s="78">
        <v>11.25</v>
      </c>
      <c r="L1337" s="78">
        <v>49.46</v>
      </c>
      <c r="M1337" s="78">
        <v>1654.3</v>
      </c>
      <c r="N1337" s="76">
        <v>38849</v>
      </c>
      <c r="O1337" s="77">
        <v>18.100000000000001</v>
      </c>
      <c r="P1337" s="78">
        <v>8.1</v>
      </c>
      <c r="Q1337" s="75" t="s">
        <v>1</v>
      </c>
      <c r="R1337" s="75" t="s">
        <v>1</v>
      </c>
      <c r="S1337" s="75" t="s">
        <v>1</v>
      </c>
      <c r="T1337" s="79">
        <v>6</v>
      </c>
      <c r="V1337" s="86">
        <v>38849</v>
      </c>
      <c r="X1337" s="81" t="str">
        <f t="shared" si="200"/>
        <v>2005-Q4</v>
      </c>
      <c r="Y1337" s="81" t="str">
        <f t="shared" si="201"/>
        <v>2005-Q4</v>
      </c>
      <c r="Z1337" s="87">
        <f t="shared" si="202"/>
        <v>11.25</v>
      </c>
      <c r="AB1337" s="81" t="str">
        <f t="shared" si="203"/>
        <v>2006-Q2</v>
      </c>
      <c r="AC1337" s="81" t="str">
        <f t="shared" si="204"/>
        <v/>
      </c>
      <c r="AD1337" s="87" t="str">
        <f t="shared" si="205"/>
        <v/>
      </c>
      <c r="AF1337" s="81" t="str">
        <f t="shared" si="206"/>
        <v/>
      </c>
      <c r="AG1337" s="87" t="str">
        <f t="shared" si="207"/>
        <v/>
      </c>
      <c r="AH1337" s="87" t="str">
        <f t="shared" si="208"/>
        <v/>
      </c>
      <c r="AI1337" s="87" t="str">
        <f t="shared" si="209"/>
        <v/>
      </c>
    </row>
    <row r="1338" spans="1:35" ht="12" customHeight="1" x14ac:dyDescent="0.2">
      <c r="A1338" s="73" t="s">
        <v>1887</v>
      </c>
      <c r="B1338" s="74" t="s">
        <v>42</v>
      </c>
      <c r="C1338" s="74" t="s">
        <v>41</v>
      </c>
      <c r="D1338" s="74" t="s">
        <v>12</v>
      </c>
      <c r="E1338" s="74" t="s">
        <v>1163</v>
      </c>
      <c r="F1338" s="74" t="s">
        <v>2</v>
      </c>
      <c r="G1338" s="74" t="s">
        <v>2680</v>
      </c>
      <c r="H1338" s="76">
        <v>38628</v>
      </c>
      <c r="I1338" s="77">
        <v>-4</v>
      </c>
      <c r="J1338" s="78">
        <v>9.2799999999999994</v>
      </c>
      <c r="K1338" s="78">
        <v>11.4</v>
      </c>
      <c r="L1338" s="78">
        <v>40.76</v>
      </c>
      <c r="M1338" s="78">
        <v>1097.2</v>
      </c>
      <c r="N1338" s="76">
        <v>38833</v>
      </c>
      <c r="O1338" s="77">
        <v>-14</v>
      </c>
      <c r="P1338" s="78">
        <v>8.9600000000000009</v>
      </c>
      <c r="Q1338" s="78">
        <v>10.6</v>
      </c>
      <c r="R1338" s="78">
        <v>40.76</v>
      </c>
      <c r="S1338" s="78">
        <v>1066.7</v>
      </c>
      <c r="T1338" s="79">
        <v>6</v>
      </c>
      <c r="V1338" s="86">
        <v>38833</v>
      </c>
      <c r="X1338" s="81" t="str">
        <f t="shared" si="200"/>
        <v>2005-Q4</v>
      </c>
      <c r="Y1338" s="81" t="str">
        <f t="shared" si="201"/>
        <v>2005-Q4</v>
      </c>
      <c r="Z1338" s="87">
        <f t="shared" si="202"/>
        <v>11.4</v>
      </c>
      <c r="AB1338" s="81" t="str">
        <f t="shared" si="203"/>
        <v>2006-Q2</v>
      </c>
      <c r="AC1338" s="81" t="str">
        <f t="shared" si="204"/>
        <v>2006-Q2</v>
      </c>
      <c r="AD1338" s="87">
        <f t="shared" si="205"/>
        <v>10.6</v>
      </c>
      <c r="AF1338" s="81" t="str">
        <f t="shared" si="206"/>
        <v>2006-Q2</v>
      </c>
      <c r="AG1338" s="87">
        <f t="shared" si="207"/>
        <v>11.4</v>
      </c>
      <c r="AH1338" s="87">
        <f t="shared" si="208"/>
        <v>10.6</v>
      </c>
      <c r="AI1338" s="87">
        <f t="shared" si="209"/>
        <v>0.80000000000000071</v>
      </c>
    </row>
    <row r="1339" spans="1:35" ht="12" customHeight="1" x14ac:dyDescent="0.2">
      <c r="A1339" s="73" t="s">
        <v>1887</v>
      </c>
      <c r="B1339" s="74" t="s">
        <v>14</v>
      </c>
      <c r="C1339" s="74" t="s">
        <v>13</v>
      </c>
      <c r="D1339" s="74" t="s">
        <v>12</v>
      </c>
      <c r="E1339" s="74" t="s">
        <v>1708</v>
      </c>
      <c r="F1339" s="74" t="s">
        <v>2</v>
      </c>
      <c r="G1339" s="74" t="s">
        <v>2680</v>
      </c>
      <c r="H1339" s="76">
        <v>38477</v>
      </c>
      <c r="I1339" s="77">
        <v>29.8</v>
      </c>
      <c r="J1339" s="78">
        <v>8.75</v>
      </c>
      <c r="K1339" s="78">
        <v>11.13</v>
      </c>
      <c r="L1339" s="78">
        <v>49.5</v>
      </c>
      <c r="M1339" s="78">
        <v>615.20000000000005</v>
      </c>
      <c r="N1339" s="76">
        <v>38824</v>
      </c>
      <c r="O1339" s="77">
        <v>0</v>
      </c>
      <c r="P1339" s="78">
        <v>8.1</v>
      </c>
      <c r="Q1339" s="78">
        <v>10.199999999999999</v>
      </c>
      <c r="R1339" s="78">
        <v>46</v>
      </c>
      <c r="S1339" s="75" t="s">
        <v>1</v>
      </c>
      <c r="T1339" s="79">
        <v>11</v>
      </c>
      <c r="V1339" s="86">
        <v>38824</v>
      </c>
      <c r="X1339" s="81" t="str">
        <f t="shared" si="200"/>
        <v>2005-Q2</v>
      </c>
      <c r="Y1339" s="81" t="str">
        <f t="shared" si="201"/>
        <v>2005-Q2</v>
      </c>
      <c r="Z1339" s="87">
        <f t="shared" si="202"/>
        <v>11.13</v>
      </c>
      <c r="AB1339" s="81" t="str">
        <f t="shared" si="203"/>
        <v>2006-Q2</v>
      </c>
      <c r="AC1339" s="81" t="str">
        <f t="shared" si="204"/>
        <v>2006-Q2</v>
      </c>
      <c r="AD1339" s="87">
        <f t="shared" si="205"/>
        <v>10.199999999999999</v>
      </c>
      <c r="AF1339" s="81" t="str">
        <f t="shared" si="206"/>
        <v>2006-Q2</v>
      </c>
      <c r="AG1339" s="87">
        <f t="shared" si="207"/>
        <v>11.13</v>
      </c>
      <c r="AH1339" s="87">
        <f t="shared" si="208"/>
        <v>10.199999999999999</v>
      </c>
      <c r="AI1339" s="87">
        <f t="shared" si="209"/>
        <v>0.93000000000000149</v>
      </c>
    </row>
    <row r="1340" spans="1:35" ht="12" customHeight="1" x14ac:dyDescent="0.2">
      <c r="A1340" s="73" t="s">
        <v>1887</v>
      </c>
      <c r="B1340" s="74" t="s">
        <v>116</v>
      </c>
      <c r="C1340" s="74" t="s">
        <v>13</v>
      </c>
      <c r="D1340" s="74" t="s">
        <v>12</v>
      </c>
      <c r="E1340" s="74" t="s">
        <v>1869</v>
      </c>
      <c r="F1340" s="74" t="s">
        <v>2</v>
      </c>
      <c r="G1340" s="74" t="s">
        <v>2680</v>
      </c>
      <c r="H1340" s="76">
        <v>38639</v>
      </c>
      <c r="I1340" s="77">
        <v>40.200000000000003</v>
      </c>
      <c r="J1340" s="78">
        <v>8.74</v>
      </c>
      <c r="K1340" s="78">
        <v>11</v>
      </c>
      <c r="L1340" s="78">
        <v>50.8</v>
      </c>
      <c r="M1340" s="78">
        <v>976.2</v>
      </c>
      <c r="N1340" s="76">
        <v>38800</v>
      </c>
      <c r="O1340" s="77">
        <v>25</v>
      </c>
      <c r="P1340" s="75" t="s">
        <v>1</v>
      </c>
      <c r="Q1340" s="75" t="s">
        <v>1</v>
      </c>
      <c r="R1340" s="75" t="s">
        <v>1</v>
      </c>
      <c r="S1340" s="75" t="s">
        <v>1</v>
      </c>
      <c r="T1340" s="79">
        <v>5</v>
      </c>
      <c r="V1340" s="86">
        <v>38800</v>
      </c>
      <c r="X1340" s="81" t="str">
        <f t="shared" si="200"/>
        <v>2005-Q4</v>
      </c>
      <c r="Y1340" s="81" t="str">
        <f t="shared" si="201"/>
        <v>2005-Q4</v>
      </c>
      <c r="Z1340" s="87">
        <f t="shared" si="202"/>
        <v>11</v>
      </c>
      <c r="AB1340" s="81" t="str">
        <f t="shared" si="203"/>
        <v>2006-Q1</v>
      </c>
      <c r="AC1340" s="81" t="str">
        <f t="shared" si="204"/>
        <v/>
      </c>
      <c r="AD1340" s="87" t="str">
        <f t="shared" si="205"/>
        <v/>
      </c>
      <c r="AF1340" s="81" t="str">
        <f t="shared" si="206"/>
        <v/>
      </c>
      <c r="AG1340" s="87" t="str">
        <f t="shared" si="207"/>
        <v/>
      </c>
      <c r="AH1340" s="87" t="str">
        <f t="shared" si="208"/>
        <v/>
      </c>
      <c r="AI1340" s="87" t="str">
        <f t="shared" si="209"/>
        <v/>
      </c>
    </row>
    <row r="1341" spans="1:35" ht="12" customHeight="1" x14ac:dyDescent="0.2">
      <c r="A1341" s="73" t="s">
        <v>1887</v>
      </c>
      <c r="B1341" s="74" t="s">
        <v>76</v>
      </c>
      <c r="C1341" s="74" t="s">
        <v>75</v>
      </c>
      <c r="D1341" s="74" t="s">
        <v>22</v>
      </c>
      <c r="E1341" s="74" t="s">
        <v>681</v>
      </c>
      <c r="F1341" s="74" t="s">
        <v>2</v>
      </c>
      <c r="G1341" s="74" t="s">
        <v>2680</v>
      </c>
      <c r="H1341" s="76">
        <v>38621</v>
      </c>
      <c r="I1341" s="77">
        <v>64.8</v>
      </c>
      <c r="J1341" s="78">
        <v>7.84</v>
      </c>
      <c r="K1341" s="78">
        <v>11.5</v>
      </c>
      <c r="L1341" s="78">
        <v>39.54</v>
      </c>
      <c r="M1341" s="78">
        <v>858.4</v>
      </c>
      <c r="N1341" s="76">
        <v>38790</v>
      </c>
      <c r="O1341" s="77">
        <v>41</v>
      </c>
      <c r="P1341" s="75" t="s">
        <v>1</v>
      </c>
      <c r="Q1341" s="75" t="s">
        <v>1</v>
      </c>
      <c r="R1341" s="75" t="s">
        <v>1</v>
      </c>
      <c r="S1341" s="75" t="s">
        <v>1</v>
      </c>
      <c r="T1341" s="79">
        <v>5</v>
      </c>
      <c r="V1341" s="86">
        <v>38790</v>
      </c>
      <c r="X1341" s="81" t="str">
        <f t="shared" si="200"/>
        <v>2005-Q3</v>
      </c>
      <c r="Y1341" s="81" t="str">
        <f t="shared" si="201"/>
        <v>2005-Q3</v>
      </c>
      <c r="Z1341" s="87">
        <f t="shared" si="202"/>
        <v>11.5</v>
      </c>
      <c r="AB1341" s="81" t="str">
        <f t="shared" si="203"/>
        <v>2006-Q1</v>
      </c>
      <c r="AC1341" s="81" t="str">
        <f t="shared" si="204"/>
        <v/>
      </c>
      <c r="AD1341" s="87" t="str">
        <f t="shared" si="205"/>
        <v/>
      </c>
      <c r="AF1341" s="81" t="str">
        <f t="shared" si="206"/>
        <v/>
      </c>
      <c r="AG1341" s="87" t="str">
        <f t="shared" si="207"/>
        <v/>
      </c>
      <c r="AH1341" s="87" t="str">
        <f t="shared" si="208"/>
        <v/>
      </c>
      <c r="AI1341" s="87" t="str">
        <f t="shared" si="209"/>
        <v/>
      </c>
    </row>
    <row r="1342" spans="1:35" ht="12" customHeight="1" x14ac:dyDescent="0.2">
      <c r="A1342" s="73" t="s">
        <v>1887</v>
      </c>
      <c r="B1342" s="74" t="s">
        <v>210</v>
      </c>
      <c r="C1342" s="74" t="s">
        <v>492</v>
      </c>
      <c r="D1342" s="74" t="s">
        <v>122</v>
      </c>
      <c r="E1342" s="74" t="s">
        <v>913</v>
      </c>
      <c r="F1342" s="74" t="s">
        <v>2</v>
      </c>
      <c r="G1342" s="74" t="s">
        <v>2680</v>
      </c>
      <c r="H1342" s="76">
        <v>38488</v>
      </c>
      <c r="I1342" s="77">
        <v>4.8</v>
      </c>
      <c r="J1342" s="78">
        <v>9.19</v>
      </c>
      <c r="K1342" s="78">
        <v>11.5</v>
      </c>
      <c r="L1342" s="78">
        <v>50.66</v>
      </c>
      <c r="M1342" s="78">
        <v>134.69999999999999</v>
      </c>
      <c r="N1342" s="76">
        <v>38779</v>
      </c>
      <c r="O1342" s="77">
        <v>1.2</v>
      </c>
      <c r="P1342" s="78">
        <v>8.58</v>
      </c>
      <c r="Q1342" s="78">
        <v>10.39</v>
      </c>
      <c r="R1342" s="78">
        <v>49.1</v>
      </c>
      <c r="S1342" s="78">
        <v>135.80000000000001</v>
      </c>
      <c r="T1342" s="79">
        <v>9</v>
      </c>
      <c r="V1342" s="86">
        <v>38779</v>
      </c>
      <c r="X1342" s="81" t="str">
        <f t="shared" si="200"/>
        <v>2005-Q2</v>
      </c>
      <c r="Y1342" s="81" t="str">
        <f t="shared" si="201"/>
        <v>2005-Q2</v>
      </c>
      <c r="Z1342" s="87">
        <f t="shared" si="202"/>
        <v>11.5</v>
      </c>
      <c r="AB1342" s="81" t="str">
        <f t="shared" si="203"/>
        <v>2006-Q1</v>
      </c>
      <c r="AC1342" s="81" t="str">
        <f t="shared" si="204"/>
        <v>2006-Q1</v>
      </c>
      <c r="AD1342" s="87">
        <f t="shared" si="205"/>
        <v>10.39</v>
      </c>
      <c r="AF1342" s="81" t="str">
        <f t="shared" si="206"/>
        <v>2006-Q1</v>
      </c>
      <c r="AG1342" s="87">
        <f t="shared" si="207"/>
        <v>11.5</v>
      </c>
      <c r="AH1342" s="87">
        <f t="shared" si="208"/>
        <v>10.39</v>
      </c>
      <c r="AI1342" s="87">
        <f t="shared" si="209"/>
        <v>1.1099999999999994</v>
      </c>
    </row>
    <row r="1343" spans="1:35" ht="12" customHeight="1" x14ac:dyDescent="0.2">
      <c r="A1343" s="73" t="s">
        <v>1887</v>
      </c>
      <c r="B1343" s="74" t="s">
        <v>204</v>
      </c>
      <c r="C1343" s="74" t="s">
        <v>2327</v>
      </c>
      <c r="D1343" s="74" t="s">
        <v>2170</v>
      </c>
      <c r="E1343" s="74" t="s">
        <v>965</v>
      </c>
      <c r="F1343" s="74" t="s">
        <v>2</v>
      </c>
      <c r="G1343" s="74" t="s">
        <v>2680</v>
      </c>
      <c r="H1343" s="76">
        <v>38496</v>
      </c>
      <c r="I1343" s="77">
        <v>67.3</v>
      </c>
      <c r="J1343" s="78">
        <v>9.01</v>
      </c>
      <c r="K1343" s="78">
        <v>11.5</v>
      </c>
      <c r="L1343" s="78">
        <v>48.2</v>
      </c>
      <c r="M1343" s="78">
        <v>833.6</v>
      </c>
      <c r="N1343" s="76">
        <v>38771</v>
      </c>
      <c r="O1343" s="77">
        <v>22.4</v>
      </c>
      <c r="P1343" s="75" t="s">
        <v>1</v>
      </c>
      <c r="Q1343" s="75" t="s">
        <v>1</v>
      </c>
      <c r="R1343" s="75" t="s">
        <v>1</v>
      </c>
      <c r="S1343" s="75" t="s">
        <v>1</v>
      </c>
      <c r="T1343" s="79">
        <v>9</v>
      </c>
      <c r="V1343" s="86">
        <v>38771</v>
      </c>
      <c r="X1343" s="81" t="str">
        <f t="shared" si="200"/>
        <v>2005-Q2</v>
      </c>
      <c r="Y1343" s="81" t="str">
        <f t="shared" si="201"/>
        <v>2005-Q2</v>
      </c>
      <c r="Z1343" s="87">
        <f t="shared" si="202"/>
        <v>11.5</v>
      </c>
      <c r="AB1343" s="81" t="str">
        <f t="shared" si="203"/>
        <v>2006-Q1</v>
      </c>
      <c r="AC1343" s="81" t="str">
        <f t="shared" si="204"/>
        <v/>
      </c>
      <c r="AD1343" s="87" t="str">
        <f t="shared" si="205"/>
        <v/>
      </c>
      <c r="AF1343" s="81" t="str">
        <f t="shared" si="206"/>
        <v/>
      </c>
      <c r="AG1343" s="87" t="str">
        <f t="shared" si="207"/>
        <v/>
      </c>
      <c r="AH1343" s="87" t="str">
        <f t="shared" si="208"/>
        <v/>
      </c>
      <c r="AI1343" s="87" t="str">
        <f t="shared" si="209"/>
        <v/>
      </c>
    </row>
    <row r="1344" spans="1:35" ht="12" customHeight="1" x14ac:dyDescent="0.2">
      <c r="A1344" s="73" t="s">
        <v>1887</v>
      </c>
      <c r="B1344" s="74" t="s">
        <v>204</v>
      </c>
      <c r="C1344" s="74" t="s">
        <v>2327</v>
      </c>
      <c r="D1344" s="74" t="s">
        <v>2170</v>
      </c>
      <c r="E1344" s="74" t="s">
        <v>966</v>
      </c>
      <c r="F1344" s="74" t="s">
        <v>2</v>
      </c>
      <c r="G1344" s="74" t="s">
        <v>2680</v>
      </c>
      <c r="H1344" s="76">
        <v>38496</v>
      </c>
      <c r="I1344" s="77">
        <v>7</v>
      </c>
      <c r="J1344" s="78">
        <v>9.67</v>
      </c>
      <c r="K1344" s="78">
        <v>11.5</v>
      </c>
      <c r="L1344" s="78">
        <v>48.2</v>
      </c>
      <c r="M1344" s="78">
        <v>187.6</v>
      </c>
      <c r="N1344" s="76">
        <v>38771</v>
      </c>
      <c r="O1344" s="77">
        <v>3.9</v>
      </c>
      <c r="P1344" s="75" t="s">
        <v>1</v>
      </c>
      <c r="Q1344" s="75" t="s">
        <v>1</v>
      </c>
      <c r="R1344" s="75" t="s">
        <v>1</v>
      </c>
      <c r="S1344" s="75" t="s">
        <v>1</v>
      </c>
      <c r="T1344" s="79">
        <v>9</v>
      </c>
      <c r="V1344" s="86">
        <v>38771</v>
      </c>
      <c r="X1344" s="81" t="str">
        <f t="shared" si="200"/>
        <v>2005-Q2</v>
      </c>
      <c r="Y1344" s="81" t="str">
        <f t="shared" si="201"/>
        <v>2005-Q2</v>
      </c>
      <c r="Z1344" s="87">
        <f t="shared" si="202"/>
        <v>11.5</v>
      </c>
      <c r="AB1344" s="81" t="str">
        <f t="shared" si="203"/>
        <v>2006-Q1</v>
      </c>
      <c r="AC1344" s="81" t="str">
        <f t="shared" si="204"/>
        <v/>
      </c>
      <c r="AD1344" s="87" t="str">
        <f t="shared" si="205"/>
        <v/>
      </c>
      <c r="AF1344" s="81" t="str">
        <f t="shared" si="206"/>
        <v/>
      </c>
      <c r="AG1344" s="87" t="str">
        <f t="shared" si="207"/>
        <v/>
      </c>
      <c r="AH1344" s="87" t="str">
        <f t="shared" si="208"/>
        <v/>
      </c>
      <c r="AI1344" s="87" t="str">
        <f t="shared" si="209"/>
        <v/>
      </c>
    </row>
    <row r="1345" spans="1:35" ht="12" customHeight="1" x14ac:dyDescent="0.2">
      <c r="A1345" s="73" t="s">
        <v>1887</v>
      </c>
      <c r="B1345" s="74" t="s">
        <v>257</v>
      </c>
      <c r="C1345" s="74" t="s">
        <v>2451</v>
      </c>
      <c r="D1345" s="74" t="s">
        <v>2228</v>
      </c>
      <c r="E1345" s="74" t="s">
        <v>395</v>
      </c>
      <c r="F1345" s="74" t="s">
        <v>2</v>
      </c>
      <c r="G1345" s="74" t="s">
        <v>2678</v>
      </c>
      <c r="H1345" s="76">
        <v>38551</v>
      </c>
      <c r="I1345" s="77">
        <v>39.799999999999997</v>
      </c>
      <c r="J1345" s="78">
        <v>8.07</v>
      </c>
      <c r="K1345" s="78">
        <v>11.6</v>
      </c>
      <c r="L1345" s="78">
        <v>52</v>
      </c>
      <c r="M1345" s="78">
        <v>401.6</v>
      </c>
      <c r="N1345" s="76">
        <v>38744</v>
      </c>
      <c r="O1345" s="77">
        <v>14.3</v>
      </c>
      <c r="P1345" s="78">
        <v>6.88</v>
      </c>
      <c r="Q1345" s="78">
        <v>9.75</v>
      </c>
      <c r="R1345" s="78">
        <v>48</v>
      </c>
      <c r="S1345" s="78">
        <v>402.8</v>
      </c>
      <c r="T1345" s="79">
        <v>6</v>
      </c>
      <c r="V1345" s="86">
        <v>38744</v>
      </c>
      <c r="X1345" s="81" t="str">
        <f t="shared" si="200"/>
        <v>2005-Q3</v>
      </c>
      <c r="Y1345" s="81" t="str">
        <f t="shared" si="201"/>
        <v>2005-Q3</v>
      </c>
      <c r="Z1345" s="87">
        <f t="shared" si="202"/>
        <v>11.6</v>
      </c>
      <c r="AB1345" s="81" t="str">
        <f t="shared" si="203"/>
        <v>2006-Q1</v>
      </c>
      <c r="AC1345" s="81" t="str">
        <f t="shared" si="204"/>
        <v>2006-Q1</v>
      </c>
      <c r="AD1345" s="87">
        <f t="shared" si="205"/>
        <v>9.75</v>
      </c>
      <c r="AF1345" s="81" t="str">
        <f t="shared" si="206"/>
        <v>2006-Q1</v>
      </c>
      <c r="AG1345" s="87">
        <f t="shared" si="207"/>
        <v>11.6</v>
      </c>
      <c r="AH1345" s="87">
        <f t="shared" si="208"/>
        <v>9.75</v>
      </c>
      <c r="AI1345" s="87">
        <f t="shared" si="209"/>
        <v>1.8499999999999996</v>
      </c>
    </row>
    <row r="1346" spans="1:35" ht="12" customHeight="1" x14ac:dyDescent="0.2">
      <c r="A1346" s="73" t="s">
        <v>1887</v>
      </c>
      <c r="B1346" s="74" t="s">
        <v>8</v>
      </c>
      <c r="C1346" s="74" t="s">
        <v>125</v>
      </c>
      <c r="D1346" s="74" t="s">
        <v>124</v>
      </c>
      <c r="E1346" s="74" t="s">
        <v>1771</v>
      </c>
      <c r="F1346" s="74" t="s">
        <v>2</v>
      </c>
      <c r="G1346" s="74" t="s">
        <v>2680</v>
      </c>
      <c r="H1346" s="76">
        <v>38534</v>
      </c>
      <c r="I1346" s="77">
        <v>256.39999999999998</v>
      </c>
      <c r="J1346" s="75" t="s">
        <v>1</v>
      </c>
      <c r="K1346" s="75" t="s">
        <v>1</v>
      </c>
      <c r="L1346" s="75" t="s">
        <v>1</v>
      </c>
      <c r="M1346" s="75" t="s">
        <v>1</v>
      </c>
      <c r="N1346" s="76">
        <v>38742</v>
      </c>
      <c r="O1346" s="77">
        <v>229.7</v>
      </c>
      <c r="P1346" s="75" t="s">
        <v>1</v>
      </c>
      <c r="Q1346" s="75" t="s">
        <v>1</v>
      </c>
      <c r="R1346" s="75" t="s">
        <v>1</v>
      </c>
      <c r="S1346" s="75" t="s">
        <v>1</v>
      </c>
      <c r="T1346" s="79">
        <v>6</v>
      </c>
      <c r="V1346" s="86">
        <v>38742</v>
      </c>
      <c r="X1346" s="81" t="str">
        <f t="shared" si="200"/>
        <v>2005-Q3</v>
      </c>
      <c r="Y1346" s="81" t="str">
        <f t="shared" si="201"/>
        <v/>
      </c>
      <c r="Z1346" s="87" t="str">
        <f t="shared" si="202"/>
        <v/>
      </c>
      <c r="AB1346" s="81" t="str">
        <f t="shared" si="203"/>
        <v>2006-Q1</v>
      </c>
      <c r="AC1346" s="81" t="str">
        <f t="shared" si="204"/>
        <v/>
      </c>
      <c r="AD1346" s="87" t="str">
        <f t="shared" si="205"/>
        <v/>
      </c>
      <c r="AF1346" s="81" t="str">
        <f t="shared" si="206"/>
        <v/>
      </c>
      <c r="AG1346" s="87" t="str">
        <f t="shared" si="207"/>
        <v/>
      </c>
      <c r="AH1346" s="87" t="str">
        <f t="shared" si="208"/>
        <v/>
      </c>
      <c r="AI1346" s="87" t="str">
        <f t="shared" si="209"/>
        <v/>
      </c>
    </row>
    <row r="1347" spans="1:35" ht="12" customHeight="1" x14ac:dyDescent="0.2">
      <c r="A1347" s="73" t="s">
        <v>1887</v>
      </c>
      <c r="B1347" s="74" t="s">
        <v>8</v>
      </c>
      <c r="C1347" s="74" t="s">
        <v>2445</v>
      </c>
      <c r="D1347" s="74" t="s">
        <v>10</v>
      </c>
      <c r="E1347" s="74" t="s">
        <v>1755</v>
      </c>
      <c r="F1347" s="74" t="s">
        <v>2</v>
      </c>
      <c r="G1347" s="74" t="s">
        <v>2680</v>
      </c>
      <c r="H1347" s="76">
        <v>38504</v>
      </c>
      <c r="I1347" s="77">
        <v>61.4</v>
      </c>
      <c r="J1347" s="78">
        <v>10.72</v>
      </c>
      <c r="K1347" s="78">
        <v>11.9</v>
      </c>
      <c r="L1347" s="78">
        <v>56.32</v>
      </c>
      <c r="M1347" s="78">
        <v>553.20000000000005</v>
      </c>
      <c r="N1347" s="76">
        <v>38722</v>
      </c>
      <c r="O1347" s="77">
        <v>43.4</v>
      </c>
      <c r="P1347" s="78">
        <v>9.9700000000000006</v>
      </c>
      <c r="Q1347" s="78">
        <v>11</v>
      </c>
      <c r="R1347" s="78">
        <v>53.66</v>
      </c>
      <c r="S1347" s="78">
        <v>551</v>
      </c>
      <c r="T1347" s="79">
        <v>7</v>
      </c>
      <c r="V1347" s="86">
        <v>38722</v>
      </c>
      <c r="X1347" s="81" t="str">
        <f t="shared" ref="X1347:X1410" si="210">YEAR(H1347)&amp;"-Q"&amp;IF(MONTH(H1347)&lt;4,1,IF(MONTH(H1347)&lt;7,2,IF(MONTH(H1347)&lt;10,3,4)))</f>
        <v>2005-Q2</v>
      </c>
      <c r="Y1347" s="81" t="str">
        <f t="shared" ref="Y1347:Y1410" si="211">IF(ISNUMBER(K1347),X1347,"")</f>
        <v>2005-Q2</v>
      </c>
      <c r="Z1347" s="87">
        <f t="shared" ref="Z1347:Z1410" si="212">IF(ISNUMBER(K1347),K1347,"")</f>
        <v>11.9</v>
      </c>
      <c r="AB1347" s="81" t="str">
        <f t="shared" ref="AB1347:AB1410" si="213">IF(A1347="Settled",YEAR(N1347)&amp;"-Q"&amp;IF(MONTH(N1347)&lt;4,1,IF(MONTH(N1347)&lt;7,2,IF(MONTH(N1347)&lt;10,3,4))),"")</f>
        <v>2006-Q1</v>
      </c>
      <c r="AC1347" s="81" t="str">
        <f t="shared" ref="AC1347:AC1410" si="214">IF(ISNUMBER(Q1347),AB1347,"")</f>
        <v>2006-Q1</v>
      </c>
      <c r="AD1347" s="87">
        <f t="shared" ref="AD1347:AD1410" si="215">IF(ISNUMBER(Q1347),Q1347,"")</f>
        <v>11</v>
      </c>
      <c r="AF1347" s="81" t="str">
        <f t="shared" ref="AF1347:AF1410" si="216">IF(AND(LEN(Z1347)&gt;0,LEN(AD1347)&gt;0),AB1347,"")</f>
        <v>2006-Q1</v>
      </c>
      <c r="AG1347" s="87">
        <f t="shared" ref="AG1347:AG1410" si="217">IF(LEN(AF1347)&gt;0,Z1347,"")</f>
        <v>11.9</v>
      </c>
      <c r="AH1347" s="87">
        <f t="shared" ref="AH1347:AH1410" si="218">IF(LEN(AF1347)&gt;0,AD1347,"")</f>
        <v>11</v>
      </c>
      <c r="AI1347" s="87">
        <f t="shared" ref="AI1347:AI1410" si="219">IF(LEN(AF1347)&gt;0,AG1347-AH1347,"")</f>
        <v>0.90000000000000036</v>
      </c>
    </row>
    <row r="1348" spans="1:35" ht="12" customHeight="1" x14ac:dyDescent="0.2">
      <c r="A1348" s="73" t="s">
        <v>1887</v>
      </c>
      <c r="B1348" s="74" t="s">
        <v>67</v>
      </c>
      <c r="C1348" s="74" t="s">
        <v>772</v>
      </c>
      <c r="D1348" s="74" t="s">
        <v>2002</v>
      </c>
      <c r="E1348" s="74" t="s">
        <v>773</v>
      </c>
      <c r="F1348" s="74" t="s">
        <v>2</v>
      </c>
      <c r="G1348" s="74" t="s">
        <v>2678</v>
      </c>
      <c r="H1348" s="76">
        <v>38692</v>
      </c>
      <c r="I1348" s="77">
        <v>87.4</v>
      </c>
      <c r="J1348" s="75" t="s">
        <v>1</v>
      </c>
      <c r="K1348" s="75" t="s">
        <v>1</v>
      </c>
      <c r="L1348" s="75" t="s">
        <v>1</v>
      </c>
      <c r="M1348" s="75" t="s">
        <v>1</v>
      </c>
      <c r="N1348" s="76">
        <v>38716</v>
      </c>
      <c r="O1348" s="77">
        <v>30</v>
      </c>
      <c r="P1348" s="75" t="s">
        <v>1</v>
      </c>
      <c r="Q1348" s="75" t="s">
        <v>1</v>
      </c>
      <c r="R1348" s="75" t="s">
        <v>1</v>
      </c>
      <c r="S1348" s="75" t="s">
        <v>1</v>
      </c>
      <c r="T1348" s="79">
        <v>0</v>
      </c>
      <c r="V1348" s="86">
        <v>38716</v>
      </c>
      <c r="X1348" s="81" t="str">
        <f t="shared" si="210"/>
        <v>2005-Q4</v>
      </c>
      <c r="Y1348" s="81" t="str">
        <f t="shared" si="211"/>
        <v/>
      </c>
      <c r="Z1348" s="87" t="str">
        <f t="shared" si="212"/>
        <v/>
      </c>
      <c r="AB1348" s="81" t="str">
        <f t="shared" si="213"/>
        <v>2005-Q4</v>
      </c>
      <c r="AC1348" s="81" t="str">
        <f t="shared" si="214"/>
        <v/>
      </c>
      <c r="AD1348" s="87" t="str">
        <f t="shared" si="215"/>
        <v/>
      </c>
      <c r="AF1348" s="81" t="str">
        <f t="shared" si="216"/>
        <v/>
      </c>
      <c r="AG1348" s="87" t="str">
        <f t="shared" si="217"/>
        <v/>
      </c>
      <c r="AH1348" s="87" t="str">
        <f t="shared" si="218"/>
        <v/>
      </c>
      <c r="AI1348" s="87" t="str">
        <f t="shared" si="219"/>
        <v/>
      </c>
    </row>
    <row r="1349" spans="1:35" ht="12" customHeight="1" x14ac:dyDescent="0.2">
      <c r="A1349" s="73" t="s">
        <v>1887</v>
      </c>
      <c r="B1349" s="74" t="s">
        <v>78</v>
      </c>
      <c r="C1349" s="74" t="s">
        <v>2328</v>
      </c>
      <c r="D1349" s="74" t="s">
        <v>2170</v>
      </c>
      <c r="E1349" s="74" t="s">
        <v>670</v>
      </c>
      <c r="F1349" s="74" t="s">
        <v>2</v>
      </c>
      <c r="G1349" s="74" t="s">
        <v>2680</v>
      </c>
      <c r="H1349" s="76">
        <v>38474</v>
      </c>
      <c r="I1349" s="77">
        <v>47.8</v>
      </c>
      <c r="J1349" s="78">
        <v>8.84</v>
      </c>
      <c r="K1349" s="78">
        <v>11.5</v>
      </c>
      <c r="L1349" s="78">
        <v>44.59</v>
      </c>
      <c r="M1349" s="78">
        <v>1052.5999999999999</v>
      </c>
      <c r="N1349" s="76">
        <v>38714</v>
      </c>
      <c r="O1349" s="77">
        <v>24.2</v>
      </c>
      <c r="P1349" s="78">
        <v>7.89</v>
      </c>
      <c r="Q1349" s="78">
        <v>10</v>
      </c>
      <c r="R1349" s="78">
        <v>44.59</v>
      </c>
      <c r="S1349" s="78">
        <v>1022.2</v>
      </c>
      <c r="T1349" s="79">
        <v>8</v>
      </c>
      <c r="V1349" s="86">
        <v>38714</v>
      </c>
      <c r="X1349" s="81" t="str">
        <f t="shared" si="210"/>
        <v>2005-Q2</v>
      </c>
      <c r="Y1349" s="81" t="str">
        <f t="shared" si="211"/>
        <v>2005-Q2</v>
      </c>
      <c r="Z1349" s="87">
        <f t="shared" si="212"/>
        <v>11.5</v>
      </c>
      <c r="AB1349" s="81" t="str">
        <f t="shared" si="213"/>
        <v>2005-Q4</v>
      </c>
      <c r="AC1349" s="81" t="str">
        <f t="shared" si="214"/>
        <v>2005-Q4</v>
      </c>
      <c r="AD1349" s="87">
        <f t="shared" si="215"/>
        <v>10</v>
      </c>
      <c r="AF1349" s="81" t="str">
        <f t="shared" si="216"/>
        <v>2005-Q4</v>
      </c>
      <c r="AG1349" s="87">
        <f t="shared" si="217"/>
        <v>11.5</v>
      </c>
      <c r="AH1349" s="87">
        <f t="shared" si="218"/>
        <v>10</v>
      </c>
      <c r="AI1349" s="87">
        <f t="shared" si="219"/>
        <v>1.5</v>
      </c>
    </row>
    <row r="1350" spans="1:35" ht="12" customHeight="1" x14ac:dyDescent="0.2">
      <c r="A1350" s="73" t="s">
        <v>1887</v>
      </c>
      <c r="B1350" s="74" t="s">
        <v>78</v>
      </c>
      <c r="C1350" s="74" t="s">
        <v>2331</v>
      </c>
      <c r="D1350" s="74" t="s">
        <v>2170</v>
      </c>
      <c r="E1350" s="74" t="s">
        <v>662</v>
      </c>
      <c r="F1350" s="74" t="s">
        <v>2</v>
      </c>
      <c r="G1350" s="74" t="s">
        <v>2680</v>
      </c>
      <c r="H1350" s="76">
        <v>38474</v>
      </c>
      <c r="I1350" s="77">
        <v>36.299999999999997</v>
      </c>
      <c r="J1350" s="78">
        <v>8.84</v>
      </c>
      <c r="K1350" s="78">
        <v>11.5</v>
      </c>
      <c r="L1350" s="78">
        <v>44.59</v>
      </c>
      <c r="M1350" s="78">
        <v>1280.5999999999999</v>
      </c>
      <c r="N1350" s="76">
        <v>38714</v>
      </c>
      <c r="O1350" s="77">
        <v>-21.2</v>
      </c>
      <c r="P1350" s="78">
        <v>7.89</v>
      </c>
      <c r="Q1350" s="78">
        <v>10</v>
      </c>
      <c r="R1350" s="78">
        <v>44.59</v>
      </c>
      <c r="S1350" s="78">
        <v>1200.9000000000001</v>
      </c>
      <c r="T1350" s="79">
        <v>8</v>
      </c>
      <c r="V1350" s="86">
        <v>38714</v>
      </c>
      <c r="X1350" s="81" t="str">
        <f t="shared" si="210"/>
        <v>2005-Q2</v>
      </c>
      <c r="Y1350" s="81" t="str">
        <f t="shared" si="211"/>
        <v>2005-Q2</v>
      </c>
      <c r="Z1350" s="87">
        <f t="shared" si="212"/>
        <v>11.5</v>
      </c>
      <c r="AB1350" s="81" t="str">
        <f t="shared" si="213"/>
        <v>2005-Q4</v>
      </c>
      <c r="AC1350" s="81" t="str">
        <f t="shared" si="214"/>
        <v>2005-Q4</v>
      </c>
      <c r="AD1350" s="87">
        <f t="shared" si="215"/>
        <v>10</v>
      </c>
      <c r="AF1350" s="81" t="str">
        <f t="shared" si="216"/>
        <v>2005-Q4</v>
      </c>
      <c r="AG1350" s="87">
        <f t="shared" si="217"/>
        <v>11.5</v>
      </c>
      <c r="AH1350" s="87">
        <f t="shared" si="218"/>
        <v>10</v>
      </c>
      <c r="AI1350" s="87">
        <f t="shared" si="219"/>
        <v>1.5</v>
      </c>
    </row>
    <row r="1351" spans="1:35" ht="12" customHeight="1" x14ac:dyDescent="0.2">
      <c r="A1351" s="73" t="s">
        <v>1887</v>
      </c>
      <c r="B1351" s="74" t="s">
        <v>57</v>
      </c>
      <c r="C1351" s="74" t="s">
        <v>217</v>
      </c>
      <c r="D1351" s="74" t="s">
        <v>216</v>
      </c>
      <c r="E1351" s="74" t="s">
        <v>867</v>
      </c>
      <c r="F1351" s="74" t="s">
        <v>2</v>
      </c>
      <c r="G1351" s="74" t="s">
        <v>2680</v>
      </c>
      <c r="H1351" s="76">
        <v>38338</v>
      </c>
      <c r="I1351" s="77">
        <v>288.8</v>
      </c>
      <c r="J1351" s="78">
        <v>7.37</v>
      </c>
      <c r="K1351" s="78">
        <v>12.75</v>
      </c>
      <c r="L1351" s="78">
        <v>36.31</v>
      </c>
      <c r="M1351" s="78">
        <v>4838.3</v>
      </c>
      <c r="N1351" s="76">
        <v>38708</v>
      </c>
      <c r="O1351" s="77">
        <v>177.4</v>
      </c>
      <c r="P1351" s="78">
        <v>6.78</v>
      </c>
      <c r="Q1351" s="78">
        <v>11.15</v>
      </c>
      <c r="R1351" s="78">
        <v>36.31</v>
      </c>
      <c r="S1351" s="78">
        <v>4838.3</v>
      </c>
      <c r="T1351" s="79">
        <v>12</v>
      </c>
      <c r="V1351" s="86">
        <v>38708</v>
      </c>
      <c r="X1351" s="81" t="str">
        <f t="shared" si="210"/>
        <v>2004-Q4</v>
      </c>
      <c r="Y1351" s="81" t="str">
        <f t="shared" si="211"/>
        <v>2004-Q4</v>
      </c>
      <c r="Z1351" s="87">
        <f t="shared" si="212"/>
        <v>12.75</v>
      </c>
      <c r="AB1351" s="81" t="str">
        <f t="shared" si="213"/>
        <v>2005-Q4</v>
      </c>
      <c r="AC1351" s="81" t="str">
        <f t="shared" si="214"/>
        <v>2005-Q4</v>
      </c>
      <c r="AD1351" s="87">
        <f t="shared" si="215"/>
        <v>11.15</v>
      </c>
      <c r="AF1351" s="81" t="str">
        <f t="shared" si="216"/>
        <v>2005-Q4</v>
      </c>
      <c r="AG1351" s="87">
        <f t="shared" si="217"/>
        <v>12.75</v>
      </c>
      <c r="AH1351" s="87">
        <f t="shared" si="218"/>
        <v>11.15</v>
      </c>
      <c r="AI1351" s="87">
        <f t="shared" si="219"/>
        <v>1.5999999999999996</v>
      </c>
    </row>
    <row r="1352" spans="1:35" ht="12" customHeight="1" x14ac:dyDescent="0.2">
      <c r="A1352" s="73" t="s">
        <v>1887</v>
      </c>
      <c r="B1352" s="74" t="s">
        <v>8</v>
      </c>
      <c r="C1352" s="74" t="s">
        <v>3016</v>
      </c>
      <c r="D1352" s="74" t="s">
        <v>124</v>
      </c>
      <c r="E1352" s="74" t="s">
        <v>1816</v>
      </c>
      <c r="F1352" s="74" t="s">
        <v>2</v>
      </c>
      <c r="G1352" s="74" t="s">
        <v>2680</v>
      </c>
      <c r="H1352" s="76">
        <v>38443</v>
      </c>
      <c r="I1352" s="77">
        <v>93.1</v>
      </c>
      <c r="J1352" s="78">
        <v>12.55</v>
      </c>
      <c r="K1352" s="78">
        <v>12</v>
      </c>
      <c r="L1352" s="78">
        <v>62.05</v>
      </c>
      <c r="M1352" s="78">
        <v>892.5</v>
      </c>
      <c r="N1352" s="76">
        <v>38708</v>
      </c>
      <c r="O1352" s="77">
        <v>79.900000000000006</v>
      </c>
      <c r="P1352" s="78">
        <v>12.06</v>
      </c>
      <c r="Q1352" s="78">
        <v>11</v>
      </c>
      <c r="R1352" s="78">
        <v>59.73</v>
      </c>
      <c r="S1352" s="78">
        <v>755.2</v>
      </c>
      <c r="T1352" s="79">
        <v>8</v>
      </c>
      <c r="V1352" s="86">
        <v>38708</v>
      </c>
      <c r="X1352" s="81" t="str">
        <f t="shared" si="210"/>
        <v>2005-Q2</v>
      </c>
      <c r="Y1352" s="81" t="str">
        <f t="shared" si="211"/>
        <v>2005-Q2</v>
      </c>
      <c r="Z1352" s="87">
        <f t="shared" si="212"/>
        <v>12</v>
      </c>
      <c r="AB1352" s="81" t="str">
        <f t="shared" si="213"/>
        <v>2005-Q4</v>
      </c>
      <c r="AC1352" s="81" t="str">
        <f t="shared" si="214"/>
        <v>2005-Q4</v>
      </c>
      <c r="AD1352" s="87">
        <f t="shared" si="215"/>
        <v>11</v>
      </c>
      <c r="AF1352" s="81" t="str">
        <f t="shared" si="216"/>
        <v>2005-Q4</v>
      </c>
      <c r="AG1352" s="87">
        <f t="shared" si="217"/>
        <v>12</v>
      </c>
      <c r="AH1352" s="87">
        <f t="shared" si="218"/>
        <v>11</v>
      </c>
      <c r="AI1352" s="87">
        <f t="shared" si="219"/>
        <v>1</v>
      </c>
    </row>
    <row r="1353" spans="1:35" ht="12" customHeight="1" x14ac:dyDescent="0.2">
      <c r="A1353" s="73" t="s">
        <v>1887</v>
      </c>
      <c r="B1353" s="74" t="s">
        <v>184</v>
      </c>
      <c r="C1353" s="74" t="s">
        <v>183</v>
      </c>
      <c r="D1353" s="74" t="s">
        <v>167</v>
      </c>
      <c r="E1353" s="74" t="s">
        <v>1288</v>
      </c>
      <c r="F1353" s="74" t="s">
        <v>2</v>
      </c>
      <c r="G1353" s="74" t="s">
        <v>2678</v>
      </c>
      <c r="H1353" s="76">
        <v>38400</v>
      </c>
      <c r="I1353" s="77">
        <v>77.900000000000006</v>
      </c>
      <c r="J1353" s="78">
        <v>9.15</v>
      </c>
      <c r="K1353" s="78">
        <v>11</v>
      </c>
      <c r="L1353" s="78">
        <v>56.51</v>
      </c>
      <c r="M1353" s="78">
        <v>859.6</v>
      </c>
      <c r="N1353" s="76">
        <v>38707</v>
      </c>
      <c r="O1353" s="77">
        <v>51.5</v>
      </c>
      <c r="P1353" s="78">
        <v>8.24</v>
      </c>
      <c r="Q1353" s="78">
        <v>10.29</v>
      </c>
      <c r="R1353" s="78">
        <v>47.53</v>
      </c>
      <c r="S1353" s="78">
        <v>840</v>
      </c>
      <c r="T1353" s="79">
        <v>10</v>
      </c>
      <c r="V1353" s="86">
        <v>38707</v>
      </c>
      <c r="X1353" s="81" t="str">
        <f t="shared" si="210"/>
        <v>2005-Q1</v>
      </c>
      <c r="Y1353" s="81" t="str">
        <f t="shared" si="211"/>
        <v>2005-Q1</v>
      </c>
      <c r="Z1353" s="87">
        <f t="shared" si="212"/>
        <v>11</v>
      </c>
      <c r="AB1353" s="81" t="str">
        <f t="shared" si="213"/>
        <v>2005-Q4</v>
      </c>
      <c r="AC1353" s="81" t="str">
        <f t="shared" si="214"/>
        <v>2005-Q4</v>
      </c>
      <c r="AD1353" s="87">
        <f t="shared" si="215"/>
        <v>10.29</v>
      </c>
      <c r="AF1353" s="81" t="str">
        <f t="shared" si="216"/>
        <v>2005-Q4</v>
      </c>
      <c r="AG1353" s="87">
        <f t="shared" si="217"/>
        <v>11</v>
      </c>
      <c r="AH1353" s="87">
        <f t="shared" si="218"/>
        <v>10.29</v>
      </c>
      <c r="AI1353" s="87">
        <f t="shared" si="219"/>
        <v>0.71000000000000085</v>
      </c>
    </row>
    <row r="1354" spans="1:35" ht="12" customHeight="1" x14ac:dyDescent="0.2">
      <c r="A1354" s="73" t="s">
        <v>1887</v>
      </c>
      <c r="B1354" s="74" t="s">
        <v>14</v>
      </c>
      <c r="C1354" s="74" t="s">
        <v>136</v>
      </c>
      <c r="D1354" s="74" t="s">
        <v>135</v>
      </c>
      <c r="E1354" s="74" t="s">
        <v>1694</v>
      </c>
      <c r="F1354" s="74" t="s">
        <v>2</v>
      </c>
      <c r="G1354" s="74" t="s">
        <v>2680</v>
      </c>
      <c r="H1354" s="76">
        <v>38440</v>
      </c>
      <c r="I1354" s="77">
        <v>35.799999999999997</v>
      </c>
      <c r="J1354" s="78">
        <v>9.67</v>
      </c>
      <c r="K1354" s="78">
        <v>11.5</v>
      </c>
      <c r="L1354" s="78">
        <v>44</v>
      </c>
      <c r="M1354" s="78">
        <v>795.8</v>
      </c>
      <c r="N1354" s="76">
        <v>38707</v>
      </c>
      <c r="O1354" s="77">
        <v>22.1</v>
      </c>
      <c r="P1354" s="78">
        <v>9.11</v>
      </c>
      <c r="Q1354" s="78">
        <v>10.4</v>
      </c>
      <c r="R1354" s="78">
        <v>40</v>
      </c>
      <c r="S1354" s="75" t="s">
        <v>1</v>
      </c>
      <c r="T1354" s="79">
        <v>8</v>
      </c>
      <c r="V1354" s="86">
        <v>38707</v>
      </c>
      <c r="X1354" s="81" t="str">
        <f t="shared" si="210"/>
        <v>2005-Q1</v>
      </c>
      <c r="Y1354" s="81" t="str">
        <f t="shared" si="211"/>
        <v>2005-Q1</v>
      </c>
      <c r="Z1354" s="87">
        <f t="shared" si="212"/>
        <v>11.5</v>
      </c>
      <c r="AB1354" s="81" t="str">
        <f t="shared" si="213"/>
        <v>2005-Q4</v>
      </c>
      <c r="AC1354" s="81" t="str">
        <f t="shared" si="214"/>
        <v>2005-Q4</v>
      </c>
      <c r="AD1354" s="87">
        <f t="shared" si="215"/>
        <v>10.4</v>
      </c>
      <c r="AF1354" s="81" t="str">
        <f t="shared" si="216"/>
        <v>2005-Q4</v>
      </c>
      <c r="AG1354" s="87">
        <f t="shared" si="217"/>
        <v>11.5</v>
      </c>
      <c r="AH1354" s="87">
        <f t="shared" si="218"/>
        <v>10.4</v>
      </c>
      <c r="AI1354" s="87">
        <f t="shared" si="219"/>
        <v>1.0999999999999996</v>
      </c>
    </row>
    <row r="1355" spans="1:35" ht="12" customHeight="1" x14ac:dyDescent="0.2">
      <c r="A1355" s="73" t="s">
        <v>1887</v>
      </c>
      <c r="B1355" s="74" t="s">
        <v>181</v>
      </c>
      <c r="C1355" s="74" t="s">
        <v>3018</v>
      </c>
      <c r="D1355" s="74" t="s">
        <v>180</v>
      </c>
      <c r="E1355" s="74" t="s">
        <v>1324</v>
      </c>
      <c r="F1355" s="74" t="s">
        <v>2</v>
      </c>
      <c r="G1355" s="74" t="s">
        <v>2680</v>
      </c>
      <c r="H1355" s="76">
        <v>38492</v>
      </c>
      <c r="I1355" s="77">
        <v>89.1</v>
      </c>
      <c r="J1355" s="78">
        <v>9.1300000000000008</v>
      </c>
      <c r="K1355" s="78">
        <v>11.75</v>
      </c>
      <c r="L1355" s="78">
        <v>55.69</v>
      </c>
      <c r="M1355" s="78">
        <v>1879.6</v>
      </c>
      <c r="N1355" s="76">
        <v>38699</v>
      </c>
      <c r="O1355" s="77">
        <v>42.3</v>
      </c>
      <c r="P1355" s="78">
        <v>8.66</v>
      </c>
      <c r="Q1355" s="78">
        <v>10.75</v>
      </c>
      <c r="R1355" s="78">
        <v>55.69</v>
      </c>
      <c r="S1355" s="78">
        <v>1711.4</v>
      </c>
      <c r="T1355" s="79">
        <v>6</v>
      </c>
      <c r="V1355" s="86">
        <v>38699</v>
      </c>
      <c r="X1355" s="81" t="str">
        <f t="shared" si="210"/>
        <v>2005-Q2</v>
      </c>
      <c r="Y1355" s="81" t="str">
        <f t="shared" si="211"/>
        <v>2005-Q2</v>
      </c>
      <c r="Z1355" s="87">
        <f t="shared" si="212"/>
        <v>11.75</v>
      </c>
      <c r="AB1355" s="81" t="str">
        <f t="shared" si="213"/>
        <v>2005-Q4</v>
      </c>
      <c r="AC1355" s="81" t="str">
        <f t="shared" si="214"/>
        <v>2005-Q4</v>
      </c>
      <c r="AD1355" s="87">
        <f t="shared" si="215"/>
        <v>10.75</v>
      </c>
      <c r="AF1355" s="81" t="str">
        <f t="shared" si="216"/>
        <v>2005-Q4</v>
      </c>
      <c r="AG1355" s="87">
        <f t="shared" si="217"/>
        <v>11.75</v>
      </c>
      <c r="AH1355" s="87">
        <f t="shared" si="218"/>
        <v>10.75</v>
      </c>
      <c r="AI1355" s="87">
        <f t="shared" si="219"/>
        <v>1</v>
      </c>
    </row>
    <row r="1356" spans="1:35" ht="12" customHeight="1" x14ac:dyDescent="0.2">
      <c r="A1356" s="73" t="s">
        <v>1887</v>
      </c>
      <c r="B1356" s="74" t="s">
        <v>8</v>
      </c>
      <c r="C1356" s="74" t="s">
        <v>2942</v>
      </c>
      <c r="D1356" s="74" t="s">
        <v>128</v>
      </c>
      <c r="E1356" s="74" t="s">
        <v>1733</v>
      </c>
      <c r="F1356" s="74" t="s">
        <v>2</v>
      </c>
      <c r="G1356" s="74" t="s">
        <v>2680</v>
      </c>
      <c r="H1356" s="76">
        <v>38461</v>
      </c>
      <c r="I1356" s="77">
        <v>37.9</v>
      </c>
      <c r="J1356" s="78">
        <v>9.68</v>
      </c>
      <c r="K1356" s="78">
        <v>11.5</v>
      </c>
      <c r="L1356" s="78">
        <v>57.04</v>
      </c>
      <c r="M1356" s="78">
        <v>328.9</v>
      </c>
      <c r="N1356" s="76">
        <v>38698</v>
      </c>
      <c r="O1356" s="77">
        <v>35.9</v>
      </c>
      <c r="P1356" s="78">
        <v>9.3699999999999992</v>
      </c>
      <c r="Q1356" s="78">
        <v>11</v>
      </c>
      <c r="R1356" s="78">
        <v>56.65</v>
      </c>
      <c r="S1356" s="78">
        <v>328.9</v>
      </c>
      <c r="T1356" s="79">
        <v>7</v>
      </c>
      <c r="V1356" s="86">
        <v>38698</v>
      </c>
      <c r="X1356" s="81" t="str">
        <f t="shared" si="210"/>
        <v>2005-Q2</v>
      </c>
      <c r="Y1356" s="81" t="str">
        <f t="shared" si="211"/>
        <v>2005-Q2</v>
      </c>
      <c r="Z1356" s="87">
        <f t="shared" si="212"/>
        <v>11.5</v>
      </c>
      <c r="AB1356" s="81" t="str">
        <f t="shared" si="213"/>
        <v>2005-Q4</v>
      </c>
      <c r="AC1356" s="81" t="str">
        <f t="shared" si="214"/>
        <v>2005-Q4</v>
      </c>
      <c r="AD1356" s="87">
        <f t="shared" si="215"/>
        <v>11</v>
      </c>
      <c r="AF1356" s="81" t="str">
        <f t="shared" si="216"/>
        <v>2005-Q4</v>
      </c>
      <c r="AG1356" s="87">
        <f t="shared" si="217"/>
        <v>11.5</v>
      </c>
      <c r="AH1356" s="87">
        <f t="shared" si="218"/>
        <v>11</v>
      </c>
      <c r="AI1356" s="87">
        <f t="shared" si="219"/>
        <v>0.5</v>
      </c>
    </row>
    <row r="1357" spans="1:35" ht="12" customHeight="1" x14ac:dyDescent="0.2">
      <c r="A1357" s="73" t="s">
        <v>1887</v>
      </c>
      <c r="B1357" s="74" t="s">
        <v>78</v>
      </c>
      <c r="C1357" s="74" t="s">
        <v>2695</v>
      </c>
      <c r="D1357" s="74" t="s">
        <v>48</v>
      </c>
      <c r="E1357" s="74" t="s">
        <v>650</v>
      </c>
      <c r="F1357" s="74" t="s">
        <v>2</v>
      </c>
      <c r="G1357" s="74" t="s">
        <v>2680</v>
      </c>
      <c r="H1357" s="76">
        <v>38471</v>
      </c>
      <c r="I1357" s="77">
        <v>4.2</v>
      </c>
      <c r="J1357" s="78">
        <v>8.14</v>
      </c>
      <c r="K1357" s="78">
        <v>11.5</v>
      </c>
      <c r="L1357" s="78">
        <v>42.44</v>
      </c>
      <c r="M1357" s="78">
        <v>50.9</v>
      </c>
      <c r="N1357" s="76">
        <v>38695</v>
      </c>
      <c r="O1357" s="77">
        <v>2.2000000000000002</v>
      </c>
      <c r="P1357" s="75" t="s">
        <v>1</v>
      </c>
      <c r="Q1357" s="75" t="s">
        <v>1</v>
      </c>
      <c r="R1357" s="75" t="s">
        <v>1</v>
      </c>
      <c r="S1357" s="75" t="s">
        <v>1</v>
      </c>
      <c r="T1357" s="79">
        <v>7</v>
      </c>
      <c r="V1357" s="86">
        <v>38695</v>
      </c>
      <c r="X1357" s="81" t="str">
        <f t="shared" si="210"/>
        <v>2005-Q2</v>
      </c>
      <c r="Y1357" s="81" t="str">
        <f t="shared" si="211"/>
        <v>2005-Q2</v>
      </c>
      <c r="Z1357" s="87">
        <f t="shared" si="212"/>
        <v>11.5</v>
      </c>
      <c r="AB1357" s="81" t="str">
        <f t="shared" si="213"/>
        <v>2005-Q4</v>
      </c>
      <c r="AC1357" s="81" t="str">
        <f t="shared" si="214"/>
        <v/>
      </c>
      <c r="AD1357" s="87" t="str">
        <f t="shared" si="215"/>
        <v/>
      </c>
      <c r="AF1357" s="81" t="str">
        <f t="shared" si="216"/>
        <v/>
      </c>
      <c r="AG1357" s="87" t="str">
        <f t="shared" si="217"/>
        <v/>
      </c>
      <c r="AH1357" s="87" t="str">
        <f t="shared" si="218"/>
        <v/>
      </c>
      <c r="AI1357" s="87" t="str">
        <f t="shared" si="219"/>
        <v/>
      </c>
    </row>
    <row r="1358" spans="1:35" ht="12" customHeight="1" x14ac:dyDescent="0.2">
      <c r="A1358" s="73" t="s">
        <v>1887</v>
      </c>
      <c r="B1358" s="74" t="s">
        <v>116</v>
      </c>
      <c r="C1358" s="74" t="s">
        <v>119</v>
      </c>
      <c r="D1358" s="74" t="s">
        <v>118</v>
      </c>
      <c r="E1358" s="74" t="s">
        <v>1863</v>
      </c>
      <c r="F1358" s="74" t="s">
        <v>2</v>
      </c>
      <c r="G1358" s="74" t="s">
        <v>2680</v>
      </c>
      <c r="H1358" s="76">
        <v>38460</v>
      </c>
      <c r="I1358" s="77">
        <v>3.0327730000000002</v>
      </c>
      <c r="J1358" s="78">
        <v>8.5</v>
      </c>
      <c r="K1358" s="78">
        <v>11.5</v>
      </c>
      <c r="L1358" s="78">
        <v>49.8</v>
      </c>
      <c r="M1358" s="75" t="s">
        <v>1</v>
      </c>
      <c r="N1358" s="76">
        <v>38629</v>
      </c>
      <c r="O1358" s="77">
        <v>2.8166720000000001</v>
      </c>
      <c r="P1358" s="78">
        <v>8.1300000000000008</v>
      </c>
      <c r="Q1358" s="78">
        <v>10.75</v>
      </c>
      <c r="R1358" s="78">
        <v>49.8</v>
      </c>
      <c r="S1358" s="78">
        <v>47.172539</v>
      </c>
      <c r="T1358" s="79">
        <v>5</v>
      </c>
      <c r="V1358" s="86">
        <v>38629</v>
      </c>
      <c r="X1358" s="81" t="str">
        <f t="shared" si="210"/>
        <v>2005-Q2</v>
      </c>
      <c r="Y1358" s="81" t="str">
        <f t="shared" si="211"/>
        <v>2005-Q2</v>
      </c>
      <c r="Z1358" s="87">
        <f t="shared" si="212"/>
        <v>11.5</v>
      </c>
      <c r="AB1358" s="81" t="str">
        <f t="shared" si="213"/>
        <v>2005-Q4</v>
      </c>
      <c r="AC1358" s="81" t="str">
        <f t="shared" si="214"/>
        <v>2005-Q4</v>
      </c>
      <c r="AD1358" s="87">
        <f t="shared" si="215"/>
        <v>10.75</v>
      </c>
      <c r="AF1358" s="81" t="str">
        <f t="shared" si="216"/>
        <v>2005-Q4</v>
      </c>
      <c r="AG1358" s="87">
        <f t="shared" si="217"/>
        <v>11.5</v>
      </c>
      <c r="AH1358" s="87">
        <f t="shared" si="218"/>
        <v>10.75</v>
      </c>
      <c r="AI1358" s="87">
        <f t="shared" si="219"/>
        <v>0.75</v>
      </c>
    </row>
    <row r="1359" spans="1:35" ht="12" customHeight="1" x14ac:dyDescent="0.2">
      <c r="A1359" s="73" t="s">
        <v>1887</v>
      </c>
      <c r="B1359" s="74" t="s">
        <v>35</v>
      </c>
      <c r="C1359" s="74" t="s">
        <v>13</v>
      </c>
      <c r="D1359" s="74" t="s">
        <v>12</v>
      </c>
      <c r="E1359" s="74" t="s">
        <v>1348</v>
      </c>
      <c r="F1359" s="74" t="s">
        <v>2</v>
      </c>
      <c r="G1359" s="74" t="s">
        <v>2680</v>
      </c>
      <c r="H1359" s="76">
        <v>38306</v>
      </c>
      <c r="I1359" s="77">
        <v>52.5</v>
      </c>
      <c r="J1359" s="78">
        <v>8.06</v>
      </c>
      <c r="K1359" s="78">
        <v>10</v>
      </c>
      <c r="L1359" s="78">
        <v>47.56</v>
      </c>
      <c r="M1359" s="78">
        <v>2175.6999999999998</v>
      </c>
      <c r="N1359" s="76">
        <v>38623</v>
      </c>
      <c r="O1359" s="77">
        <v>25.9</v>
      </c>
      <c r="P1359" s="78">
        <v>8.06</v>
      </c>
      <c r="Q1359" s="78">
        <v>10</v>
      </c>
      <c r="R1359" s="78">
        <v>47.56</v>
      </c>
      <c r="S1359" s="78">
        <v>2175.6999999999998</v>
      </c>
      <c r="T1359" s="79">
        <v>10</v>
      </c>
      <c r="V1359" s="86">
        <v>38623</v>
      </c>
      <c r="X1359" s="81" t="str">
        <f t="shared" si="210"/>
        <v>2004-Q4</v>
      </c>
      <c r="Y1359" s="81" t="str">
        <f t="shared" si="211"/>
        <v>2004-Q4</v>
      </c>
      <c r="Z1359" s="87">
        <f t="shared" si="212"/>
        <v>10</v>
      </c>
      <c r="AB1359" s="81" t="str">
        <f t="shared" si="213"/>
        <v>2005-Q3</v>
      </c>
      <c r="AC1359" s="81" t="str">
        <f t="shared" si="214"/>
        <v>2005-Q3</v>
      </c>
      <c r="AD1359" s="87">
        <f t="shared" si="215"/>
        <v>10</v>
      </c>
      <c r="AF1359" s="81" t="str">
        <f t="shared" si="216"/>
        <v>2005-Q3</v>
      </c>
      <c r="AG1359" s="87">
        <f t="shared" si="217"/>
        <v>10</v>
      </c>
      <c r="AH1359" s="87">
        <f t="shared" si="218"/>
        <v>10</v>
      </c>
      <c r="AI1359" s="87">
        <f t="shared" si="219"/>
        <v>0</v>
      </c>
    </row>
    <row r="1360" spans="1:35" ht="12" customHeight="1" x14ac:dyDescent="0.2">
      <c r="A1360" s="73" t="s">
        <v>1887</v>
      </c>
      <c r="B1360" s="74" t="s">
        <v>28</v>
      </c>
      <c r="C1360" s="74" t="s">
        <v>1492</v>
      </c>
      <c r="D1360" s="74" t="s">
        <v>22</v>
      </c>
      <c r="E1360" s="74" t="s">
        <v>1494</v>
      </c>
      <c r="F1360" s="74" t="s">
        <v>2</v>
      </c>
      <c r="G1360" s="74" t="s">
        <v>2678</v>
      </c>
      <c r="H1360" s="76">
        <v>37928</v>
      </c>
      <c r="I1360" s="77">
        <v>66.5</v>
      </c>
      <c r="J1360" s="78">
        <v>8.56</v>
      </c>
      <c r="K1360" s="78">
        <v>12</v>
      </c>
      <c r="L1360" s="78">
        <v>44.81</v>
      </c>
      <c r="M1360" s="78">
        <v>1343.4</v>
      </c>
      <c r="N1360" s="76">
        <v>38579</v>
      </c>
      <c r="O1360" s="77">
        <v>-8.8000000000000007</v>
      </c>
      <c r="P1360" s="78">
        <v>7.48</v>
      </c>
      <c r="Q1360" s="78">
        <v>10.130000000000001</v>
      </c>
      <c r="R1360" s="78">
        <v>40</v>
      </c>
      <c r="S1360" s="78">
        <v>1333.4</v>
      </c>
      <c r="T1360" s="79">
        <v>21</v>
      </c>
      <c r="V1360" s="86">
        <v>38579</v>
      </c>
      <c r="X1360" s="81" t="str">
        <f t="shared" si="210"/>
        <v>2003-Q4</v>
      </c>
      <c r="Y1360" s="81" t="str">
        <f t="shared" si="211"/>
        <v>2003-Q4</v>
      </c>
      <c r="Z1360" s="87">
        <f t="shared" si="212"/>
        <v>12</v>
      </c>
      <c r="AB1360" s="81" t="str">
        <f t="shared" si="213"/>
        <v>2005-Q3</v>
      </c>
      <c r="AC1360" s="81" t="str">
        <f t="shared" si="214"/>
        <v>2005-Q3</v>
      </c>
      <c r="AD1360" s="87">
        <f t="shared" si="215"/>
        <v>10.130000000000001</v>
      </c>
      <c r="AF1360" s="81" t="str">
        <f t="shared" si="216"/>
        <v>2005-Q3</v>
      </c>
      <c r="AG1360" s="87">
        <f t="shared" si="217"/>
        <v>12</v>
      </c>
      <c r="AH1360" s="87">
        <f t="shared" si="218"/>
        <v>10.130000000000001</v>
      </c>
      <c r="AI1360" s="87">
        <f t="shared" si="219"/>
        <v>1.8699999999999992</v>
      </c>
    </row>
    <row r="1361" spans="1:35" ht="12" customHeight="1" x14ac:dyDescent="0.2">
      <c r="A1361" s="73" t="s">
        <v>1887</v>
      </c>
      <c r="B1361" s="74" t="s">
        <v>28</v>
      </c>
      <c r="C1361" s="74" t="s">
        <v>1511</v>
      </c>
      <c r="D1361" s="74" t="s">
        <v>263</v>
      </c>
      <c r="E1361" s="74" t="s">
        <v>1512</v>
      </c>
      <c r="F1361" s="74" t="s">
        <v>2</v>
      </c>
      <c r="G1361" s="74" t="s">
        <v>2680</v>
      </c>
      <c r="H1361" s="76">
        <v>38041</v>
      </c>
      <c r="I1361" s="77">
        <v>10.199999999999999</v>
      </c>
      <c r="J1361" s="78">
        <v>7.29</v>
      </c>
      <c r="K1361" s="78">
        <v>11.75</v>
      </c>
      <c r="L1361" s="78">
        <v>40</v>
      </c>
      <c r="M1361" s="78">
        <v>138.6</v>
      </c>
      <c r="N1361" s="76">
        <v>38569</v>
      </c>
      <c r="O1361" s="77">
        <v>-1.3</v>
      </c>
      <c r="P1361" s="78">
        <v>6.17</v>
      </c>
      <c r="Q1361" s="78">
        <v>11.75</v>
      </c>
      <c r="R1361" s="78">
        <v>25</v>
      </c>
      <c r="S1361" s="78">
        <v>126.3</v>
      </c>
      <c r="T1361" s="79">
        <v>17</v>
      </c>
      <c r="V1361" s="86">
        <v>38569</v>
      </c>
      <c r="X1361" s="81" t="str">
        <f t="shared" si="210"/>
        <v>2004-Q1</v>
      </c>
      <c r="Y1361" s="81" t="str">
        <f t="shared" si="211"/>
        <v>2004-Q1</v>
      </c>
      <c r="Z1361" s="87">
        <f t="shared" si="212"/>
        <v>11.75</v>
      </c>
      <c r="AB1361" s="81" t="str">
        <f t="shared" si="213"/>
        <v>2005-Q3</v>
      </c>
      <c r="AC1361" s="81" t="str">
        <f t="shared" si="214"/>
        <v>2005-Q3</v>
      </c>
      <c r="AD1361" s="87">
        <f t="shared" si="215"/>
        <v>11.75</v>
      </c>
      <c r="AF1361" s="81" t="str">
        <f t="shared" si="216"/>
        <v>2005-Q3</v>
      </c>
      <c r="AG1361" s="87">
        <f t="shared" si="217"/>
        <v>11.75</v>
      </c>
      <c r="AH1361" s="87">
        <f t="shared" si="218"/>
        <v>11.75</v>
      </c>
      <c r="AI1361" s="87">
        <f t="shared" si="219"/>
        <v>0</v>
      </c>
    </row>
    <row r="1362" spans="1:35" ht="12" customHeight="1" x14ac:dyDescent="0.2">
      <c r="A1362" s="73" t="s">
        <v>1887</v>
      </c>
      <c r="B1362" s="74" t="s">
        <v>86</v>
      </c>
      <c r="C1362" s="74" t="s">
        <v>13</v>
      </c>
      <c r="D1362" s="74" t="s">
        <v>12</v>
      </c>
      <c r="E1362" s="74" t="s">
        <v>570</v>
      </c>
      <c r="F1362" s="74" t="s">
        <v>2</v>
      </c>
      <c r="G1362" s="74" t="s">
        <v>2680</v>
      </c>
      <c r="H1362" s="76">
        <v>38366</v>
      </c>
      <c r="I1362" s="77">
        <v>16.899999999999999</v>
      </c>
      <c r="J1362" s="78">
        <v>8.66</v>
      </c>
      <c r="K1362" s="78">
        <v>11.13</v>
      </c>
      <c r="L1362" s="78">
        <v>47.8</v>
      </c>
      <c r="M1362" s="78">
        <v>407.8</v>
      </c>
      <c r="N1362" s="76">
        <v>38555</v>
      </c>
      <c r="O1362" s="77">
        <v>5.8</v>
      </c>
      <c r="P1362" s="75" t="s">
        <v>1</v>
      </c>
      <c r="Q1362" s="75" t="s">
        <v>1</v>
      </c>
      <c r="R1362" s="75" t="s">
        <v>1</v>
      </c>
      <c r="S1362" s="75" t="s">
        <v>1</v>
      </c>
      <c r="T1362" s="79">
        <v>6</v>
      </c>
      <c r="V1362" s="86">
        <v>38555</v>
      </c>
      <c r="X1362" s="81" t="str">
        <f t="shared" si="210"/>
        <v>2005-Q1</v>
      </c>
      <c r="Y1362" s="81" t="str">
        <f t="shared" si="211"/>
        <v>2005-Q1</v>
      </c>
      <c r="Z1362" s="87">
        <f t="shared" si="212"/>
        <v>11.13</v>
      </c>
      <c r="AB1362" s="81" t="str">
        <f t="shared" si="213"/>
        <v>2005-Q3</v>
      </c>
      <c r="AC1362" s="81" t="str">
        <f t="shared" si="214"/>
        <v/>
      </c>
      <c r="AD1362" s="87" t="str">
        <f t="shared" si="215"/>
        <v/>
      </c>
      <c r="AF1362" s="81" t="str">
        <f t="shared" si="216"/>
        <v/>
      </c>
      <c r="AG1362" s="87" t="str">
        <f t="shared" si="217"/>
        <v/>
      </c>
      <c r="AH1362" s="87" t="str">
        <f t="shared" si="218"/>
        <v/>
      </c>
      <c r="AI1362" s="87" t="str">
        <f t="shared" si="219"/>
        <v/>
      </c>
    </row>
    <row r="1363" spans="1:35" ht="12" customHeight="1" x14ac:dyDescent="0.2">
      <c r="A1363" s="73" t="s">
        <v>1887</v>
      </c>
      <c r="B1363" s="74" t="s">
        <v>8</v>
      </c>
      <c r="C1363" s="74" t="s">
        <v>3006</v>
      </c>
      <c r="D1363" s="74" t="s">
        <v>122</v>
      </c>
      <c r="E1363" s="74" t="s">
        <v>1795</v>
      </c>
      <c r="F1363" s="74" t="s">
        <v>2</v>
      </c>
      <c r="G1363" s="74" t="s">
        <v>2680</v>
      </c>
      <c r="H1363" s="76">
        <v>38247</v>
      </c>
      <c r="I1363" s="77">
        <v>48.1</v>
      </c>
      <c r="J1363" s="78">
        <v>10.59</v>
      </c>
      <c r="K1363" s="78">
        <v>12</v>
      </c>
      <c r="L1363" s="78">
        <v>60.22</v>
      </c>
      <c r="M1363" s="78">
        <v>972.2</v>
      </c>
      <c r="N1363" s="76">
        <v>38552</v>
      </c>
      <c r="O1363" s="77">
        <v>18.600000000000001</v>
      </c>
      <c r="P1363" s="78">
        <v>10.210000000000001</v>
      </c>
      <c r="Q1363" s="78">
        <v>11.5</v>
      </c>
      <c r="R1363" s="78">
        <v>61.75</v>
      </c>
      <c r="S1363" s="78">
        <v>964</v>
      </c>
      <c r="T1363" s="79">
        <v>10</v>
      </c>
      <c r="V1363" s="86">
        <v>38552</v>
      </c>
      <c r="X1363" s="81" t="str">
        <f t="shared" si="210"/>
        <v>2004-Q3</v>
      </c>
      <c r="Y1363" s="81" t="str">
        <f t="shared" si="211"/>
        <v>2004-Q3</v>
      </c>
      <c r="Z1363" s="87">
        <f t="shared" si="212"/>
        <v>12</v>
      </c>
      <c r="AB1363" s="81" t="str">
        <f t="shared" si="213"/>
        <v>2005-Q3</v>
      </c>
      <c r="AC1363" s="81" t="str">
        <f t="shared" si="214"/>
        <v>2005-Q3</v>
      </c>
      <c r="AD1363" s="87">
        <f t="shared" si="215"/>
        <v>11.5</v>
      </c>
      <c r="AF1363" s="81" t="str">
        <f t="shared" si="216"/>
        <v>2005-Q3</v>
      </c>
      <c r="AG1363" s="87">
        <f t="shared" si="217"/>
        <v>12</v>
      </c>
      <c r="AH1363" s="87">
        <f t="shared" si="218"/>
        <v>11.5</v>
      </c>
      <c r="AI1363" s="87">
        <f t="shared" si="219"/>
        <v>0.5</v>
      </c>
    </row>
    <row r="1364" spans="1:35" ht="12" customHeight="1" x14ac:dyDescent="0.2">
      <c r="A1364" s="73" t="s">
        <v>1887</v>
      </c>
      <c r="B1364" s="74" t="s">
        <v>46</v>
      </c>
      <c r="C1364" s="74" t="s">
        <v>45</v>
      </c>
      <c r="D1364" s="74" t="s">
        <v>4</v>
      </c>
      <c r="E1364" s="74" t="s">
        <v>1091</v>
      </c>
      <c r="F1364" s="74" t="s">
        <v>2</v>
      </c>
      <c r="G1364" s="74" t="s">
        <v>2678</v>
      </c>
      <c r="H1364" s="76">
        <v>38184</v>
      </c>
      <c r="I1364" s="77">
        <v>55.9</v>
      </c>
      <c r="J1364" s="78">
        <v>8.5</v>
      </c>
      <c r="K1364" s="78">
        <v>9.75</v>
      </c>
      <c r="L1364" s="78">
        <v>46</v>
      </c>
      <c r="M1364" s="78">
        <v>2079.5</v>
      </c>
      <c r="N1364" s="76">
        <v>38504</v>
      </c>
      <c r="O1364" s="77">
        <v>51.1</v>
      </c>
      <c r="P1364" s="78">
        <v>8.5</v>
      </c>
      <c r="Q1364" s="78">
        <v>9.75</v>
      </c>
      <c r="R1364" s="78">
        <v>46</v>
      </c>
      <c r="S1364" s="78">
        <v>2079.5</v>
      </c>
      <c r="T1364" s="79">
        <v>10</v>
      </c>
      <c r="V1364" s="86">
        <v>38504</v>
      </c>
      <c r="X1364" s="81" t="str">
        <f t="shared" si="210"/>
        <v>2004-Q3</v>
      </c>
      <c r="Y1364" s="81" t="str">
        <f t="shared" si="211"/>
        <v>2004-Q3</v>
      </c>
      <c r="Z1364" s="87">
        <f t="shared" si="212"/>
        <v>9.75</v>
      </c>
      <c r="AB1364" s="81" t="str">
        <f t="shared" si="213"/>
        <v>2005-Q2</v>
      </c>
      <c r="AC1364" s="81" t="str">
        <f t="shared" si="214"/>
        <v>2005-Q2</v>
      </c>
      <c r="AD1364" s="87">
        <f t="shared" si="215"/>
        <v>9.75</v>
      </c>
      <c r="AF1364" s="81" t="str">
        <f t="shared" si="216"/>
        <v>2005-Q2</v>
      </c>
      <c r="AG1364" s="87">
        <f t="shared" si="217"/>
        <v>9.75</v>
      </c>
      <c r="AH1364" s="87">
        <f t="shared" si="218"/>
        <v>9.75</v>
      </c>
      <c r="AI1364" s="87">
        <f t="shared" si="219"/>
        <v>0</v>
      </c>
    </row>
    <row r="1365" spans="1:35" ht="12" customHeight="1" x14ac:dyDescent="0.2">
      <c r="A1365" s="73" t="s">
        <v>1887</v>
      </c>
      <c r="B1365" s="74" t="s">
        <v>46</v>
      </c>
      <c r="C1365" s="74" t="s">
        <v>189</v>
      </c>
      <c r="D1365" s="74" t="s">
        <v>62</v>
      </c>
      <c r="E1365" s="74" t="s">
        <v>1085</v>
      </c>
      <c r="F1365" s="74" t="s">
        <v>2</v>
      </c>
      <c r="G1365" s="74" t="s">
        <v>2678</v>
      </c>
      <c r="H1365" s="76">
        <v>37655</v>
      </c>
      <c r="I1365" s="77">
        <v>41.2</v>
      </c>
      <c r="J1365" s="78">
        <v>9.48</v>
      </c>
      <c r="K1365" s="78">
        <v>12.5</v>
      </c>
      <c r="L1365" s="78">
        <v>45.11</v>
      </c>
      <c r="M1365" s="78">
        <v>647</v>
      </c>
      <c r="N1365" s="76">
        <v>38498</v>
      </c>
      <c r="O1365" s="77">
        <v>-0.3</v>
      </c>
      <c r="P1365" s="78">
        <v>8.14</v>
      </c>
      <c r="Q1365" s="78">
        <v>9.75</v>
      </c>
      <c r="R1365" s="78">
        <v>46.22</v>
      </c>
      <c r="S1365" s="78">
        <v>654.9</v>
      </c>
      <c r="T1365" s="79">
        <v>28</v>
      </c>
      <c r="V1365" s="86">
        <v>38498</v>
      </c>
      <c r="X1365" s="81" t="str">
        <f t="shared" si="210"/>
        <v>2003-Q1</v>
      </c>
      <c r="Y1365" s="81" t="str">
        <f t="shared" si="211"/>
        <v>2003-Q1</v>
      </c>
      <c r="Z1365" s="87">
        <f t="shared" si="212"/>
        <v>12.5</v>
      </c>
      <c r="AB1365" s="81" t="str">
        <f t="shared" si="213"/>
        <v>2005-Q2</v>
      </c>
      <c r="AC1365" s="81" t="str">
        <f t="shared" si="214"/>
        <v>2005-Q2</v>
      </c>
      <c r="AD1365" s="87">
        <f t="shared" si="215"/>
        <v>9.75</v>
      </c>
      <c r="AF1365" s="81" t="str">
        <f t="shared" si="216"/>
        <v>2005-Q2</v>
      </c>
      <c r="AG1365" s="87">
        <f t="shared" si="217"/>
        <v>12.5</v>
      </c>
      <c r="AH1365" s="87">
        <f t="shared" si="218"/>
        <v>9.75</v>
      </c>
      <c r="AI1365" s="87">
        <f t="shared" si="219"/>
        <v>2.75</v>
      </c>
    </row>
    <row r="1366" spans="1:35" ht="12" customHeight="1" x14ac:dyDescent="0.2">
      <c r="A1366" s="73" t="s">
        <v>1887</v>
      </c>
      <c r="B1366" s="74" t="s">
        <v>92</v>
      </c>
      <c r="C1366" s="74" t="s">
        <v>462</v>
      </c>
      <c r="D1366" s="74" t="s">
        <v>52</v>
      </c>
      <c r="E1366" s="74" t="s">
        <v>463</v>
      </c>
      <c r="F1366" s="74" t="s">
        <v>2</v>
      </c>
      <c r="G1366" s="74" t="s">
        <v>2680</v>
      </c>
      <c r="H1366" s="76">
        <v>38321</v>
      </c>
      <c r="I1366" s="77">
        <v>22.2</v>
      </c>
      <c r="J1366" s="78">
        <v>9.25</v>
      </c>
      <c r="K1366" s="78">
        <v>12.5</v>
      </c>
      <c r="L1366" s="78">
        <v>46.67</v>
      </c>
      <c r="M1366" s="78">
        <v>495.4</v>
      </c>
      <c r="N1366" s="76">
        <v>38497</v>
      </c>
      <c r="O1366" s="77">
        <v>9.6</v>
      </c>
      <c r="P1366" s="75" t="s">
        <v>1</v>
      </c>
      <c r="Q1366" s="78">
        <v>10.75</v>
      </c>
      <c r="R1366" s="75" t="s">
        <v>1</v>
      </c>
      <c r="S1366" s="75" t="s">
        <v>1</v>
      </c>
      <c r="T1366" s="79">
        <v>5</v>
      </c>
      <c r="V1366" s="86">
        <v>38497</v>
      </c>
      <c r="X1366" s="81" t="str">
        <f t="shared" si="210"/>
        <v>2004-Q4</v>
      </c>
      <c r="Y1366" s="81" t="str">
        <f t="shared" si="211"/>
        <v>2004-Q4</v>
      </c>
      <c r="Z1366" s="87">
        <f t="shared" si="212"/>
        <v>12.5</v>
      </c>
      <c r="AB1366" s="81" t="str">
        <f t="shared" si="213"/>
        <v>2005-Q2</v>
      </c>
      <c r="AC1366" s="81" t="str">
        <f t="shared" si="214"/>
        <v>2005-Q2</v>
      </c>
      <c r="AD1366" s="87">
        <f t="shared" si="215"/>
        <v>10.75</v>
      </c>
      <c r="AF1366" s="81" t="str">
        <f t="shared" si="216"/>
        <v>2005-Q2</v>
      </c>
      <c r="AG1366" s="87">
        <f t="shared" si="217"/>
        <v>12.5</v>
      </c>
      <c r="AH1366" s="87">
        <f t="shared" si="218"/>
        <v>10.75</v>
      </c>
      <c r="AI1366" s="87">
        <f t="shared" si="219"/>
        <v>1.75</v>
      </c>
    </row>
    <row r="1367" spans="1:35" ht="12" customHeight="1" x14ac:dyDescent="0.2">
      <c r="A1367" s="73" t="s">
        <v>1887</v>
      </c>
      <c r="B1367" s="74" t="s">
        <v>70</v>
      </c>
      <c r="C1367" s="74" t="s">
        <v>69</v>
      </c>
      <c r="D1367" s="74" t="s">
        <v>26</v>
      </c>
      <c r="E1367" s="74" t="s">
        <v>721</v>
      </c>
      <c r="F1367" s="74" t="s">
        <v>2</v>
      </c>
      <c r="G1367" s="74" t="s">
        <v>2680</v>
      </c>
      <c r="H1367" s="76">
        <v>37995</v>
      </c>
      <c r="I1367" s="77">
        <v>167.1</v>
      </c>
      <c r="J1367" s="78">
        <v>9.6999999999999993</v>
      </c>
      <c r="K1367" s="78">
        <v>11.4</v>
      </c>
      <c r="L1367" s="78">
        <v>46.89</v>
      </c>
      <c r="M1367" s="78">
        <v>2586</v>
      </c>
      <c r="N1367" s="76">
        <v>38490</v>
      </c>
      <c r="O1367" s="77">
        <v>0</v>
      </c>
      <c r="P1367" s="78">
        <v>8.76</v>
      </c>
      <c r="Q1367" s="78">
        <v>10.25</v>
      </c>
      <c r="R1367" s="78">
        <v>48.73</v>
      </c>
      <c r="S1367" s="75" t="s">
        <v>1</v>
      </c>
      <c r="T1367" s="79">
        <v>16</v>
      </c>
      <c r="V1367" s="86">
        <v>38490</v>
      </c>
      <c r="X1367" s="81" t="str">
        <f t="shared" si="210"/>
        <v>2004-Q1</v>
      </c>
      <c r="Y1367" s="81" t="str">
        <f t="shared" si="211"/>
        <v>2004-Q1</v>
      </c>
      <c r="Z1367" s="87">
        <f t="shared" si="212"/>
        <v>11.4</v>
      </c>
      <c r="AB1367" s="81" t="str">
        <f t="shared" si="213"/>
        <v>2005-Q2</v>
      </c>
      <c r="AC1367" s="81" t="str">
        <f t="shared" si="214"/>
        <v>2005-Q2</v>
      </c>
      <c r="AD1367" s="87">
        <f t="shared" si="215"/>
        <v>10.25</v>
      </c>
      <c r="AF1367" s="81" t="str">
        <f t="shared" si="216"/>
        <v>2005-Q2</v>
      </c>
      <c r="AG1367" s="87">
        <f t="shared" si="217"/>
        <v>11.4</v>
      </c>
      <c r="AH1367" s="87">
        <f t="shared" si="218"/>
        <v>10.25</v>
      </c>
      <c r="AI1367" s="87">
        <f t="shared" si="219"/>
        <v>1.1500000000000004</v>
      </c>
    </row>
    <row r="1368" spans="1:35" ht="12" customHeight="1" x14ac:dyDescent="0.2">
      <c r="A1368" s="73" t="s">
        <v>1887</v>
      </c>
      <c r="B1368" s="74" t="s">
        <v>8</v>
      </c>
      <c r="C1368" s="74" t="s">
        <v>125</v>
      </c>
      <c r="D1368" s="74" t="s">
        <v>124</v>
      </c>
      <c r="E1368" s="74" t="s">
        <v>1772</v>
      </c>
      <c r="F1368" s="74" t="s">
        <v>2</v>
      </c>
      <c r="G1368" s="74" t="s">
        <v>2680</v>
      </c>
      <c r="H1368" s="76">
        <v>38117</v>
      </c>
      <c r="I1368" s="77">
        <v>84.8</v>
      </c>
      <c r="J1368" s="75" t="s">
        <v>1</v>
      </c>
      <c r="K1368" s="75" t="s">
        <v>1</v>
      </c>
      <c r="L1368" s="75" t="s">
        <v>1</v>
      </c>
      <c r="M1368" s="75" t="s">
        <v>1</v>
      </c>
      <c r="N1368" s="76">
        <v>38490</v>
      </c>
      <c r="O1368" s="77">
        <v>59.7</v>
      </c>
      <c r="P1368" s="75" t="s">
        <v>1</v>
      </c>
      <c r="Q1368" s="75" t="s">
        <v>1</v>
      </c>
      <c r="R1368" s="75" t="s">
        <v>1</v>
      </c>
      <c r="S1368" s="75" t="s">
        <v>1</v>
      </c>
      <c r="T1368" s="79">
        <v>12</v>
      </c>
      <c r="V1368" s="86">
        <v>38490</v>
      </c>
      <c r="X1368" s="81" t="str">
        <f t="shared" si="210"/>
        <v>2004-Q2</v>
      </c>
      <c r="Y1368" s="81" t="str">
        <f t="shared" si="211"/>
        <v/>
      </c>
      <c r="Z1368" s="87" t="str">
        <f t="shared" si="212"/>
        <v/>
      </c>
      <c r="AB1368" s="81" t="str">
        <f t="shared" si="213"/>
        <v>2005-Q2</v>
      </c>
      <c r="AC1368" s="81" t="str">
        <f t="shared" si="214"/>
        <v/>
      </c>
      <c r="AD1368" s="87" t="str">
        <f t="shared" si="215"/>
        <v/>
      </c>
      <c r="AF1368" s="81" t="str">
        <f t="shared" si="216"/>
        <v/>
      </c>
      <c r="AG1368" s="87" t="str">
        <f t="shared" si="217"/>
        <v/>
      </c>
      <c r="AH1368" s="87" t="str">
        <f t="shared" si="218"/>
        <v/>
      </c>
      <c r="AI1368" s="87" t="str">
        <f t="shared" si="219"/>
        <v/>
      </c>
    </row>
    <row r="1369" spans="1:35" ht="12" customHeight="1" x14ac:dyDescent="0.2">
      <c r="A1369" s="73" t="s">
        <v>1887</v>
      </c>
      <c r="B1369" s="74" t="s">
        <v>181</v>
      </c>
      <c r="C1369" s="74" t="s">
        <v>3015</v>
      </c>
      <c r="D1369" s="74" t="s">
        <v>22</v>
      </c>
      <c r="E1369" s="74" t="s">
        <v>1337</v>
      </c>
      <c r="F1369" s="74" t="s">
        <v>2</v>
      </c>
      <c r="G1369" s="74" t="s">
        <v>2680</v>
      </c>
      <c r="H1369" s="76">
        <v>37925</v>
      </c>
      <c r="I1369" s="77">
        <v>40.9</v>
      </c>
      <c r="J1369" s="78">
        <v>9.43</v>
      </c>
      <c r="K1369" s="78">
        <v>12</v>
      </c>
      <c r="L1369" s="78">
        <v>48.45</v>
      </c>
      <c r="M1369" s="78">
        <v>1060.5999999999999</v>
      </c>
      <c r="N1369" s="76">
        <v>38474</v>
      </c>
      <c r="O1369" s="77">
        <v>-6.9</v>
      </c>
      <c r="P1369" s="75" t="s">
        <v>1</v>
      </c>
      <c r="Q1369" s="75" t="s">
        <v>1</v>
      </c>
      <c r="R1369" s="75" t="s">
        <v>1</v>
      </c>
      <c r="S1369" s="75" t="s">
        <v>1</v>
      </c>
      <c r="T1369" s="79">
        <v>18</v>
      </c>
      <c r="V1369" s="86">
        <v>38474</v>
      </c>
      <c r="X1369" s="81" t="str">
        <f t="shared" si="210"/>
        <v>2003-Q4</v>
      </c>
      <c r="Y1369" s="81" t="str">
        <f t="shared" si="211"/>
        <v>2003-Q4</v>
      </c>
      <c r="Z1369" s="87">
        <f t="shared" si="212"/>
        <v>12</v>
      </c>
      <c r="AB1369" s="81" t="str">
        <f t="shared" si="213"/>
        <v>2005-Q2</v>
      </c>
      <c r="AC1369" s="81" t="str">
        <f t="shared" si="214"/>
        <v/>
      </c>
      <c r="AD1369" s="87" t="str">
        <f t="shared" si="215"/>
        <v/>
      </c>
      <c r="AF1369" s="81" t="str">
        <f t="shared" si="216"/>
        <v/>
      </c>
      <c r="AG1369" s="87" t="str">
        <f t="shared" si="217"/>
        <v/>
      </c>
      <c r="AH1369" s="87" t="str">
        <f t="shared" si="218"/>
        <v/>
      </c>
      <c r="AI1369" s="87" t="str">
        <f t="shared" si="219"/>
        <v/>
      </c>
    </row>
    <row r="1370" spans="1:35" ht="12" customHeight="1" x14ac:dyDescent="0.2">
      <c r="A1370" s="73" t="s">
        <v>1887</v>
      </c>
      <c r="B1370" s="74" t="s">
        <v>57</v>
      </c>
      <c r="C1370" s="74" t="s">
        <v>56</v>
      </c>
      <c r="D1370" s="74" t="s">
        <v>2095</v>
      </c>
      <c r="E1370" s="74" t="s">
        <v>898</v>
      </c>
      <c r="F1370" s="74" t="s">
        <v>2</v>
      </c>
      <c r="G1370" s="74" t="s">
        <v>2680</v>
      </c>
      <c r="H1370" s="76">
        <v>38387</v>
      </c>
      <c r="I1370" s="77">
        <v>5.7</v>
      </c>
      <c r="J1370" s="78">
        <v>8.2799999999999994</v>
      </c>
      <c r="K1370" s="78">
        <v>12</v>
      </c>
      <c r="L1370" s="78">
        <v>47.39</v>
      </c>
      <c r="M1370" s="78">
        <v>100.8</v>
      </c>
      <c r="N1370" s="76">
        <v>38470</v>
      </c>
      <c r="O1370" s="77">
        <v>0</v>
      </c>
      <c r="P1370" s="75" t="s">
        <v>1</v>
      </c>
      <c r="Q1370" s="75" t="s">
        <v>1</v>
      </c>
      <c r="R1370" s="75" t="s">
        <v>1</v>
      </c>
      <c r="S1370" s="75" t="s">
        <v>1</v>
      </c>
      <c r="T1370" s="79">
        <v>2</v>
      </c>
      <c r="V1370" s="86">
        <v>38470</v>
      </c>
      <c r="X1370" s="81" t="str">
        <f t="shared" si="210"/>
        <v>2005-Q1</v>
      </c>
      <c r="Y1370" s="81" t="str">
        <f t="shared" si="211"/>
        <v>2005-Q1</v>
      </c>
      <c r="Z1370" s="87">
        <f t="shared" si="212"/>
        <v>12</v>
      </c>
      <c r="AB1370" s="81" t="str">
        <f t="shared" si="213"/>
        <v>2005-Q2</v>
      </c>
      <c r="AC1370" s="81" t="str">
        <f t="shared" si="214"/>
        <v/>
      </c>
      <c r="AD1370" s="87" t="str">
        <f t="shared" si="215"/>
        <v/>
      </c>
      <c r="AF1370" s="81" t="str">
        <f t="shared" si="216"/>
        <v/>
      </c>
      <c r="AG1370" s="87" t="str">
        <f t="shared" si="217"/>
        <v/>
      </c>
      <c r="AH1370" s="87" t="str">
        <f t="shared" si="218"/>
        <v/>
      </c>
      <c r="AI1370" s="87" t="str">
        <f t="shared" si="219"/>
        <v/>
      </c>
    </row>
    <row r="1371" spans="1:35" ht="12" customHeight="1" x14ac:dyDescent="0.2">
      <c r="A1371" s="73" t="s">
        <v>1887</v>
      </c>
      <c r="B1371" s="74" t="s">
        <v>109</v>
      </c>
      <c r="C1371" s="74" t="s">
        <v>272</v>
      </c>
      <c r="D1371" s="74" t="s">
        <v>271</v>
      </c>
      <c r="E1371" s="74" t="s">
        <v>307</v>
      </c>
      <c r="F1371" s="74" t="s">
        <v>2</v>
      </c>
      <c r="G1371" s="74" t="s">
        <v>2680</v>
      </c>
      <c r="H1371" s="76">
        <v>37799</v>
      </c>
      <c r="I1371" s="77">
        <v>175.1</v>
      </c>
      <c r="J1371" s="78">
        <v>8.67</v>
      </c>
      <c r="K1371" s="78">
        <v>11.5</v>
      </c>
      <c r="L1371" s="78">
        <v>50</v>
      </c>
      <c r="M1371" s="78">
        <v>4200</v>
      </c>
      <c r="N1371" s="76">
        <v>38449</v>
      </c>
      <c r="O1371" s="77">
        <v>75.5</v>
      </c>
      <c r="P1371" s="78">
        <v>7.8</v>
      </c>
      <c r="Q1371" s="78">
        <v>10.25</v>
      </c>
      <c r="R1371" s="78">
        <v>45</v>
      </c>
      <c r="S1371" s="78">
        <v>3800</v>
      </c>
      <c r="T1371" s="79">
        <v>21</v>
      </c>
      <c r="V1371" s="86">
        <v>38449</v>
      </c>
      <c r="X1371" s="81" t="str">
        <f t="shared" si="210"/>
        <v>2003-Q2</v>
      </c>
      <c r="Y1371" s="81" t="str">
        <f t="shared" si="211"/>
        <v>2003-Q2</v>
      </c>
      <c r="Z1371" s="87">
        <f t="shared" si="212"/>
        <v>11.5</v>
      </c>
      <c r="AB1371" s="81" t="str">
        <f t="shared" si="213"/>
        <v>2005-Q2</v>
      </c>
      <c r="AC1371" s="81" t="str">
        <f t="shared" si="214"/>
        <v>2005-Q2</v>
      </c>
      <c r="AD1371" s="87">
        <f t="shared" si="215"/>
        <v>10.25</v>
      </c>
      <c r="AF1371" s="81" t="str">
        <f t="shared" si="216"/>
        <v>2005-Q2</v>
      </c>
      <c r="AG1371" s="87">
        <f t="shared" si="217"/>
        <v>11.5</v>
      </c>
      <c r="AH1371" s="87">
        <f t="shared" si="218"/>
        <v>10.25</v>
      </c>
      <c r="AI1371" s="87">
        <f t="shared" si="219"/>
        <v>1.25</v>
      </c>
    </row>
    <row r="1372" spans="1:35" ht="12" customHeight="1" x14ac:dyDescent="0.2">
      <c r="A1372" s="73" t="s">
        <v>1887</v>
      </c>
      <c r="B1372" s="74" t="s">
        <v>1653</v>
      </c>
      <c r="C1372" s="74" t="s">
        <v>1654</v>
      </c>
      <c r="D1372" s="74" t="s">
        <v>2095</v>
      </c>
      <c r="E1372" s="74" t="s">
        <v>1657</v>
      </c>
      <c r="F1372" s="74" t="s">
        <v>2</v>
      </c>
      <c r="G1372" s="74" t="s">
        <v>2680</v>
      </c>
      <c r="H1372" s="76">
        <v>38183</v>
      </c>
      <c r="I1372" s="77">
        <v>7.7</v>
      </c>
      <c r="J1372" s="78">
        <v>8.6999999999999993</v>
      </c>
      <c r="K1372" s="78">
        <v>11</v>
      </c>
      <c r="L1372" s="78">
        <v>55.53</v>
      </c>
      <c r="M1372" s="78">
        <v>246.6</v>
      </c>
      <c r="N1372" s="76">
        <v>38446</v>
      </c>
      <c r="O1372" s="77">
        <v>-7.2</v>
      </c>
      <c r="P1372" s="78">
        <v>8.14</v>
      </c>
      <c r="Q1372" s="78">
        <v>10</v>
      </c>
      <c r="R1372" s="78">
        <v>55.53</v>
      </c>
      <c r="S1372" s="78">
        <v>236.4</v>
      </c>
      <c r="T1372" s="79">
        <v>8</v>
      </c>
      <c r="V1372" s="86">
        <v>38446</v>
      </c>
      <c r="X1372" s="81" t="str">
        <f t="shared" si="210"/>
        <v>2004-Q3</v>
      </c>
      <c r="Y1372" s="81" t="str">
        <f t="shared" si="211"/>
        <v>2004-Q3</v>
      </c>
      <c r="Z1372" s="87">
        <f t="shared" si="212"/>
        <v>11</v>
      </c>
      <c r="AB1372" s="81" t="str">
        <f t="shared" si="213"/>
        <v>2005-Q2</v>
      </c>
      <c r="AC1372" s="81" t="str">
        <f t="shared" si="214"/>
        <v>2005-Q2</v>
      </c>
      <c r="AD1372" s="87">
        <f t="shared" si="215"/>
        <v>10</v>
      </c>
      <c r="AF1372" s="81" t="str">
        <f t="shared" si="216"/>
        <v>2005-Q2</v>
      </c>
      <c r="AG1372" s="87">
        <f t="shared" si="217"/>
        <v>11</v>
      </c>
      <c r="AH1372" s="87">
        <f t="shared" si="218"/>
        <v>10</v>
      </c>
      <c r="AI1372" s="87">
        <f t="shared" si="219"/>
        <v>1</v>
      </c>
    </row>
    <row r="1373" spans="1:35" ht="12" customHeight="1" x14ac:dyDescent="0.2">
      <c r="A1373" s="73" t="s">
        <v>1887</v>
      </c>
      <c r="B1373" s="74" t="s">
        <v>39</v>
      </c>
      <c r="C1373" s="74" t="s">
        <v>3013</v>
      </c>
      <c r="D1373" s="74" t="s">
        <v>38</v>
      </c>
      <c r="E1373" s="74" t="s">
        <v>1194</v>
      </c>
      <c r="F1373" s="74" t="s">
        <v>2</v>
      </c>
      <c r="G1373" s="74" t="s">
        <v>2678</v>
      </c>
      <c r="H1373" s="76">
        <v>38107</v>
      </c>
      <c r="I1373" s="77">
        <v>471.7</v>
      </c>
      <c r="J1373" s="78">
        <v>8.9</v>
      </c>
      <c r="K1373" s="78">
        <v>12</v>
      </c>
      <c r="L1373" s="78">
        <v>49</v>
      </c>
      <c r="M1373" s="78">
        <v>9368</v>
      </c>
      <c r="N1373" s="76">
        <v>38435</v>
      </c>
      <c r="O1373" s="77">
        <v>104.6</v>
      </c>
      <c r="P1373" s="78">
        <v>8.08</v>
      </c>
      <c r="Q1373" s="78">
        <v>10.3</v>
      </c>
      <c r="R1373" s="78">
        <v>48</v>
      </c>
      <c r="S1373" s="78">
        <v>9280.7000000000007</v>
      </c>
      <c r="T1373" s="79">
        <v>10</v>
      </c>
      <c r="V1373" s="86">
        <v>38435</v>
      </c>
      <c r="X1373" s="81" t="str">
        <f t="shared" si="210"/>
        <v>2004-Q2</v>
      </c>
      <c r="Y1373" s="81" t="str">
        <f t="shared" si="211"/>
        <v>2004-Q2</v>
      </c>
      <c r="Z1373" s="87">
        <f t="shared" si="212"/>
        <v>12</v>
      </c>
      <c r="AB1373" s="81" t="str">
        <f t="shared" si="213"/>
        <v>2005-Q1</v>
      </c>
      <c r="AC1373" s="81" t="str">
        <f t="shared" si="214"/>
        <v>2005-Q1</v>
      </c>
      <c r="AD1373" s="87">
        <f t="shared" si="215"/>
        <v>10.3</v>
      </c>
      <c r="AF1373" s="81" t="str">
        <f t="shared" si="216"/>
        <v>2005-Q1</v>
      </c>
      <c r="AG1373" s="87">
        <f t="shared" si="217"/>
        <v>12</v>
      </c>
      <c r="AH1373" s="87">
        <f t="shared" si="218"/>
        <v>10.3</v>
      </c>
      <c r="AI1373" s="87">
        <f t="shared" si="219"/>
        <v>1.6999999999999993</v>
      </c>
    </row>
    <row r="1374" spans="1:35" ht="12" customHeight="1" x14ac:dyDescent="0.2">
      <c r="A1374" s="73" t="s">
        <v>1887</v>
      </c>
      <c r="B1374" s="74" t="s">
        <v>193</v>
      </c>
      <c r="C1374" s="74" t="s">
        <v>16</v>
      </c>
      <c r="D1374" s="74" t="s">
        <v>15</v>
      </c>
      <c r="E1374" s="74" t="s">
        <v>1052</v>
      </c>
      <c r="F1374" s="74" t="s">
        <v>2</v>
      </c>
      <c r="G1374" s="74" t="s">
        <v>2680</v>
      </c>
      <c r="H1374" s="76">
        <v>38120</v>
      </c>
      <c r="I1374" s="77">
        <v>10.8</v>
      </c>
      <c r="J1374" s="78">
        <v>8.57</v>
      </c>
      <c r="K1374" s="78">
        <v>11.8</v>
      </c>
      <c r="L1374" s="78">
        <v>50.39</v>
      </c>
      <c r="M1374" s="78">
        <v>501.2</v>
      </c>
      <c r="N1374" s="76">
        <v>38429</v>
      </c>
      <c r="O1374" s="77">
        <v>-12</v>
      </c>
      <c r="P1374" s="75" t="s">
        <v>1</v>
      </c>
      <c r="Q1374" s="75" t="s">
        <v>1</v>
      </c>
      <c r="R1374" s="75" t="s">
        <v>1</v>
      </c>
      <c r="S1374" s="75" t="s">
        <v>1</v>
      </c>
      <c r="T1374" s="79">
        <v>10</v>
      </c>
      <c r="V1374" s="86">
        <v>38429</v>
      </c>
      <c r="X1374" s="81" t="str">
        <f t="shared" si="210"/>
        <v>2004-Q2</v>
      </c>
      <c r="Y1374" s="81" t="str">
        <f t="shared" si="211"/>
        <v>2004-Q2</v>
      </c>
      <c r="Z1374" s="87">
        <f t="shared" si="212"/>
        <v>11.8</v>
      </c>
      <c r="AB1374" s="81" t="str">
        <f t="shared" si="213"/>
        <v>2005-Q1</v>
      </c>
      <c r="AC1374" s="81" t="str">
        <f t="shared" si="214"/>
        <v/>
      </c>
      <c r="AD1374" s="87" t="str">
        <f t="shared" si="215"/>
        <v/>
      </c>
      <c r="AF1374" s="81" t="str">
        <f t="shared" si="216"/>
        <v/>
      </c>
      <c r="AG1374" s="87" t="str">
        <f t="shared" si="217"/>
        <v/>
      </c>
      <c r="AH1374" s="87" t="str">
        <f t="shared" si="218"/>
        <v/>
      </c>
      <c r="AI1374" s="87" t="str">
        <f t="shared" si="219"/>
        <v/>
      </c>
    </row>
    <row r="1375" spans="1:35" ht="12" customHeight="1" x14ac:dyDescent="0.2">
      <c r="A1375" s="73" t="s">
        <v>1887</v>
      </c>
      <c r="B1375" s="74" t="s">
        <v>204</v>
      </c>
      <c r="C1375" s="74" t="s">
        <v>2695</v>
      </c>
      <c r="D1375" s="74" t="s">
        <v>48</v>
      </c>
      <c r="E1375" s="74" t="s">
        <v>938</v>
      </c>
      <c r="F1375" s="74" t="s">
        <v>2</v>
      </c>
      <c r="G1375" s="74" t="s">
        <v>2680</v>
      </c>
      <c r="H1375" s="76">
        <v>38107</v>
      </c>
      <c r="I1375" s="77">
        <v>52.4</v>
      </c>
      <c r="J1375" s="78">
        <v>9.5399999999999991</v>
      </c>
      <c r="K1375" s="78">
        <v>11.65</v>
      </c>
      <c r="L1375" s="78">
        <v>49.81</v>
      </c>
      <c r="M1375" s="78">
        <v>611.4</v>
      </c>
      <c r="N1375" s="76">
        <v>38421</v>
      </c>
      <c r="O1375" s="77">
        <v>25.7</v>
      </c>
      <c r="P1375" s="78">
        <v>9.18</v>
      </c>
      <c r="Q1375" s="78">
        <v>11</v>
      </c>
      <c r="R1375" s="78">
        <v>49.14</v>
      </c>
      <c r="S1375" s="78">
        <v>609.9</v>
      </c>
      <c r="T1375" s="79">
        <v>10</v>
      </c>
      <c r="V1375" s="86">
        <v>38421</v>
      </c>
      <c r="X1375" s="81" t="str">
        <f t="shared" si="210"/>
        <v>2004-Q2</v>
      </c>
      <c r="Y1375" s="81" t="str">
        <f t="shared" si="211"/>
        <v>2004-Q2</v>
      </c>
      <c r="Z1375" s="87">
        <f t="shared" si="212"/>
        <v>11.65</v>
      </c>
      <c r="AB1375" s="81" t="str">
        <f t="shared" si="213"/>
        <v>2005-Q1</v>
      </c>
      <c r="AC1375" s="81" t="str">
        <f t="shared" si="214"/>
        <v>2005-Q1</v>
      </c>
      <c r="AD1375" s="87">
        <f t="shared" si="215"/>
        <v>11</v>
      </c>
      <c r="AF1375" s="81" t="str">
        <f t="shared" si="216"/>
        <v>2005-Q1</v>
      </c>
      <c r="AG1375" s="87">
        <f t="shared" si="217"/>
        <v>11.65</v>
      </c>
      <c r="AH1375" s="87">
        <f t="shared" si="218"/>
        <v>11</v>
      </c>
      <c r="AI1375" s="87">
        <f t="shared" si="219"/>
        <v>0.65000000000000036</v>
      </c>
    </row>
    <row r="1376" spans="1:35" ht="12" customHeight="1" x14ac:dyDescent="0.2">
      <c r="A1376" s="73" t="s">
        <v>1887</v>
      </c>
      <c r="B1376" s="74" t="s">
        <v>144</v>
      </c>
      <c r="C1376" s="74" t="s">
        <v>13</v>
      </c>
      <c r="D1376" s="74" t="s">
        <v>12</v>
      </c>
      <c r="E1376" s="74" t="s">
        <v>1596</v>
      </c>
      <c r="F1376" s="74" t="s">
        <v>2</v>
      </c>
      <c r="G1376" s="74" t="s">
        <v>2680</v>
      </c>
      <c r="H1376" s="76">
        <v>38203</v>
      </c>
      <c r="I1376" s="77">
        <v>96.3</v>
      </c>
      <c r="J1376" s="78">
        <v>8.73</v>
      </c>
      <c r="K1376" s="78">
        <v>11.13</v>
      </c>
      <c r="L1376" s="78">
        <v>47.8</v>
      </c>
      <c r="M1376" s="78">
        <v>3116</v>
      </c>
      <c r="N1376" s="76">
        <v>38408</v>
      </c>
      <c r="O1376" s="77">
        <v>51</v>
      </c>
      <c r="P1376" s="78">
        <v>8.3699999999999992</v>
      </c>
      <c r="Q1376" s="78">
        <v>10.5</v>
      </c>
      <c r="R1376" s="78">
        <v>47.8</v>
      </c>
      <c r="S1376" s="75" t="s">
        <v>1</v>
      </c>
      <c r="T1376" s="79">
        <v>6</v>
      </c>
      <c r="V1376" s="86">
        <v>38408</v>
      </c>
      <c r="X1376" s="81" t="str">
        <f t="shared" si="210"/>
        <v>2004-Q3</v>
      </c>
      <c r="Y1376" s="81" t="str">
        <f t="shared" si="211"/>
        <v>2004-Q3</v>
      </c>
      <c r="Z1376" s="87">
        <f t="shared" si="212"/>
        <v>11.13</v>
      </c>
      <c r="AB1376" s="81" t="str">
        <f t="shared" si="213"/>
        <v>2005-Q1</v>
      </c>
      <c r="AC1376" s="81" t="str">
        <f t="shared" si="214"/>
        <v>2005-Q1</v>
      </c>
      <c r="AD1376" s="87">
        <f t="shared" si="215"/>
        <v>10.5</v>
      </c>
      <c r="AF1376" s="81" t="str">
        <f t="shared" si="216"/>
        <v>2005-Q1</v>
      </c>
      <c r="AG1376" s="87">
        <f t="shared" si="217"/>
        <v>11.13</v>
      </c>
      <c r="AH1376" s="87">
        <f t="shared" si="218"/>
        <v>10.5</v>
      </c>
      <c r="AI1376" s="87">
        <f t="shared" si="219"/>
        <v>0.63000000000000078</v>
      </c>
    </row>
    <row r="1377" spans="1:35" ht="12" customHeight="1" x14ac:dyDescent="0.2">
      <c r="A1377" s="73" t="s">
        <v>1887</v>
      </c>
      <c r="B1377" s="74" t="s">
        <v>14</v>
      </c>
      <c r="C1377" s="74" t="s">
        <v>131</v>
      </c>
      <c r="D1377" s="74" t="s">
        <v>2095</v>
      </c>
      <c r="E1377" s="74" t="s">
        <v>1720</v>
      </c>
      <c r="F1377" s="74" t="s">
        <v>2</v>
      </c>
      <c r="G1377" s="74" t="s">
        <v>2680</v>
      </c>
      <c r="H1377" s="76">
        <v>38082</v>
      </c>
      <c r="I1377" s="77">
        <v>99.8</v>
      </c>
      <c r="J1377" s="78">
        <v>9.1199999999999992</v>
      </c>
      <c r="K1377" s="78">
        <v>11.75</v>
      </c>
      <c r="L1377" s="78">
        <v>45</v>
      </c>
      <c r="M1377" s="78">
        <v>2547</v>
      </c>
      <c r="N1377" s="76">
        <v>38401</v>
      </c>
      <c r="O1377" s="77">
        <v>56.6</v>
      </c>
      <c r="P1377" s="78">
        <v>8.4</v>
      </c>
      <c r="Q1377" s="78">
        <v>10.3</v>
      </c>
      <c r="R1377" s="78">
        <v>43</v>
      </c>
      <c r="S1377" s="78">
        <v>2544.6999999999998</v>
      </c>
      <c r="T1377" s="79">
        <v>10</v>
      </c>
      <c r="V1377" s="86">
        <v>38401</v>
      </c>
      <c r="X1377" s="81" t="str">
        <f t="shared" si="210"/>
        <v>2004-Q2</v>
      </c>
      <c r="Y1377" s="81" t="str">
        <f t="shared" si="211"/>
        <v>2004-Q2</v>
      </c>
      <c r="Z1377" s="87">
        <f t="shared" si="212"/>
        <v>11.75</v>
      </c>
      <c r="AB1377" s="81" t="str">
        <f t="shared" si="213"/>
        <v>2005-Q1</v>
      </c>
      <c r="AC1377" s="81" t="str">
        <f t="shared" si="214"/>
        <v>2005-Q1</v>
      </c>
      <c r="AD1377" s="87">
        <f t="shared" si="215"/>
        <v>10.3</v>
      </c>
      <c r="AF1377" s="81" t="str">
        <f t="shared" si="216"/>
        <v>2005-Q1</v>
      </c>
      <c r="AG1377" s="87">
        <f t="shared" si="217"/>
        <v>11.75</v>
      </c>
      <c r="AH1377" s="87">
        <f t="shared" si="218"/>
        <v>10.3</v>
      </c>
      <c r="AI1377" s="87">
        <f t="shared" si="219"/>
        <v>1.4499999999999993</v>
      </c>
    </row>
    <row r="1378" spans="1:35" ht="12" customHeight="1" x14ac:dyDescent="0.2">
      <c r="A1378" s="73" t="s">
        <v>1887</v>
      </c>
      <c r="B1378" s="74" t="s">
        <v>163</v>
      </c>
      <c r="C1378" s="74" t="s">
        <v>2330</v>
      </c>
      <c r="D1378" s="74" t="s">
        <v>15</v>
      </c>
      <c r="E1378" s="74" t="s">
        <v>1463</v>
      </c>
      <c r="F1378" s="74" t="s">
        <v>2</v>
      </c>
      <c r="G1378" s="74" t="s">
        <v>2680</v>
      </c>
      <c r="H1378" s="76">
        <v>38169</v>
      </c>
      <c r="I1378" s="77">
        <v>81.2</v>
      </c>
      <c r="J1378" s="78">
        <v>9.18</v>
      </c>
      <c r="K1378" s="78">
        <v>11.75</v>
      </c>
      <c r="L1378" s="78">
        <v>50.76</v>
      </c>
      <c r="M1378" s="78">
        <v>3626.3</v>
      </c>
      <c r="N1378" s="76">
        <v>38358</v>
      </c>
      <c r="O1378" s="77">
        <v>41.4</v>
      </c>
      <c r="P1378" s="78">
        <v>8.64</v>
      </c>
      <c r="Q1378" s="78">
        <v>10.7</v>
      </c>
      <c r="R1378" s="78">
        <v>50.31</v>
      </c>
      <c r="S1378" s="78">
        <v>3618.4</v>
      </c>
      <c r="T1378" s="79">
        <v>6</v>
      </c>
      <c r="V1378" s="86">
        <v>38358</v>
      </c>
      <c r="X1378" s="81" t="str">
        <f t="shared" si="210"/>
        <v>2004-Q3</v>
      </c>
      <c r="Y1378" s="81" t="str">
        <f t="shared" si="211"/>
        <v>2004-Q3</v>
      </c>
      <c r="Z1378" s="87">
        <f t="shared" si="212"/>
        <v>11.75</v>
      </c>
      <c r="AB1378" s="81" t="str">
        <f t="shared" si="213"/>
        <v>2005-Q1</v>
      </c>
      <c r="AC1378" s="81" t="str">
        <f t="shared" si="214"/>
        <v>2005-Q1</v>
      </c>
      <c r="AD1378" s="87">
        <f t="shared" si="215"/>
        <v>10.7</v>
      </c>
      <c r="AF1378" s="81" t="str">
        <f t="shared" si="216"/>
        <v>2005-Q1</v>
      </c>
      <c r="AG1378" s="87">
        <f t="shared" si="217"/>
        <v>11.75</v>
      </c>
      <c r="AH1378" s="87">
        <f t="shared" si="218"/>
        <v>10.7</v>
      </c>
      <c r="AI1378" s="87">
        <f t="shared" si="219"/>
        <v>1.0500000000000007</v>
      </c>
    </row>
    <row r="1379" spans="1:35" ht="12" customHeight="1" x14ac:dyDescent="0.2">
      <c r="A1379" s="73" t="s">
        <v>1887</v>
      </c>
      <c r="B1379" s="74" t="s">
        <v>67</v>
      </c>
      <c r="C1379" s="74" t="s">
        <v>781</v>
      </c>
      <c r="D1379" s="74" t="s">
        <v>2002</v>
      </c>
      <c r="E1379" s="74" t="s">
        <v>784</v>
      </c>
      <c r="F1379" s="74" t="s">
        <v>2</v>
      </c>
      <c r="G1379" s="74" t="s">
        <v>2678</v>
      </c>
      <c r="H1379" s="76">
        <v>38307</v>
      </c>
      <c r="I1379" s="77">
        <v>9</v>
      </c>
      <c r="J1379" s="75" t="s">
        <v>1</v>
      </c>
      <c r="K1379" s="78">
        <v>9.85</v>
      </c>
      <c r="L1379" s="75" t="s">
        <v>1</v>
      </c>
      <c r="M1379" s="75" t="s">
        <v>1</v>
      </c>
      <c r="N1379" s="76">
        <v>38350</v>
      </c>
      <c r="O1379" s="77">
        <v>9</v>
      </c>
      <c r="P1379" s="75" t="s">
        <v>1</v>
      </c>
      <c r="Q1379" s="78">
        <v>9.85</v>
      </c>
      <c r="R1379" s="75" t="s">
        <v>1</v>
      </c>
      <c r="S1379" s="75" t="s">
        <v>1</v>
      </c>
      <c r="T1379" s="79">
        <v>1</v>
      </c>
      <c r="V1379" s="86">
        <v>38350</v>
      </c>
      <c r="X1379" s="81" t="str">
        <f t="shared" si="210"/>
        <v>2004-Q4</v>
      </c>
      <c r="Y1379" s="81" t="str">
        <f t="shared" si="211"/>
        <v>2004-Q4</v>
      </c>
      <c r="Z1379" s="87">
        <f t="shared" si="212"/>
        <v>9.85</v>
      </c>
      <c r="AB1379" s="81" t="str">
        <f t="shared" si="213"/>
        <v>2004-Q4</v>
      </c>
      <c r="AC1379" s="81" t="str">
        <f t="shared" si="214"/>
        <v>2004-Q4</v>
      </c>
      <c r="AD1379" s="87">
        <f t="shared" si="215"/>
        <v>9.85</v>
      </c>
      <c r="AF1379" s="81" t="str">
        <f t="shared" si="216"/>
        <v>2004-Q4</v>
      </c>
      <c r="AG1379" s="87">
        <f t="shared" si="217"/>
        <v>9.85</v>
      </c>
      <c r="AH1379" s="87">
        <f t="shared" si="218"/>
        <v>9.85</v>
      </c>
      <c r="AI1379" s="87">
        <f t="shared" si="219"/>
        <v>0</v>
      </c>
    </row>
    <row r="1380" spans="1:35" ht="12" customHeight="1" x14ac:dyDescent="0.2">
      <c r="A1380" s="73" t="s">
        <v>1887</v>
      </c>
      <c r="B1380" s="74" t="s">
        <v>31</v>
      </c>
      <c r="C1380" s="74" t="s">
        <v>173</v>
      </c>
      <c r="D1380" s="74" t="s">
        <v>19</v>
      </c>
      <c r="E1380" s="74" t="s">
        <v>1411</v>
      </c>
      <c r="F1380" s="74" t="s">
        <v>2</v>
      </c>
      <c r="G1380" s="74" t="s">
        <v>2678</v>
      </c>
      <c r="H1380" s="76">
        <v>38075</v>
      </c>
      <c r="I1380" s="77">
        <v>216.6</v>
      </c>
      <c r="J1380" s="78">
        <v>8.8000000000000007</v>
      </c>
      <c r="K1380" s="78">
        <v>11.5</v>
      </c>
      <c r="L1380" s="78">
        <v>46.87</v>
      </c>
      <c r="M1380" s="78">
        <v>1837</v>
      </c>
      <c r="N1380" s="76">
        <v>38343</v>
      </c>
      <c r="O1380" s="77">
        <v>194.3</v>
      </c>
      <c r="P1380" s="78">
        <v>8.43</v>
      </c>
      <c r="Q1380" s="78">
        <v>10.7</v>
      </c>
      <c r="R1380" s="78">
        <v>46.87</v>
      </c>
      <c r="S1380" s="78">
        <v>1836.9</v>
      </c>
      <c r="T1380" s="79">
        <v>8</v>
      </c>
      <c r="V1380" s="86">
        <v>38343</v>
      </c>
      <c r="X1380" s="81" t="str">
        <f t="shared" si="210"/>
        <v>2004-Q1</v>
      </c>
      <c r="Y1380" s="81" t="str">
        <f t="shared" si="211"/>
        <v>2004-Q1</v>
      </c>
      <c r="Z1380" s="87">
        <f t="shared" si="212"/>
        <v>11.5</v>
      </c>
      <c r="AB1380" s="81" t="str">
        <f t="shared" si="213"/>
        <v>2004-Q4</v>
      </c>
      <c r="AC1380" s="81" t="str">
        <f t="shared" si="214"/>
        <v>2004-Q4</v>
      </c>
      <c r="AD1380" s="87">
        <f t="shared" si="215"/>
        <v>10.7</v>
      </c>
      <c r="AF1380" s="81" t="str">
        <f t="shared" si="216"/>
        <v>2004-Q4</v>
      </c>
      <c r="AG1380" s="87">
        <f t="shared" si="217"/>
        <v>11.5</v>
      </c>
      <c r="AH1380" s="87">
        <f t="shared" si="218"/>
        <v>10.7</v>
      </c>
      <c r="AI1380" s="87">
        <f t="shared" si="219"/>
        <v>0.80000000000000071</v>
      </c>
    </row>
    <row r="1381" spans="1:35" ht="12" customHeight="1" x14ac:dyDescent="0.2">
      <c r="A1381" s="73" t="s">
        <v>1887</v>
      </c>
      <c r="B1381" s="74" t="s">
        <v>8</v>
      </c>
      <c r="C1381" s="74" t="s">
        <v>2942</v>
      </c>
      <c r="D1381" s="74" t="s">
        <v>128</v>
      </c>
      <c r="E1381" s="74" t="s">
        <v>1734</v>
      </c>
      <c r="F1381" s="74" t="s">
        <v>2</v>
      </c>
      <c r="G1381" s="74" t="s">
        <v>2680</v>
      </c>
      <c r="H1381" s="76">
        <v>38112</v>
      </c>
      <c r="I1381" s="77">
        <v>22.3</v>
      </c>
      <c r="J1381" s="78">
        <v>10.38</v>
      </c>
      <c r="K1381" s="78">
        <v>12</v>
      </c>
      <c r="L1381" s="78">
        <v>57.88</v>
      </c>
      <c r="M1381" s="78">
        <v>306.8</v>
      </c>
      <c r="N1381" s="76">
        <v>38343</v>
      </c>
      <c r="O1381" s="77">
        <v>27.4</v>
      </c>
      <c r="P1381" s="78">
        <v>9.92</v>
      </c>
      <c r="Q1381" s="78">
        <v>11.5</v>
      </c>
      <c r="R1381" s="78">
        <v>57.64</v>
      </c>
      <c r="S1381" s="78">
        <v>301.39999999999998</v>
      </c>
      <c r="T1381" s="79">
        <v>7</v>
      </c>
      <c r="V1381" s="86">
        <v>38343</v>
      </c>
      <c r="X1381" s="81" t="str">
        <f t="shared" si="210"/>
        <v>2004-Q2</v>
      </c>
      <c r="Y1381" s="81" t="str">
        <f t="shared" si="211"/>
        <v>2004-Q2</v>
      </c>
      <c r="Z1381" s="87">
        <f t="shared" si="212"/>
        <v>12</v>
      </c>
      <c r="AB1381" s="81" t="str">
        <f t="shared" si="213"/>
        <v>2004-Q4</v>
      </c>
      <c r="AC1381" s="81" t="str">
        <f t="shared" si="214"/>
        <v>2004-Q4</v>
      </c>
      <c r="AD1381" s="87">
        <f t="shared" si="215"/>
        <v>11.5</v>
      </c>
      <c r="AF1381" s="81" t="str">
        <f t="shared" si="216"/>
        <v>2004-Q4</v>
      </c>
      <c r="AG1381" s="87">
        <f t="shared" si="217"/>
        <v>12</v>
      </c>
      <c r="AH1381" s="87">
        <f t="shared" si="218"/>
        <v>11.5</v>
      </c>
      <c r="AI1381" s="87">
        <f t="shared" si="219"/>
        <v>0.5</v>
      </c>
    </row>
    <row r="1382" spans="1:35" ht="12" customHeight="1" x14ac:dyDescent="0.2">
      <c r="A1382" s="73" t="s">
        <v>1887</v>
      </c>
      <c r="B1382" s="74" t="s">
        <v>92</v>
      </c>
      <c r="C1382" s="74" t="s">
        <v>91</v>
      </c>
      <c r="D1382" s="74" t="s">
        <v>52</v>
      </c>
      <c r="E1382" s="74" t="s">
        <v>454</v>
      </c>
      <c r="F1382" s="74" t="s">
        <v>2</v>
      </c>
      <c r="G1382" s="74" t="s">
        <v>2680</v>
      </c>
      <c r="H1382" s="76">
        <v>38169</v>
      </c>
      <c r="I1382" s="77">
        <v>262</v>
      </c>
      <c r="J1382" s="78">
        <v>9.02</v>
      </c>
      <c r="K1382" s="78">
        <v>12.5</v>
      </c>
      <c r="L1382" s="78">
        <v>50</v>
      </c>
      <c r="M1382" s="78">
        <v>9180</v>
      </c>
      <c r="N1382" s="76">
        <v>38342</v>
      </c>
      <c r="O1382" s="77">
        <v>194.1</v>
      </c>
      <c r="P1382" s="75" t="s">
        <v>1</v>
      </c>
      <c r="Q1382" s="78">
        <v>11.25</v>
      </c>
      <c r="R1382" s="75" t="s">
        <v>1</v>
      </c>
      <c r="S1382" s="75" t="s">
        <v>1</v>
      </c>
      <c r="T1382" s="79">
        <v>5</v>
      </c>
      <c r="V1382" s="86">
        <v>38342</v>
      </c>
      <c r="X1382" s="81" t="str">
        <f t="shared" si="210"/>
        <v>2004-Q3</v>
      </c>
      <c r="Y1382" s="81" t="str">
        <f t="shared" si="211"/>
        <v>2004-Q3</v>
      </c>
      <c r="Z1382" s="87">
        <f t="shared" si="212"/>
        <v>12.5</v>
      </c>
      <c r="AB1382" s="81" t="str">
        <f t="shared" si="213"/>
        <v>2004-Q4</v>
      </c>
      <c r="AC1382" s="81" t="str">
        <f t="shared" si="214"/>
        <v>2004-Q4</v>
      </c>
      <c r="AD1382" s="87">
        <f t="shared" si="215"/>
        <v>11.25</v>
      </c>
      <c r="AF1382" s="81" t="str">
        <f t="shared" si="216"/>
        <v>2004-Q4</v>
      </c>
      <c r="AG1382" s="87">
        <f t="shared" si="217"/>
        <v>12.5</v>
      </c>
      <c r="AH1382" s="87">
        <f t="shared" si="218"/>
        <v>11.25</v>
      </c>
      <c r="AI1382" s="87">
        <f t="shared" si="219"/>
        <v>1.25</v>
      </c>
    </row>
    <row r="1383" spans="1:35" ht="12" customHeight="1" x14ac:dyDescent="0.2">
      <c r="A1383" s="73" t="s">
        <v>1887</v>
      </c>
      <c r="B1383" s="74" t="s">
        <v>8</v>
      </c>
      <c r="C1383" s="74" t="s">
        <v>3016</v>
      </c>
      <c r="D1383" s="74" t="s">
        <v>124</v>
      </c>
      <c r="E1383" s="74" t="s">
        <v>1817</v>
      </c>
      <c r="F1383" s="74" t="s">
        <v>2</v>
      </c>
      <c r="G1383" s="74" t="s">
        <v>2680</v>
      </c>
      <c r="H1383" s="76">
        <v>38078</v>
      </c>
      <c r="I1383" s="77">
        <v>69.400000000000006</v>
      </c>
      <c r="J1383" s="78">
        <v>11.79</v>
      </c>
      <c r="K1383" s="78">
        <v>12</v>
      </c>
      <c r="L1383" s="78">
        <v>56.17</v>
      </c>
      <c r="M1383" s="78">
        <v>887.2</v>
      </c>
      <c r="N1383" s="76">
        <v>38342</v>
      </c>
      <c r="O1383" s="77">
        <v>60.7</v>
      </c>
      <c r="P1383" s="78">
        <v>11.57</v>
      </c>
      <c r="Q1383" s="78">
        <v>11.5</v>
      </c>
      <c r="R1383" s="78">
        <v>57.35</v>
      </c>
      <c r="S1383" s="78">
        <v>840.9</v>
      </c>
      <c r="T1383" s="79">
        <v>8</v>
      </c>
      <c r="V1383" s="86">
        <v>38342</v>
      </c>
      <c r="X1383" s="81" t="str">
        <f t="shared" si="210"/>
        <v>2004-Q2</v>
      </c>
      <c r="Y1383" s="81" t="str">
        <f t="shared" si="211"/>
        <v>2004-Q2</v>
      </c>
      <c r="Z1383" s="87">
        <f t="shared" si="212"/>
        <v>12</v>
      </c>
      <c r="AB1383" s="81" t="str">
        <f t="shared" si="213"/>
        <v>2004-Q4</v>
      </c>
      <c r="AC1383" s="81" t="str">
        <f t="shared" si="214"/>
        <v>2004-Q4</v>
      </c>
      <c r="AD1383" s="87">
        <f t="shared" si="215"/>
        <v>11.5</v>
      </c>
      <c r="AF1383" s="81" t="str">
        <f t="shared" si="216"/>
        <v>2004-Q4</v>
      </c>
      <c r="AG1383" s="87">
        <f t="shared" si="217"/>
        <v>12</v>
      </c>
      <c r="AH1383" s="87">
        <f t="shared" si="218"/>
        <v>11.5</v>
      </c>
      <c r="AI1383" s="87">
        <f t="shared" si="219"/>
        <v>0.5</v>
      </c>
    </row>
    <row r="1384" spans="1:35" ht="12" customHeight="1" x14ac:dyDescent="0.2">
      <c r="A1384" s="73" t="s">
        <v>1887</v>
      </c>
      <c r="B1384" s="74" t="s">
        <v>89</v>
      </c>
      <c r="C1384" s="74" t="s">
        <v>492</v>
      </c>
      <c r="D1384" s="74" t="s">
        <v>122</v>
      </c>
      <c r="E1384" s="74" t="s">
        <v>495</v>
      </c>
      <c r="F1384" s="74" t="s">
        <v>2</v>
      </c>
      <c r="G1384" s="74" t="s">
        <v>2680</v>
      </c>
      <c r="H1384" s="76">
        <v>38061</v>
      </c>
      <c r="I1384" s="77">
        <v>149.19999999999999</v>
      </c>
      <c r="J1384" s="78">
        <v>9.3000000000000007</v>
      </c>
      <c r="K1384" s="78">
        <v>11.55</v>
      </c>
      <c r="L1384" s="78">
        <v>50.24</v>
      </c>
      <c r="M1384" s="78">
        <v>1998.2</v>
      </c>
      <c r="N1384" s="76">
        <v>38335</v>
      </c>
      <c r="O1384" s="77">
        <v>106.7</v>
      </c>
      <c r="P1384" s="78">
        <v>8.83</v>
      </c>
      <c r="Q1384" s="78">
        <v>10.97</v>
      </c>
      <c r="R1384" s="78">
        <v>47.89</v>
      </c>
      <c r="S1384" s="78">
        <v>1974.9</v>
      </c>
      <c r="T1384" s="79">
        <v>9</v>
      </c>
      <c r="V1384" s="86">
        <v>38335</v>
      </c>
      <c r="X1384" s="81" t="str">
        <f t="shared" si="210"/>
        <v>2004-Q1</v>
      </c>
      <c r="Y1384" s="81" t="str">
        <f t="shared" si="211"/>
        <v>2004-Q1</v>
      </c>
      <c r="Z1384" s="87">
        <f t="shared" si="212"/>
        <v>11.55</v>
      </c>
      <c r="AB1384" s="81" t="str">
        <f t="shared" si="213"/>
        <v>2004-Q4</v>
      </c>
      <c r="AC1384" s="81" t="str">
        <f t="shared" si="214"/>
        <v>2004-Q4</v>
      </c>
      <c r="AD1384" s="87">
        <f t="shared" si="215"/>
        <v>10.97</v>
      </c>
      <c r="AF1384" s="81" t="str">
        <f t="shared" si="216"/>
        <v>2004-Q4</v>
      </c>
      <c r="AG1384" s="87">
        <f t="shared" si="217"/>
        <v>11.55</v>
      </c>
      <c r="AH1384" s="87">
        <f t="shared" si="218"/>
        <v>10.97</v>
      </c>
      <c r="AI1384" s="87">
        <f t="shared" si="219"/>
        <v>0.58000000000000007</v>
      </c>
    </row>
    <row r="1385" spans="1:35" ht="12" customHeight="1" x14ac:dyDescent="0.2">
      <c r="A1385" s="73" t="s">
        <v>1887</v>
      </c>
      <c r="B1385" s="74" t="s">
        <v>104</v>
      </c>
      <c r="C1385" s="74" t="s">
        <v>264</v>
      </c>
      <c r="D1385" s="74" t="s">
        <v>263</v>
      </c>
      <c r="E1385" s="74" t="s">
        <v>342</v>
      </c>
      <c r="F1385" s="74" t="s">
        <v>2</v>
      </c>
      <c r="G1385" s="74" t="s">
        <v>2680</v>
      </c>
      <c r="H1385" s="76">
        <v>37610</v>
      </c>
      <c r="I1385" s="77">
        <v>58.9</v>
      </c>
      <c r="J1385" s="75" t="s">
        <v>1</v>
      </c>
      <c r="K1385" s="75" t="s">
        <v>1</v>
      </c>
      <c r="L1385" s="75" t="s">
        <v>1</v>
      </c>
      <c r="M1385" s="75" t="s">
        <v>1</v>
      </c>
      <c r="N1385" s="76">
        <v>38329</v>
      </c>
      <c r="O1385" s="77">
        <v>-8.1999999999999993</v>
      </c>
      <c r="P1385" s="75" t="s">
        <v>1</v>
      </c>
      <c r="Q1385" s="75" t="s">
        <v>1</v>
      </c>
      <c r="R1385" s="75" t="s">
        <v>1</v>
      </c>
      <c r="S1385" s="75" t="s">
        <v>1</v>
      </c>
      <c r="T1385" s="79">
        <v>23</v>
      </c>
      <c r="V1385" s="86">
        <v>38329</v>
      </c>
      <c r="X1385" s="81" t="str">
        <f t="shared" si="210"/>
        <v>2002-Q4</v>
      </c>
      <c r="Y1385" s="81" t="str">
        <f t="shared" si="211"/>
        <v/>
      </c>
      <c r="Z1385" s="87" t="str">
        <f t="shared" si="212"/>
        <v/>
      </c>
      <c r="AB1385" s="81" t="str">
        <f t="shared" si="213"/>
        <v>2004-Q4</v>
      </c>
      <c r="AC1385" s="81" t="str">
        <f t="shared" si="214"/>
        <v/>
      </c>
      <c r="AD1385" s="87" t="str">
        <f t="shared" si="215"/>
        <v/>
      </c>
      <c r="AF1385" s="81" t="str">
        <f t="shared" si="216"/>
        <v/>
      </c>
      <c r="AG1385" s="87" t="str">
        <f t="shared" si="217"/>
        <v/>
      </c>
      <c r="AH1385" s="87" t="str">
        <f t="shared" si="218"/>
        <v/>
      </c>
      <c r="AI1385" s="87" t="str">
        <f t="shared" si="219"/>
        <v/>
      </c>
    </row>
    <row r="1386" spans="1:35" ht="12" customHeight="1" x14ac:dyDescent="0.2">
      <c r="A1386" s="73" t="s">
        <v>1887</v>
      </c>
      <c r="B1386" s="74" t="s">
        <v>57</v>
      </c>
      <c r="C1386" s="74" t="s">
        <v>874</v>
      </c>
      <c r="D1386" s="74" t="s">
        <v>875</v>
      </c>
      <c r="E1386" s="74" t="s">
        <v>880</v>
      </c>
      <c r="F1386" s="74" t="s">
        <v>2</v>
      </c>
      <c r="G1386" s="74" t="s">
        <v>2680</v>
      </c>
      <c r="H1386" s="76">
        <v>37792</v>
      </c>
      <c r="I1386" s="77">
        <v>582.79999999999995</v>
      </c>
      <c r="J1386" s="78">
        <v>7.75</v>
      </c>
      <c r="K1386" s="78">
        <v>11.5</v>
      </c>
      <c r="L1386" s="78">
        <v>42.53</v>
      </c>
      <c r="M1386" s="78">
        <v>7469</v>
      </c>
      <c r="N1386" s="76">
        <v>38314</v>
      </c>
      <c r="O1386" s="77">
        <v>373.7</v>
      </c>
      <c r="P1386" s="78">
        <v>7.24</v>
      </c>
      <c r="Q1386" s="78">
        <v>11</v>
      </c>
      <c r="R1386" s="78">
        <v>38.08</v>
      </c>
      <c r="S1386" s="78">
        <v>7124</v>
      </c>
      <c r="T1386" s="79">
        <v>17</v>
      </c>
      <c r="V1386" s="86">
        <v>38314</v>
      </c>
      <c r="X1386" s="81" t="str">
        <f t="shared" si="210"/>
        <v>2003-Q2</v>
      </c>
      <c r="Y1386" s="81" t="str">
        <f t="shared" si="211"/>
        <v>2003-Q2</v>
      </c>
      <c r="Z1386" s="87">
        <f t="shared" si="212"/>
        <v>11.5</v>
      </c>
      <c r="AB1386" s="81" t="str">
        <f t="shared" si="213"/>
        <v>2004-Q4</v>
      </c>
      <c r="AC1386" s="81" t="str">
        <f t="shared" si="214"/>
        <v>2004-Q4</v>
      </c>
      <c r="AD1386" s="87">
        <f t="shared" si="215"/>
        <v>11</v>
      </c>
      <c r="AF1386" s="81" t="str">
        <f t="shared" si="216"/>
        <v>2004-Q4</v>
      </c>
      <c r="AG1386" s="87">
        <f t="shared" si="217"/>
        <v>11.5</v>
      </c>
      <c r="AH1386" s="87">
        <f t="shared" si="218"/>
        <v>11</v>
      </c>
      <c r="AI1386" s="87">
        <f t="shared" si="219"/>
        <v>0.5</v>
      </c>
    </row>
    <row r="1387" spans="1:35" ht="12" customHeight="1" x14ac:dyDescent="0.2">
      <c r="A1387" s="73" t="s">
        <v>1887</v>
      </c>
      <c r="B1387" s="74" t="s">
        <v>171</v>
      </c>
      <c r="C1387" s="74" t="s">
        <v>2776</v>
      </c>
      <c r="D1387" s="74" t="s">
        <v>19</v>
      </c>
      <c r="E1387" s="74" t="s">
        <v>1433</v>
      </c>
      <c r="F1387" s="74" t="s">
        <v>2</v>
      </c>
      <c r="G1387" s="74" t="s">
        <v>2678</v>
      </c>
      <c r="H1387" s="76">
        <v>38167</v>
      </c>
      <c r="I1387" s="77">
        <v>-10.199999999999999</v>
      </c>
      <c r="J1387" s="78">
        <v>8.89</v>
      </c>
      <c r="K1387" s="78">
        <v>10.5</v>
      </c>
      <c r="L1387" s="78">
        <v>50</v>
      </c>
      <c r="M1387" s="75" t="s">
        <v>1</v>
      </c>
      <c r="N1387" s="76">
        <v>38300</v>
      </c>
      <c r="O1387" s="77">
        <v>-10.199999999999999</v>
      </c>
      <c r="P1387" s="78">
        <v>8.89</v>
      </c>
      <c r="Q1387" s="78">
        <v>10.5</v>
      </c>
      <c r="R1387" s="78">
        <v>50</v>
      </c>
      <c r="S1387" s="75" t="s">
        <v>1</v>
      </c>
      <c r="T1387" s="79">
        <v>4</v>
      </c>
      <c r="V1387" s="86">
        <v>38300</v>
      </c>
      <c r="X1387" s="81" t="str">
        <f t="shared" si="210"/>
        <v>2004-Q2</v>
      </c>
      <c r="Y1387" s="81" t="str">
        <f t="shared" si="211"/>
        <v>2004-Q2</v>
      </c>
      <c r="Z1387" s="87">
        <f t="shared" si="212"/>
        <v>10.5</v>
      </c>
      <c r="AB1387" s="81" t="str">
        <f t="shared" si="213"/>
        <v>2004-Q4</v>
      </c>
      <c r="AC1387" s="81" t="str">
        <f t="shared" si="214"/>
        <v>2004-Q4</v>
      </c>
      <c r="AD1387" s="87">
        <f t="shared" si="215"/>
        <v>10.5</v>
      </c>
      <c r="AF1387" s="81" t="str">
        <f t="shared" si="216"/>
        <v>2004-Q4</v>
      </c>
      <c r="AG1387" s="87">
        <f t="shared" si="217"/>
        <v>10.5</v>
      </c>
      <c r="AH1387" s="87">
        <f t="shared" si="218"/>
        <v>10.5</v>
      </c>
      <c r="AI1387" s="87">
        <f t="shared" si="219"/>
        <v>0</v>
      </c>
    </row>
    <row r="1388" spans="1:35" ht="12" customHeight="1" x14ac:dyDescent="0.2">
      <c r="A1388" s="73" t="s">
        <v>1887</v>
      </c>
      <c r="B1388" s="74" t="s">
        <v>14</v>
      </c>
      <c r="C1388" s="74" t="s">
        <v>13</v>
      </c>
      <c r="D1388" s="74" t="s">
        <v>12</v>
      </c>
      <c r="E1388" s="74" t="s">
        <v>1709</v>
      </c>
      <c r="F1388" s="74" t="s">
        <v>2</v>
      </c>
      <c r="G1388" s="74" t="s">
        <v>2680</v>
      </c>
      <c r="H1388" s="76">
        <v>37981</v>
      </c>
      <c r="I1388" s="77">
        <v>26.7</v>
      </c>
      <c r="J1388" s="78">
        <v>8.74</v>
      </c>
      <c r="K1388" s="78">
        <v>11.25</v>
      </c>
      <c r="L1388" s="78">
        <v>47.08</v>
      </c>
      <c r="M1388" s="78">
        <v>596.29999999999995</v>
      </c>
      <c r="N1388" s="76">
        <v>38287</v>
      </c>
      <c r="O1388" s="77">
        <v>15</v>
      </c>
      <c r="P1388" s="78">
        <v>8.39</v>
      </c>
      <c r="Q1388" s="75" t="s">
        <v>1</v>
      </c>
      <c r="R1388" s="75" t="s">
        <v>1</v>
      </c>
      <c r="S1388" s="75" t="s">
        <v>1</v>
      </c>
      <c r="T1388" s="79">
        <v>10</v>
      </c>
      <c r="V1388" s="86">
        <v>38287</v>
      </c>
      <c r="X1388" s="81" t="str">
        <f t="shared" si="210"/>
        <v>2003-Q4</v>
      </c>
      <c r="Y1388" s="81" t="str">
        <f t="shared" si="211"/>
        <v>2003-Q4</v>
      </c>
      <c r="Z1388" s="87">
        <f t="shared" si="212"/>
        <v>11.25</v>
      </c>
      <c r="AB1388" s="81" t="str">
        <f t="shared" si="213"/>
        <v>2004-Q4</v>
      </c>
      <c r="AC1388" s="81" t="str">
        <f t="shared" si="214"/>
        <v/>
      </c>
      <c r="AD1388" s="87" t="str">
        <f t="shared" si="215"/>
        <v/>
      </c>
      <c r="AF1388" s="81" t="str">
        <f t="shared" si="216"/>
        <v/>
      </c>
      <c r="AG1388" s="87" t="str">
        <f t="shared" si="217"/>
        <v/>
      </c>
      <c r="AH1388" s="87" t="str">
        <f t="shared" si="218"/>
        <v/>
      </c>
      <c r="AI1388" s="87" t="str">
        <f t="shared" si="219"/>
        <v/>
      </c>
    </row>
    <row r="1389" spans="1:35" ht="12" customHeight="1" x14ac:dyDescent="0.2">
      <c r="A1389" s="73" t="s">
        <v>1887</v>
      </c>
      <c r="B1389" s="74" t="s">
        <v>28</v>
      </c>
      <c r="C1389" s="74" t="s">
        <v>27</v>
      </c>
      <c r="D1389" s="74" t="s">
        <v>26</v>
      </c>
      <c r="E1389" s="74" t="s">
        <v>1540</v>
      </c>
      <c r="F1389" s="74" t="s">
        <v>2</v>
      </c>
      <c r="G1389" s="74" t="s">
        <v>2680</v>
      </c>
      <c r="H1389" s="76">
        <v>38224</v>
      </c>
      <c r="I1389" s="77">
        <v>42.6</v>
      </c>
      <c r="J1389" s="78">
        <v>8.57</v>
      </c>
      <c r="K1389" s="78">
        <v>11.5</v>
      </c>
      <c r="L1389" s="78">
        <v>46.96</v>
      </c>
      <c r="M1389" s="78">
        <v>1476</v>
      </c>
      <c r="N1389" s="76">
        <v>38260</v>
      </c>
      <c r="O1389" s="77">
        <v>0</v>
      </c>
      <c r="P1389" s="75" t="s">
        <v>1</v>
      </c>
      <c r="Q1389" s="75" t="s">
        <v>1</v>
      </c>
      <c r="R1389" s="75" t="s">
        <v>1</v>
      </c>
      <c r="S1389" s="75" t="s">
        <v>1</v>
      </c>
      <c r="T1389" s="79">
        <v>1</v>
      </c>
      <c r="V1389" s="86">
        <v>38260</v>
      </c>
      <c r="X1389" s="81" t="str">
        <f t="shared" si="210"/>
        <v>2004-Q3</v>
      </c>
      <c r="Y1389" s="81" t="str">
        <f t="shared" si="211"/>
        <v>2004-Q3</v>
      </c>
      <c r="Z1389" s="87">
        <f t="shared" si="212"/>
        <v>11.5</v>
      </c>
      <c r="AB1389" s="81" t="str">
        <f t="shared" si="213"/>
        <v>2004-Q3</v>
      </c>
      <c r="AC1389" s="81" t="str">
        <f t="shared" si="214"/>
        <v/>
      </c>
      <c r="AD1389" s="87" t="str">
        <f t="shared" si="215"/>
        <v/>
      </c>
      <c r="AF1389" s="81" t="str">
        <f t="shared" si="216"/>
        <v/>
      </c>
      <c r="AG1389" s="87" t="str">
        <f t="shared" si="217"/>
        <v/>
      </c>
      <c r="AH1389" s="87" t="str">
        <f t="shared" si="218"/>
        <v/>
      </c>
      <c r="AI1389" s="87" t="str">
        <f t="shared" si="219"/>
        <v/>
      </c>
    </row>
    <row r="1390" spans="1:35" ht="12" customHeight="1" x14ac:dyDescent="0.2">
      <c r="A1390" s="73" t="s">
        <v>1887</v>
      </c>
      <c r="B1390" s="74" t="s">
        <v>86</v>
      </c>
      <c r="C1390" s="74" t="s">
        <v>136</v>
      </c>
      <c r="D1390" s="74" t="s">
        <v>135</v>
      </c>
      <c r="E1390" s="74" t="s">
        <v>546</v>
      </c>
      <c r="F1390" s="74" t="s">
        <v>2</v>
      </c>
      <c r="G1390" s="74" t="s">
        <v>2680</v>
      </c>
      <c r="H1390" s="76">
        <v>38023</v>
      </c>
      <c r="I1390" s="77">
        <v>31.1</v>
      </c>
      <c r="J1390" s="78">
        <v>9.7200000000000006</v>
      </c>
      <c r="K1390" s="78">
        <v>11.5</v>
      </c>
      <c r="L1390" s="78">
        <v>42.59</v>
      </c>
      <c r="M1390" s="78">
        <v>427.8</v>
      </c>
      <c r="N1390" s="76">
        <v>38239</v>
      </c>
      <c r="O1390" s="77">
        <v>24.7</v>
      </c>
      <c r="P1390" s="78">
        <v>9.25</v>
      </c>
      <c r="Q1390" s="78">
        <v>10.4</v>
      </c>
      <c r="R1390" s="78">
        <v>42.59</v>
      </c>
      <c r="S1390" s="78">
        <v>424.1</v>
      </c>
      <c r="T1390" s="79">
        <v>7</v>
      </c>
      <c r="V1390" s="86">
        <v>38239</v>
      </c>
      <c r="X1390" s="81" t="str">
        <f t="shared" si="210"/>
        <v>2004-Q1</v>
      </c>
      <c r="Y1390" s="81" t="str">
        <f t="shared" si="211"/>
        <v>2004-Q1</v>
      </c>
      <c r="Z1390" s="87">
        <f t="shared" si="212"/>
        <v>11.5</v>
      </c>
      <c r="AB1390" s="81" t="str">
        <f t="shared" si="213"/>
        <v>2004-Q3</v>
      </c>
      <c r="AC1390" s="81" t="str">
        <f t="shared" si="214"/>
        <v>2004-Q3</v>
      </c>
      <c r="AD1390" s="87">
        <f t="shared" si="215"/>
        <v>10.4</v>
      </c>
      <c r="AF1390" s="81" t="str">
        <f t="shared" si="216"/>
        <v>2004-Q3</v>
      </c>
      <c r="AG1390" s="87">
        <f t="shared" si="217"/>
        <v>11.5</v>
      </c>
      <c r="AH1390" s="87">
        <f t="shared" si="218"/>
        <v>10.4</v>
      </c>
      <c r="AI1390" s="87">
        <f t="shared" si="219"/>
        <v>1.0999999999999996</v>
      </c>
    </row>
    <row r="1391" spans="1:35" ht="12" customHeight="1" x14ac:dyDescent="0.2">
      <c r="A1391" s="73" t="s">
        <v>1887</v>
      </c>
      <c r="B1391" s="74" t="s">
        <v>49</v>
      </c>
      <c r="C1391" s="74" t="s">
        <v>2975</v>
      </c>
      <c r="D1391" s="74" t="s">
        <v>2002</v>
      </c>
      <c r="E1391" s="74" t="s">
        <v>1075</v>
      </c>
      <c r="F1391" s="74" t="s">
        <v>2</v>
      </c>
      <c r="G1391" s="74" t="s">
        <v>2678</v>
      </c>
      <c r="H1391" s="76">
        <v>37984</v>
      </c>
      <c r="I1391" s="77">
        <v>21.4</v>
      </c>
      <c r="J1391" s="78">
        <v>7.74</v>
      </c>
      <c r="K1391" s="78">
        <v>11.2</v>
      </c>
      <c r="L1391" s="78">
        <v>47.81</v>
      </c>
      <c r="M1391" s="78">
        <v>498.1</v>
      </c>
      <c r="N1391" s="76">
        <v>38232</v>
      </c>
      <c r="O1391" s="77">
        <v>13.5</v>
      </c>
      <c r="P1391" s="75" t="s">
        <v>1</v>
      </c>
      <c r="Q1391" s="75" t="s">
        <v>1</v>
      </c>
      <c r="R1391" s="75" t="s">
        <v>1</v>
      </c>
      <c r="S1391" s="75" t="s">
        <v>1</v>
      </c>
      <c r="T1391" s="79">
        <v>8</v>
      </c>
      <c r="V1391" s="86">
        <v>38232</v>
      </c>
      <c r="X1391" s="81" t="str">
        <f t="shared" si="210"/>
        <v>2003-Q4</v>
      </c>
      <c r="Y1391" s="81" t="str">
        <f t="shared" si="211"/>
        <v>2003-Q4</v>
      </c>
      <c r="Z1391" s="87">
        <f t="shared" si="212"/>
        <v>11.2</v>
      </c>
      <c r="AB1391" s="81" t="str">
        <f t="shared" si="213"/>
        <v>2004-Q3</v>
      </c>
      <c r="AC1391" s="81" t="str">
        <f t="shared" si="214"/>
        <v/>
      </c>
      <c r="AD1391" s="87" t="str">
        <f t="shared" si="215"/>
        <v/>
      </c>
      <c r="AF1391" s="81" t="str">
        <f t="shared" si="216"/>
        <v/>
      </c>
      <c r="AG1391" s="87" t="str">
        <f t="shared" si="217"/>
        <v/>
      </c>
      <c r="AH1391" s="87" t="str">
        <f t="shared" si="218"/>
        <v/>
      </c>
      <c r="AI1391" s="87" t="str">
        <f t="shared" si="219"/>
        <v/>
      </c>
    </row>
    <row r="1392" spans="1:35" ht="12" customHeight="1" x14ac:dyDescent="0.2">
      <c r="A1392" s="73" t="s">
        <v>1887</v>
      </c>
      <c r="B1392" s="74" t="s">
        <v>259</v>
      </c>
      <c r="C1392" s="74" t="s">
        <v>362</v>
      </c>
      <c r="D1392" s="74" t="s">
        <v>118</v>
      </c>
      <c r="E1392" s="74" t="s">
        <v>365</v>
      </c>
      <c r="F1392" s="74" t="s">
        <v>2</v>
      </c>
      <c r="G1392" s="74" t="s">
        <v>2680</v>
      </c>
      <c r="H1392" s="76">
        <v>37984</v>
      </c>
      <c r="I1392" s="77">
        <v>11.4</v>
      </c>
      <c r="J1392" s="78">
        <v>9.07</v>
      </c>
      <c r="K1392" s="78">
        <v>10.75</v>
      </c>
      <c r="L1392" s="78">
        <v>47.5</v>
      </c>
      <c r="M1392" s="78">
        <v>129.6</v>
      </c>
      <c r="N1392" s="76">
        <v>38224</v>
      </c>
      <c r="O1392" s="77">
        <v>8.1999999999999993</v>
      </c>
      <c r="P1392" s="78">
        <v>8.76</v>
      </c>
      <c r="Q1392" s="78">
        <v>10.25</v>
      </c>
      <c r="R1392" s="78">
        <v>47.5</v>
      </c>
      <c r="S1392" s="78">
        <v>122.5</v>
      </c>
      <c r="T1392" s="79">
        <v>8</v>
      </c>
      <c r="V1392" s="86">
        <v>38224</v>
      </c>
      <c r="X1392" s="81" t="str">
        <f t="shared" si="210"/>
        <v>2003-Q4</v>
      </c>
      <c r="Y1392" s="81" t="str">
        <f t="shared" si="211"/>
        <v>2003-Q4</v>
      </c>
      <c r="Z1392" s="87">
        <f t="shared" si="212"/>
        <v>10.75</v>
      </c>
      <c r="AB1392" s="81" t="str">
        <f t="shared" si="213"/>
        <v>2004-Q3</v>
      </c>
      <c r="AC1392" s="81" t="str">
        <f t="shared" si="214"/>
        <v>2004-Q3</v>
      </c>
      <c r="AD1392" s="87">
        <f t="shared" si="215"/>
        <v>10.25</v>
      </c>
      <c r="AF1392" s="81" t="str">
        <f t="shared" si="216"/>
        <v>2004-Q3</v>
      </c>
      <c r="AG1392" s="87">
        <f t="shared" si="217"/>
        <v>10.75</v>
      </c>
      <c r="AH1392" s="87">
        <f t="shared" si="218"/>
        <v>10.25</v>
      </c>
      <c r="AI1392" s="87">
        <f t="shared" si="219"/>
        <v>0.5</v>
      </c>
    </row>
    <row r="1393" spans="1:35" ht="12" customHeight="1" x14ac:dyDescent="0.2">
      <c r="A1393" s="73" t="s">
        <v>1887</v>
      </c>
      <c r="B1393" s="74" t="s">
        <v>104</v>
      </c>
      <c r="C1393" s="74" t="s">
        <v>103</v>
      </c>
      <c r="D1393" s="74" t="s">
        <v>102</v>
      </c>
      <c r="E1393" s="74" t="s">
        <v>355</v>
      </c>
      <c r="F1393" s="74" t="s">
        <v>2</v>
      </c>
      <c r="G1393" s="74" t="s">
        <v>2680</v>
      </c>
      <c r="H1393" s="76">
        <v>37379</v>
      </c>
      <c r="I1393" s="77">
        <v>251</v>
      </c>
      <c r="J1393" s="78">
        <v>9.39</v>
      </c>
      <c r="K1393" s="78">
        <v>11.6</v>
      </c>
      <c r="L1393" s="78">
        <v>48</v>
      </c>
      <c r="M1393" s="78">
        <v>7836</v>
      </c>
      <c r="N1393" s="76">
        <v>38184</v>
      </c>
      <c r="O1393" s="77">
        <v>73</v>
      </c>
      <c r="P1393" s="78">
        <v>9.39</v>
      </c>
      <c r="Q1393" s="78">
        <v>11.6</v>
      </c>
      <c r="R1393" s="78">
        <v>48</v>
      </c>
      <c r="S1393" s="78">
        <v>7756</v>
      </c>
      <c r="T1393" s="79">
        <v>26</v>
      </c>
      <c r="V1393" s="86">
        <v>38184</v>
      </c>
      <c r="X1393" s="81" t="str">
        <f t="shared" si="210"/>
        <v>2002-Q2</v>
      </c>
      <c r="Y1393" s="81" t="str">
        <f t="shared" si="211"/>
        <v>2002-Q2</v>
      </c>
      <c r="Z1393" s="87">
        <f t="shared" si="212"/>
        <v>11.6</v>
      </c>
      <c r="AB1393" s="81" t="str">
        <f t="shared" si="213"/>
        <v>2004-Q3</v>
      </c>
      <c r="AC1393" s="81" t="str">
        <f t="shared" si="214"/>
        <v>2004-Q3</v>
      </c>
      <c r="AD1393" s="87">
        <f t="shared" si="215"/>
        <v>11.6</v>
      </c>
      <c r="AF1393" s="81" t="str">
        <f t="shared" si="216"/>
        <v>2004-Q3</v>
      </c>
      <c r="AG1393" s="87">
        <f t="shared" si="217"/>
        <v>11.6</v>
      </c>
      <c r="AH1393" s="87">
        <f t="shared" si="218"/>
        <v>11.6</v>
      </c>
      <c r="AI1393" s="87">
        <f t="shared" si="219"/>
        <v>0</v>
      </c>
    </row>
    <row r="1394" spans="1:35" ht="12" customHeight="1" x14ac:dyDescent="0.2">
      <c r="A1394" s="73" t="s">
        <v>1887</v>
      </c>
      <c r="B1394" s="74" t="s">
        <v>76</v>
      </c>
      <c r="C1394" s="74" t="s">
        <v>20</v>
      </c>
      <c r="D1394" s="74" t="s">
        <v>19</v>
      </c>
      <c r="E1394" s="74" t="s">
        <v>689</v>
      </c>
      <c r="F1394" s="74" t="s">
        <v>2</v>
      </c>
      <c r="G1394" s="74" t="s">
        <v>2680</v>
      </c>
      <c r="H1394" s="76">
        <v>37984</v>
      </c>
      <c r="I1394" s="77">
        <v>57.8</v>
      </c>
      <c r="J1394" s="78">
        <v>6.84</v>
      </c>
      <c r="K1394" s="78">
        <v>11.25</v>
      </c>
      <c r="L1394" s="78">
        <v>53.3</v>
      </c>
      <c r="M1394" s="78">
        <v>1396.1</v>
      </c>
      <c r="N1394" s="76">
        <v>38168</v>
      </c>
      <c r="O1394" s="77">
        <v>46.1</v>
      </c>
      <c r="P1394" s="78">
        <v>6.48</v>
      </c>
      <c r="Q1394" s="78">
        <v>10.5</v>
      </c>
      <c r="R1394" s="78">
        <v>51.58</v>
      </c>
      <c r="S1394" s="78">
        <v>1400.6</v>
      </c>
      <c r="T1394" s="79">
        <v>6</v>
      </c>
      <c r="V1394" s="86">
        <v>38168</v>
      </c>
      <c r="X1394" s="81" t="str">
        <f t="shared" si="210"/>
        <v>2003-Q4</v>
      </c>
      <c r="Y1394" s="81" t="str">
        <f t="shared" si="211"/>
        <v>2003-Q4</v>
      </c>
      <c r="Z1394" s="87">
        <f t="shared" si="212"/>
        <v>11.25</v>
      </c>
      <c r="AB1394" s="81" t="str">
        <f t="shared" si="213"/>
        <v>2004-Q2</v>
      </c>
      <c r="AC1394" s="81" t="str">
        <f t="shared" si="214"/>
        <v>2004-Q2</v>
      </c>
      <c r="AD1394" s="87">
        <f t="shared" si="215"/>
        <v>10.5</v>
      </c>
      <c r="AF1394" s="81" t="str">
        <f t="shared" si="216"/>
        <v>2004-Q2</v>
      </c>
      <c r="AG1394" s="87">
        <f t="shared" si="217"/>
        <v>11.25</v>
      </c>
      <c r="AH1394" s="87">
        <f t="shared" si="218"/>
        <v>10.5</v>
      </c>
      <c r="AI1394" s="87">
        <f t="shared" si="219"/>
        <v>0.75</v>
      </c>
    </row>
    <row r="1395" spans="1:35" ht="12" customHeight="1" x14ac:dyDescent="0.2">
      <c r="A1395" s="73" t="s">
        <v>1887</v>
      </c>
      <c r="B1395" s="74" t="s">
        <v>76</v>
      </c>
      <c r="C1395" s="74" t="s">
        <v>226</v>
      </c>
      <c r="D1395" s="74" t="s">
        <v>19</v>
      </c>
      <c r="E1395" s="74" t="s">
        <v>696</v>
      </c>
      <c r="F1395" s="74" t="s">
        <v>2</v>
      </c>
      <c r="G1395" s="74" t="s">
        <v>2680</v>
      </c>
      <c r="H1395" s="76">
        <v>37984</v>
      </c>
      <c r="I1395" s="77">
        <v>63.8</v>
      </c>
      <c r="J1395" s="78">
        <v>7.2</v>
      </c>
      <c r="K1395" s="78">
        <v>11.25</v>
      </c>
      <c r="L1395" s="78">
        <v>49.5</v>
      </c>
      <c r="M1395" s="78">
        <v>1468.7</v>
      </c>
      <c r="N1395" s="76">
        <v>38168</v>
      </c>
      <c r="O1395" s="77">
        <v>43.4</v>
      </c>
      <c r="P1395" s="78">
        <v>6.69</v>
      </c>
      <c r="Q1395" s="78">
        <v>10.5</v>
      </c>
      <c r="R1395" s="78">
        <v>48.6</v>
      </c>
      <c r="S1395" s="78">
        <v>1506.1</v>
      </c>
      <c r="T1395" s="79">
        <v>6</v>
      </c>
      <c r="V1395" s="86">
        <v>38168</v>
      </c>
      <c r="X1395" s="81" t="str">
        <f t="shared" si="210"/>
        <v>2003-Q4</v>
      </c>
      <c r="Y1395" s="81" t="str">
        <f t="shared" si="211"/>
        <v>2003-Q4</v>
      </c>
      <c r="Z1395" s="87">
        <f t="shared" si="212"/>
        <v>11.25</v>
      </c>
      <c r="AB1395" s="81" t="str">
        <f t="shared" si="213"/>
        <v>2004-Q2</v>
      </c>
      <c r="AC1395" s="81" t="str">
        <f t="shared" si="214"/>
        <v>2004-Q2</v>
      </c>
      <c r="AD1395" s="87">
        <f t="shared" si="215"/>
        <v>10.5</v>
      </c>
      <c r="AF1395" s="81" t="str">
        <f t="shared" si="216"/>
        <v>2004-Q2</v>
      </c>
      <c r="AG1395" s="87">
        <f t="shared" si="217"/>
        <v>11.25</v>
      </c>
      <c r="AH1395" s="87">
        <f t="shared" si="218"/>
        <v>10.5</v>
      </c>
      <c r="AI1395" s="87">
        <f t="shared" si="219"/>
        <v>0.75</v>
      </c>
    </row>
    <row r="1396" spans="1:35" ht="12" customHeight="1" x14ac:dyDescent="0.2">
      <c r="A1396" s="73" t="s">
        <v>1887</v>
      </c>
      <c r="B1396" s="74" t="s">
        <v>104</v>
      </c>
      <c r="C1396" s="74" t="s">
        <v>2997</v>
      </c>
      <c r="D1396" s="74" t="s">
        <v>106</v>
      </c>
      <c r="E1396" s="74" t="s">
        <v>329</v>
      </c>
      <c r="F1396" s="74" t="s">
        <v>2</v>
      </c>
      <c r="G1396" s="74" t="s">
        <v>2680</v>
      </c>
      <c r="H1396" s="76">
        <v>37568</v>
      </c>
      <c r="I1396" s="77">
        <v>602</v>
      </c>
      <c r="J1396" s="78">
        <v>9.24</v>
      </c>
      <c r="K1396" s="78">
        <v>11.22</v>
      </c>
      <c r="L1396" s="78">
        <v>48</v>
      </c>
      <c r="M1396" s="78">
        <v>9410</v>
      </c>
      <c r="N1396" s="76">
        <v>38140</v>
      </c>
      <c r="O1396" s="77">
        <v>274</v>
      </c>
      <c r="P1396" s="78">
        <v>9.24</v>
      </c>
      <c r="Q1396" s="78">
        <v>11.22</v>
      </c>
      <c r="R1396" s="78">
        <v>48</v>
      </c>
      <c r="S1396" s="78">
        <v>9321</v>
      </c>
      <c r="T1396" s="79">
        <v>19</v>
      </c>
      <c r="V1396" s="86">
        <v>38140</v>
      </c>
      <c r="X1396" s="81" t="str">
        <f t="shared" si="210"/>
        <v>2002-Q4</v>
      </c>
      <c r="Y1396" s="81" t="str">
        <f t="shared" si="211"/>
        <v>2002-Q4</v>
      </c>
      <c r="Z1396" s="87">
        <f t="shared" si="212"/>
        <v>11.22</v>
      </c>
      <c r="AB1396" s="81" t="str">
        <f t="shared" si="213"/>
        <v>2004-Q2</v>
      </c>
      <c r="AC1396" s="81" t="str">
        <f t="shared" si="214"/>
        <v>2004-Q2</v>
      </c>
      <c r="AD1396" s="87">
        <f t="shared" si="215"/>
        <v>11.22</v>
      </c>
      <c r="AF1396" s="81" t="str">
        <f t="shared" si="216"/>
        <v>2004-Q2</v>
      </c>
      <c r="AG1396" s="87">
        <f t="shared" si="217"/>
        <v>11.22</v>
      </c>
      <c r="AH1396" s="87">
        <f t="shared" si="218"/>
        <v>11.22</v>
      </c>
      <c r="AI1396" s="87">
        <f t="shared" si="219"/>
        <v>0</v>
      </c>
    </row>
    <row r="1397" spans="1:35" ht="12" customHeight="1" x14ac:dyDescent="0.2">
      <c r="A1397" s="73" t="s">
        <v>1887</v>
      </c>
      <c r="B1397" s="74" t="s">
        <v>42</v>
      </c>
      <c r="C1397" s="74" t="s">
        <v>41</v>
      </c>
      <c r="D1397" s="74" t="s">
        <v>12</v>
      </c>
      <c r="E1397" s="74" t="s">
        <v>1164</v>
      </c>
      <c r="F1397" s="74" t="s">
        <v>2</v>
      </c>
      <c r="G1397" s="74" t="s">
        <v>2680</v>
      </c>
      <c r="H1397" s="76">
        <v>37956</v>
      </c>
      <c r="I1397" s="77">
        <v>87</v>
      </c>
      <c r="J1397" s="78">
        <v>10.1</v>
      </c>
      <c r="K1397" s="78">
        <v>12.4</v>
      </c>
      <c r="L1397" s="78">
        <v>39.79</v>
      </c>
      <c r="M1397" s="78">
        <v>1151.5999999999999</v>
      </c>
      <c r="N1397" s="76">
        <v>38134</v>
      </c>
      <c r="O1397" s="77">
        <v>46.7</v>
      </c>
      <c r="P1397" s="78">
        <v>9.26</v>
      </c>
      <c r="Q1397" s="78">
        <v>10.25</v>
      </c>
      <c r="R1397" s="78">
        <v>35.770000000000003</v>
      </c>
      <c r="S1397" s="78">
        <v>1121</v>
      </c>
      <c r="T1397" s="79">
        <v>5</v>
      </c>
      <c r="V1397" s="86">
        <v>38134</v>
      </c>
      <c r="X1397" s="81" t="str">
        <f t="shared" si="210"/>
        <v>2003-Q4</v>
      </c>
      <c r="Y1397" s="81" t="str">
        <f t="shared" si="211"/>
        <v>2003-Q4</v>
      </c>
      <c r="Z1397" s="87">
        <f t="shared" si="212"/>
        <v>12.4</v>
      </c>
      <c r="AB1397" s="81" t="str">
        <f t="shared" si="213"/>
        <v>2004-Q2</v>
      </c>
      <c r="AC1397" s="81" t="str">
        <f t="shared" si="214"/>
        <v>2004-Q2</v>
      </c>
      <c r="AD1397" s="87">
        <f t="shared" si="215"/>
        <v>10.25</v>
      </c>
      <c r="AF1397" s="81" t="str">
        <f t="shared" si="216"/>
        <v>2004-Q2</v>
      </c>
      <c r="AG1397" s="87">
        <f t="shared" si="217"/>
        <v>12.4</v>
      </c>
      <c r="AH1397" s="87">
        <f t="shared" si="218"/>
        <v>10.25</v>
      </c>
      <c r="AI1397" s="87">
        <f t="shared" si="219"/>
        <v>2.1500000000000004</v>
      </c>
    </row>
    <row r="1398" spans="1:35" ht="12" customHeight="1" x14ac:dyDescent="0.2">
      <c r="A1398" s="73" t="s">
        <v>1887</v>
      </c>
      <c r="B1398" s="74" t="s">
        <v>86</v>
      </c>
      <c r="C1398" s="74" t="s">
        <v>177</v>
      </c>
      <c r="D1398" s="74" t="s">
        <v>176</v>
      </c>
      <c r="E1398" s="74" t="s">
        <v>561</v>
      </c>
      <c r="F1398" s="74" t="s">
        <v>2</v>
      </c>
      <c r="G1398" s="74" t="s">
        <v>2680</v>
      </c>
      <c r="H1398" s="76">
        <v>37910</v>
      </c>
      <c r="I1398" s="77">
        <v>70.7</v>
      </c>
      <c r="J1398" s="78">
        <v>8.33</v>
      </c>
      <c r="K1398" s="78">
        <v>11.2</v>
      </c>
      <c r="L1398" s="78">
        <v>45.97</v>
      </c>
      <c r="M1398" s="78">
        <v>1547.4</v>
      </c>
      <c r="N1398" s="76">
        <v>38132</v>
      </c>
      <c r="O1398" s="77">
        <v>39.5</v>
      </c>
      <c r="P1398" s="78">
        <v>7.85</v>
      </c>
      <c r="Q1398" s="78">
        <v>10.25</v>
      </c>
      <c r="R1398" s="78">
        <v>45.97</v>
      </c>
      <c r="S1398" s="78">
        <v>1519.9</v>
      </c>
      <c r="T1398" s="79">
        <v>7</v>
      </c>
      <c r="V1398" s="86">
        <v>38132</v>
      </c>
      <c r="X1398" s="81" t="str">
        <f t="shared" si="210"/>
        <v>2003-Q4</v>
      </c>
      <c r="Y1398" s="81" t="str">
        <f t="shared" si="211"/>
        <v>2003-Q4</v>
      </c>
      <c r="Z1398" s="87">
        <f t="shared" si="212"/>
        <v>11.2</v>
      </c>
      <c r="AB1398" s="81" t="str">
        <f t="shared" si="213"/>
        <v>2004-Q2</v>
      </c>
      <c r="AC1398" s="81" t="str">
        <f t="shared" si="214"/>
        <v>2004-Q2</v>
      </c>
      <c r="AD1398" s="87">
        <f t="shared" si="215"/>
        <v>10.25</v>
      </c>
      <c r="AF1398" s="81" t="str">
        <f t="shared" si="216"/>
        <v>2004-Q2</v>
      </c>
      <c r="AG1398" s="87">
        <f t="shared" si="217"/>
        <v>11.2</v>
      </c>
      <c r="AH1398" s="87">
        <f t="shared" si="218"/>
        <v>10.25</v>
      </c>
      <c r="AI1398" s="87">
        <f t="shared" si="219"/>
        <v>0.94999999999999929</v>
      </c>
    </row>
    <row r="1399" spans="1:35" ht="12" customHeight="1" x14ac:dyDescent="0.2">
      <c r="A1399" s="73" t="s">
        <v>1887</v>
      </c>
      <c r="B1399" s="74" t="s">
        <v>39</v>
      </c>
      <c r="C1399" s="74" t="s">
        <v>2720</v>
      </c>
      <c r="D1399" s="74" t="s">
        <v>2228</v>
      </c>
      <c r="E1399" s="74" t="s">
        <v>1246</v>
      </c>
      <c r="F1399" s="74" t="s">
        <v>2</v>
      </c>
      <c r="G1399" s="74" t="s">
        <v>2678</v>
      </c>
      <c r="H1399" s="76">
        <v>37757</v>
      </c>
      <c r="I1399" s="77">
        <v>80.3</v>
      </c>
      <c r="J1399" s="78">
        <v>8.5299999999999994</v>
      </c>
      <c r="K1399" s="78">
        <v>11.25</v>
      </c>
      <c r="L1399" s="78">
        <v>46.41</v>
      </c>
      <c r="M1399" s="78">
        <v>1106.3</v>
      </c>
      <c r="N1399" s="76">
        <v>38127</v>
      </c>
      <c r="O1399" s="77">
        <v>7.4</v>
      </c>
      <c r="P1399" s="75" t="s">
        <v>1</v>
      </c>
      <c r="Q1399" s="75" t="s">
        <v>1</v>
      </c>
      <c r="R1399" s="75" t="s">
        <v>1</v>
      </c>
      <c r="S1399" s="75" t="s">
        <v>1</v>
      </c>
      <c r="T1399" s="79">
        <v>12</v>
      </c>
      <c r="V1399" s="86">
        <v>38127</v>
      </c>
      <c r="X1399" s="81" t="str">
        <f t="shared" si="210"/>
        <v>2003-Q2</v>
      </c>
      <c r="Y1399" s="81" t="str">
        <f t="shared" si="211"/>
        <v>2003-Q2</v>
      </c>
      <c r="Z1399" s="87">
        <f t="shared" si="212"/>
        <v>11.25</v>
      </c>
      <c r="AB1399" s="81" t="str">
        <f t="shared" si="213"/>
        <v>2004-Q2</v>
      </c>
      <c r="AC1399" s="81" t="str">
        <f t="shared" si="214"/>
        <v/>
      </c>
      <c r="AD1399" s="87" t="str">
        <f t="shared" si="215"/>
        <v/>
      </c>
      <c r="AF1399" s="81" t="str">
        <f t="shared" si="216"/>
        <v/>
      </c>
      <c r="AG1399" s="87" t="str">
        <f t="shared" si="217"/>
        <v/>
      </c>
      <c r="AH1399" s="87" t="str">
        <f t="shared" si="218"/>
        <v/>
      </c>
      <c r="AI1399" s="87" t="str">
        <f t="shared" si="219"/>
        <v/>
      </c>
    </row>
    <row r="1400" spans="1:35" ht="12" customHeight="1" x14ac:dyDescent="0.2">
      <c r="A1400" s="73" t="s">
        <v>1887</v>
      </c>
      <c r="B1400" s="74" t="s">
        <v>231</v>
      </c>
      <c r="C1400" s="74" t="s">
        <v>3014</v>
      </c>
      <c r="D1400" s="74" t="s">
        <v>167</v>
      </c>
      <c r="E1400" s="74" t="s">
        <v>615</v>
      </c>
      <c r="F1400" s="74" t="s">
        <v>2</v>
      </c>
      <c r="G1400" s="74" t="s">
        <v>2680</v>
      </c>
      <c r="H1400" s="76">
        <v>37620</v>
      </c>
      <c r="I1400" s="77">
        <v>145.30000000000001</v>
      </c>
      <c r="J1400" s="78">
        <v>7.63</v>
      </c>
      <c r="K1400" s="78">
        <v>11.2</v>
      </c>
      <c r="L1400" s="78">
        <v>44.44</v>
      </c>
      <c r="M1400" s="78">
        <v>3662.4</v>
      </c>
      <c r="N1400" s="76">
        <v>38125</v>
      </c>
      <c r="O1400" s="77">
        <v>107.3</v>
      </c>
      <c r="P1400" s="78">
        <v>7.3</v>
      </c>
      <c r="Q1400" s="78">
        <v>10.5</v>
      </c>
      <c r="R1400" s="78">
        <v>44.44</v>
      </c>
      <c r="S1400" s="78">
        <v>3662.4</v>
      </c>
      <c r="T1400" s="79">
        <v>16</v>
      </c>
      <c r="V1400" s="86">
        <v>38125</v>
      </c>
      <c r="X1400" s="81" t="str">
        <f t="shared" si="210"/>
        <v>2002-Q4</v>
      </c>
      <c r="Y1400" s="81" t="str">
        <f t="shared" si="211"/>
        <v>2002-Q4</v>
      </c>
      <c r="Z1400" s="87">
        <f t="shared" si="212"/>
        <v>11.2</v>
      </c>
      <c r="AB1400" s="81" t="str">
        <f t="shared" si="213"/>
        <v>2004-Q2</v>
      </c>
      <c r="AC1400" s="81" t="str">
        <f t="shared" si="214"/>
        <v>2004-Q2</v>
      </c>
      <c r="AD1400" s="87">
        <f t="shared" si="215"/>
        <v>10.5</v>
      </c>
      <c r="AF1400" s="81" t="str">
        <f t="shared" si="216"/>
        <v>2004-Q2</v>
      </c>
      <c r="AG1400" s="87">
        <f t="shared" si="217"/>
        <v>11.2</v>
      </c>
      <c r="AH1400" s="87">
        <f t="shared" si="218"/>
        <v>10.5</v>
      </c>
      <c r="AI1400" s="87">
        <f t="shared" si="219"/>
        <v>0.69999999999999929</v>
      </c>
    </row>
    <row r="1401" spans="1:35" ht="12" customHeight="1" x14ac:dyDescent="0.2">
      <c r="A1401" s="73" t="s">
        <v>1887</v>
      </c>
      <c r="B1401" s="74" t="s">
        <v>8</v>
      </c>
      <c r="C1401" s="74" t="s">
        <v>125</v>
      </c>
      <c r="D1401" s="74" t="s">
        <v>124</v>
      </c>
      <c r="E1401" s="74" t="s">
        <v>1773</v>
      </c>
      <c r="F1401" s="74" t="s">
        <v>2</v>
      </c>
      <c r="G1401" s="74" t="s">
        <v>2680</v>
      </c>
      <c r="H1401" s="76">
        <v>37804</v>
      </c>
      <c r="I1401" s="77">
        <v>63.5</v>
      </c>
      <c r="J1401" s="75" t="s">
        <v>1</v>
      </c>
      <c r="K1401" s="75" t="s">
        <v>1</v>
      </c>
      <c r="L1401" s="75" t="s">
        <v>1</v>
      </c>
      <c r="M1401" s="75" t="s">
        <v>1</v>
      </c>
      <c r="N1401" s="76">
        <v>38112</v>
      </c>
      <c r="O1401" s="77">
        <v>59</v>
      </c>
      <c r="P1401" s="75" t="s">
        <v>1</v>
      </c>
      <c r="Q1401" s="75" t="s">
        <v>1</v>
      </c>
      <c r="R1401" s="75" t="s">
        <v>1</v>
      </c>
      <c r="S1401" s="75" t="s">
        <v>1</v>
      </c>
      <c r="T1401" s="79">
        <v>10</v>
      </c>
      <c r="V1401" s="86">
        <v>38112</v>
      </c>
      <c r="X1401" s="81" t="str">
        <f t="shared" si="210"/>
        <v>2003-Q3</v>
      </c>
      <c r="Y1401" s="81" t="str">
        <f t="shared" si="211"/>
        <v/>
      </c>
      <c r="Z1401" s="87" t="str">
        <f t="shared" si="212"/>
        <v/>
      </c>
      <c r="AB1401" s="81" t="str">
        <f t="shared" si="213"/>
        <v>2004-Q2</v>
      </c>
      <c r="AC1401" s="81" t="str">
        <f t="shared" si="214"/>
        <v/>
      </c>
      <c r="AD1401" s="87" t="str">
        <f t="shared" si="215"/>
        <v/>
      </c>
      <c r="AF1401" s="81" t="str">
        <f t="shared" si="216"/>
        <v/>
      </c>
      <c r="AG1401" s="87" t="str">
        <f t="shared" si="217"/>
        <v/>
      </c>
      <c r="AH1401" s="87" t="str">
        <f t="shared" si="218"/>
        <v/>
      </c>
      <c r="AI1401" s="87" t="str">
        <f t="shared" si="219"/>
        <v/>
      </c>
    </row>
    <row r="1402" spans="1:35" ht="12" customHeight="1" x14ac:dyDescent="0.2">
      <c r="A1402" s="73" t="s">
        <v>1887</v>
      </c>
      <c r="B1402" s="74" t="s">
        <v>204</v>
      </c>
      <c r="C1402" s="74" t="s">
        <v>2327</v>
      </c>
      <c r="D1402" s="74" t="s">
        <v>2170</v>
      </c>
      <c r="E1402" s="74" t="s">
        <v>968</v>
      </c>
      <c r="F1402" s="74" t="s">
        <v>2</v>
      </c>
      <c r="G1402" s="74" t="s">
        <v>2680</v>
      </c>
      <c r="H1402" s="76">
        <v>37805</v>
      </c>
      <c r="I1402" s="77">
        <v>65</v>
      </c>
      <c r="J1402" s="78">
        <v>9.59</v>
      </c>
      <c r="K1402" s="78">
        <v>12.25</v>
      </c>
      <c r="L1402" s="78">
        <v>47.5</v>
      </c>
      <c r="M1402" s="78">
        <v>725</v>
      </c>
      <c r="N1402" s="76">
        <v>38090</v>
      </c>
      <c r="O1402" s="77">
        <v>14.5</v>
      </c>
      <c r="P1402" s="75" t="s">
        <v>1</v>
      </c>
      <c r="Q1402" s="75" t="s">
        <v>1</v>
      </c>
      <c r="R1402" s="75" t="s">
        <v>1</v>
      </c>
      <c r="S1402" s="75" t="s">
        <v>1</v>
      </c>
      <c r="T1402" s="79">
        <v>9</v>
      </c>
      <c r="V1402" s="86">
        <v>38090</v>
      </c>
      <c r="X1402" s="81" t="str">
        <f t="shared" si="210"/>
        <v>2003-Q3</v>
      </c>
      <c r="Y1402" s="81" t="str">
        <f t="shared" si="211"/>
        <v>2003-Q3</v>
      </c>
      <c r="Z1402" s="87">
        <f t="shared" si="212"/>
        <v>12.25</v>
      </c>
      <c r="AB1402" s="81" t="str">
        <f t="shared" si="213"/>
        <v>2004-Q2</v>
      </c>
      <c r="AC1402" s="81" t="str">
        <f t="shared" si="214"/>
        <v/>
      </c>
      <c r="AD1402" s="87" t="str">
        <f t="shared" si="215"/>
        <v/>
      </c>
      <c r="AF1402" s="81" t="str">
        <f t="shared" si="216"/>
        <v/>
      </c>
      <c r="AG1402" s="87" t="str">
        <f t="shared" si="217"/>
        <v/>
      </c>
      <c r="AH1402" s="87" t="str">
        <f t="shared" si="218"/>
        <v/>
      </c>
      <c r="AI1402" s="87" t="str">
        <f t="shared" si="219"/>
        <v/>
      </c>
    </row>
    <row r="1403" spans="1:35" ht="12" customHeight="1" x14ac:dyDescent="0.2">
      <c r="A1403" s="73" t="s">
        <v>1887</v>
      </c>
      <c r="B1403" s="74" t="s">
        <v>204</v>
      </c>
      <c r="C1403" s="74" t="s">
        <v>2327</v>
      </c>
      <c r="D1403" s="74" t="s">
        <v>2170</v>
      </c>
      <c r="E1403" s="74" t="s">
        <v>967</v>
      </c>
      <c r="F1403" s="74" t="s">
        <v>2</v>
      </c>
      <c r="G1403" s="74" t="s">
        <v>2680</v>
      </c>
      <c r="H1403" s="76">
        <v>37805</v>
      </c>
      <c r="I1403" s="77">
        <v>14.6</v>
      </c>
      <c r="J1403" s="78">
        <v>9.85</v>
      </c>
      <c r="K1403" s="78">
        <v>12.25</v>
      </c>
      <c r="L1403" s="78">
        <v>47.5</v>
      </c>
      <c r="M1403" s="78">
        <v>197</v>
      </c>
      <c r="N1403" s="76">
        <v>38090</v>
      </c>
      <c r="O1403" s="77">
        <v>3.3</v>
      </c>
      <c r="P1403" s="75" t="s">
        <v>1</v>
      </c>
      <c r="Q1403" s="75" t="s">
        <v>1</v>
      </c>
      <c r="R1403" s="75" t="s">
        <v>1</v>
      </c>
      <c r="S1403" s="75" t="s">
        <v>1</v>
      </c>
      <c r="T1403" s="79">
        <v>9</v>
      </c>
      <c r="V1403" s="86">
        <v>38090</v>
      </c>
      <c r="X1403" s="81" t="str">
        <f t="shared" si="210"/>
        <v>2003-Q3</v>
      </c>
      <c r="Y1403" s="81" t="str">
        <f t="shared" si="211"/>
        <v>2003-Q3</v>
      </c>
      <c r="Z1403" s="87">
        <f t="shared" si="212"/>
        <v>12.25</v>
      </c>
      <c r="AB1403" s="81" t="str">
        <f t="shared" si="213"/>
        <v>2004-Q2</v>
      </c>
      <c r="AC1403" s="81" t="str">
        <f t="shared" si="214"/>
        <v/>
      </c>
      <c r="AD1403" s="87" t="str">
        <f t="shared" si="215"/>
        <v/>
      </c>
      <c r="AF1403" s="81" t="str">
        <f t="shared" si="216"/>
        <v/>
      </c>
      <c r="AG1403" s="87" t="str">
        <f t="shared" si="217"/>
        <v/>
      </c>
      <c r="AH1403" s="87" t="str">
        <f t="shared" si="218"/>
        <v/>
      </c>
      <c r="AI1403" s="87" t="str">
        <f t="shared" si="219"/>
        <v/>
      </c>
    </row>
    <row r="1404" spans="1:35" ht="12" customHeight="1" x14ac:dyDescent="0.2">
      <c r="A1404" s="73" t="s">
        <v>1887</v>
      </c>
      <c r="B1404" s="74" t="s">
        <v>210</v>
      </c>
      <c r="C1404" s="74" t="s">
        <v>492</v>
      </c>
      <c r="D1404" s="74" t="s">
        <v>122</v>
      </c>
      <c r="E1404" s="74" t="s">
        <v>914</v>
      </c>
      <c r="F1404" s="74" t="s">
        <v>2</v>
      </c>
      <c r="G1404" s="74" t="s">
        <v>2680</v>
      </c>
      <c r="H1404" s="76">
        <v>37760</v>
      </c>
      <c r="I1404" s="77">
        <v>5</v>
      </c>
      <c r="J1404" s="78">
        <v>9.67</v>
      </c>
      <c r="K1404" s="78">
        <v>12.3</v>
      </c>
      <c r="L1404" s="78">
        <v>47.15</v>
      </c>
      <c r="M1404" s="78">
        <v>107.9</v>
      </c>
      <c r="N1404" s="76">
        <v>38082</v>
      </c>
      <c r="O1404" s="77">
        <v>0.6</v>
      </c>
      <c r="P1404" s="78">
        <v>9.17</v>
      </c>
      <c r="Q1404" s="78">
        <v>11.25</v>
      </c>
      <c r="R1404" s="78">
        <v>47.15</v>
      </c>
      <c r="S1404" s="78">
        <v>107.7</v>
      </c>
      <c r="T1404" s="79">
        <v>10</v>
      </c>
      <c r="V1404" s="86">
        <v>38082</v>
      </c>
      <c r="X1404" s="81" t="str">
        <f t="shared" si="210"/>
        <v>2003-Q2</v>
      </c>
      <c r="Y1404" s="81" t="str">
        <f t="shared" si="211"/>
        <v>2003-Q2</v>
      </c>
      <c r="Z1404" s="87">
        <f t="shared" si="212"/>
        <v>12.3</v>
      </c>
      <c r="AB1404" s="81" t="str">
        <f t="shared" si="213"/>
        <v>2004-Q2</v>
      </c>
      <c r="AC1404" s="81" t="str">
        <f t="shared" si="214"/>
        <v>2004-Q2</v>
      </c>
      <c r="AD1404" s="87">
        <f t="shared" si="215"/>
        <v>11.25</v>
      </c>
      <c r="AF1404" s="81" t="str">
        <f t="shared" si="216"/>
        <v>2004-Q2</v>
      </c>
      <c r="AG1404" s="87">
        <f t="shared" si="217"/>
        <v>12.3</v>
      </c>
      <c r="AH1404" s="87">
        <f t="shared" si="218"/>
        <v>11.25</v>
      </c>
      <c r="AI1404" s="87">
        <f t="shared" si="219"/>
        <v>1.0500000000000007</v>
      </c>
    </row>
    <row r="1405" spans="1:35" ht="12" customHeight="1" x14ac:dyDescent="0.2">
      <c r="A1405" s="73" t="s">
        <v>1887</v>
      </c>
      <c r="B1405" s="74" t="s">
        <v>42</v>
      </c>
      <c r="C1405" s="74" t="s">
        <v>1148</v>
      </c>
      <c r="D1405" s="74" t="s">
        <v>12</v>
      </c>
      <c r="E1405" s="74" t="s">
        <v>1152</v>
      </c>
      <c r="F1405" s="74" t="s">
        <v>2</v>
      </c>
      <c r="G1405" s="74" t="s">
        <v>2680</v>
      </c>
      <c r="H1405" s="76">
        <v>37895</v>
      </c>
      <c r="I1405" s="77">
        <v>133.5</v>
      </c>
      <c r="J1405" s="78">
        <v>10</v>
      </c>
      <c r="K1405" s="78">
        <v>12.4</v>
      </c>
      <c r="L1405" s="78">
        <v>37.119999999999997</v>
      </c>
      <c r="M1405" s="78">
        <v>2421.1</v>
      </c>
      <c r="N1405" s="76">
        <v>38072</v>
      </c>
      <c r="O1405" s="77">
        <v>48</v>
      </c>
      <c r="P1405" s="78">
        <v>9.0299999999999994</v>
      </c>
      <c r="Q1405" s="78">
        <v>10.25</v>
      </c>
      <c r="R1405" s="78">
        <v>33.97</v>
      </c>
      <c r="S1405" s="78">
        <v>2257.1</v>
      </c>
      <c r="T1405" s="79">
        <v>5</v>
      </c>
      <c r="V1405" s="86">
        <v>38072</v>
      </c>
      <c r="X1405" s="81" t="str">
        <f t="shared" si="210"/>
        <v>2003-Q4</v>
      </c>
      <c r="Y1405" s="81" t="str">
        <f t="shared" si="211"/>
        <v>2003-Q4</v>
      </c>
      <c r="Z1405" s="87">
        <f t="shared" si="212"/>
        <v>12.4</v>
      </c>
      <c r="AB1405" s="81" t="str">
        <f t="shared" si="213"/>
        <v>2004-Q1</v>
      </c>
      <c r="AC1405" s="81" t="str">
        <f t="shared" si="214"/>
        <v>2004-Q1</v>
      </c>
      <c r="AD1405" s="87">
        <f t="shared" si="215"/>
        <v>10.25</v>
      </c>
      <c r="AF1405" s="81" t="str">
        <f t="shared" si="216"/>
        <v>2004-Q1</v>
      </c>
      <c r="AG1405" s="87">
        <f t="shared" si="217"/>
        <v>12.4</v>
      </c>
      <c r="AH1405" s="87">
        <f t="shared" si="218"/>
        <v>10.25</v>
      </c>
      <c r="AI1405" s="87">
        <f t="shared" si="219"/>
        <v>2.1500000000000004</v>
      </c>
    </row>
    <row r="1406" spans="1:35" ht="12" customHeight="1" x14ac:dyDescent="0.2">
      <c r="A1406" s="73" t="s">
        <v>1887</v>
      </c>
      <c r="B1406" s="74" t="s">
        <v>116</v>
      </c>
      <c r="C1406" s="74" t="s">
        <v>13</v>
      </c>
      <c r="D1406" s="74" t="s">
        <v>12</v>
      </c>
      <c r="E1406" s="74" t="s">
        <v>1870</v>
      </c>
      <c r="F1406" s="74" t="s">
        <v>2</v>
      </c>
      <c r="G1406" s="74" t="s">
        <v>2680</v>
      </c>
      <c r="H1406" s="76">
        <v>37768</v>
      </c>
      <c r="I1406" s="77">
        <v>34.4</v>
      </c>
      <c r="J1406" s="78">
        <v>8.75</v>
      </c>
      <c r="K1406" s="78">
        <v>11.5</v>
      </c>
      <c r="L1406" s="78">
        <v>44.95</v>
      </c>
      <c r="M1406" s="78">
        <v>899.5</v>
      </c>
      <c r="N1406" s="76">
        <v>38048</v>
      </c>
      <c r="O1406" s="77">
        <v>22.9</v>
      </c>
      <c r="P1406" s="78">
        <v>8.42</v>
      </c>
      <c r="Q1406" s="78">
        <v>10.75</v>
      </c>
      <c r="R1406" s="78">
        <v>44.95</v>
      </c>
      <c r="S1406" s="78">
        <v>899</v>
      </c>
      <c r="T1406" s="79">
        <v>9</v>
      </c>
      <c r="V1406" s="86">
        <v>38048</v>
      </c>
      <c r="X1406" s="81" t="str">
        <f t="shared" si="210"/>
        <v>2003-Q2</v>
      </c>
      <c r="Y1406" s="81" t="str">
        <f t="shared" si="211"/>
        <v>2003-Q2</v>
      </c>
      <c r="Z1406" s="87">
        <f t="shared" si="212"/>
        <v>11.5</v>
      </c>
      <c r="AB1406" s="81" t="str">
        <f t="shared" si="213"/>
        <v>2004-Q1</v>
      </c>
      <c r="AC1406" s="81" t="str">
        <f t="shared" si="214"/>
        <v>2004-Q1</v>
      </c>
      <c r="AD1406" s="87">
        <f t="shared" si="215"/>
        <v>10.75</v>
      </c>
      <c r="AF1406" s="81" t="str">
        <f t="shared" si="216"/>
        <v>2004-Q1</v>
      </c>
      <c r="AG1406" s="87">
        <f t="shared" si="217"/>
        <v>11.5</v>
      </c>
      <c r="AH1406" s="87">
        <f t="shared" si="218"/>
        <v>10.75</v>
      </c>
      <c r="AI1406" s="87">
        <f t="shared" si="219"/>
        <v>0.75</v>
      </c>
    </row>
    <row r="1407" spans="1:35" ht="12" customHeight="1" x14ac:dyDescent="0.2">
      <c r="A1407" s="73" t="s">
        <v>1887</v>
      </c>
      <c r="B1407" s="74" t="s">
        <v>8</v>
      </c>
      <c r="C1407" s="74" t="s">
        <v>2942</v>
      </c>
      <c r="D1407" s="74" t="s">
        <v>128</v>
      </c>
      <c r="E1407" s="74" t="s">
        <v>1735</v>
      </c>
      <c r="F1407" s="74" t="s">
        <v>2</v>
      </c>
      <c r="G1407" s="74" t="s">
        <v>2680</v>
      </c>
      <c r="H1407" s="76">
        <v>37771</v>
      </c>
      <c r="I1407" s="77">
        <v>19.2</v>
      </c>
      <c r="J1407" s="78">
        <v>10.53</v>
      </c>
      <c r="K1407" s="78">
        <v>12.3</v>
      </c>
      <c r="L1407" s="78">
        <v>56.6</v>
      </c>
      <c r="M1407" s="78">
        <v>301.60000000000002</v>
      </c>
      <c r="N1407" s="76">
        <v>37999</v>
      </c>
      <c r="O1407" s="77">
        <v>11.7</v>
      </c>
      <c r="P1407" s="78">
        <v>10.11</v>
      </c>
      <c r="Q1407" s="78">
        <v>12</v>
      </c>
      <c r="R1407" s="78">
        <v>55.91</v>
      </c>
      <c r="S1407" s="78">
        <v>292.5</v>
      </c>
      <c r="T1407" s="79">
        <v>7</v>
      </c>
      <c r="V1407" s="86">
        <v>37999</v>
      </c>
      <c r="X1407" s="81" t="str">
        <f t="shared" si="210"/>
        <v>2003-Q2</v>
      </c>
      <c r="Y1407" s="81" t="str">
        <f t="shared" si="211"/>
        <v>2003-Q2</v>
      </c>
      <c r="Z1407" s="87">
        <f t="shared" si="212"/>
        <v>12.3</v>
      </c>
      <c r="AB1407" s="81" t="str">
        <f t="shared" si="213"/>
        <v>2004-Q1</v>
      </c>
      <c r="AC1407" s="81" t="str">
        <f t="shared" si="214"/>
        <v>2004-Q1</v>
      </c>
      <c r="AD1407" s="87">
        <f t="shared" si="215"/>
        <v>12</v>
      </c>
      <c r="AF1407" s="81" t="str">
        <f t="shared" si="216"/>
        <v>2004-Q1</v>
      </c>
      <c r="AG1407" s="87">
        <f t="shared" si="217"/>
        <v>12.3</v>
      </c>
      <c r="AH1407" s="87">
        <f t="shared" si="218"/>
        <v>12</v>
      </c>
      <c r="AI1407" s="87">
        <f t="shared" si="219"/>
        <v>0.30000000000000071</v>
      </c>
    </row>
    <row r="1408" spans="1:35" ht="12" customHeight="1" x14ac:dyDescent="0.2">
      <c r="A1408" s="73" t="s">
        <v>1887</v>
      </c>
      <c r="B1408" s="74" t="s">
        <v>1653</v>
      </c>
      <c r="C1408" s="74" t="s">
        <v>2127</v>
      </c>
      <c r="D1408" s="74" t="s">
        <v>2095</v>
      </c>
      <c r="E1408" s="74" t="s">
        <v>1672</v>
      </c>
      <c r="F1408" s="74" t="s">
        <v>2</v>
      </c>
      <c r="G1408" s="74" t="s">
        <v>2680</v>
      </c>
      <c r="H1408" s="76">
        <v>37712</v>
      </c>
      <c r="I1408" s="75" t="s">
        <v>1</v>
      </c>
      <c r="J1408" s="75" t="s">
        <v>1</v>
      </c>
      <c r="K1408" s="75" t="s">
        <v>1</v>
      </c>
      <c r="L1408" s="75" t="s">
        <v>1</v>
      </c>
      <c r="M1408" s="75" t="s">
        <v>1</v>
      </c>
      <c r="N1408" s="76">
        <v>37978</v>
      </c>
      <c r="O1408" s="75" t="s">
        <v>1</v>
      </c>
      <c r="P1408" s="75" t="s">
        <v>1</v>
      </c>
      <c r="Q1408" s="78">
        <v>10.5</v>
      </c>
      <c r="R1408" s="75" t="s">
        <v>1</v>
      </c>
      <c r="S1408" s="75" t="s">
        <v>1</v>
      </c>
      <c r="T1408" s="79">
        <v>8</v>
      </c>
      <c r="V1408" s="86">
        <v>37978</v>
      </c>
      <c r="X1408" s="81" t="str">
        <f t="shared" si="210"/>
        <v>2003-Q2</v>
      </c>
      <c r="Y1408" s="81" t="str">
        <f t="shared" si="211"/>
        <v/>
      </c>
      <c r="Z1408" s="87" t="str">
        <f t="shared" si="212"/>
        <v/>
      </c>
      <c r="AB1408" s="81" t="str">
        <f t="shared" si="213"/>
        <v>2003-Q4</v>
      </c>
      <c r="AC1408" s="81" t="str">
        <f t="shared" si="214"/>
        <v>2003-Q4</v>
      </c>
      <c r="AD1408" s="87">
        <f t="shared" si="215"/>
        <v>10.5</v>
      </c>
      <c r="AF1408" s="81" t="str">
        <f t="shared" si="216"/>
        <v/>
      </c>
      <c r="AG1408" s="87" t="str">
        <f t="shared" si="217"/>
        <v/>
      </c>
      <c r="AH1408" s="87" t="str">
        <f t="shared" si="218"/>
        <v/>
      </c>
      <c r="AI1408" s="87" t="str">
        <f t="shared" si="219"/>
        <v/>
      </c>
    </row>
    <row r="1409" spans="1:35" ht="12" customHeight="1" x14ac:dyDescent="0.2">
      <c r="A1409" s="73" t="s">
        <v>1887</v>
      </c>
      <c r="B1409" s="74" t="s">
        <v>8</v>
      </c>
      <c r="C1409" s="74" t="s">
        <v>3016</v>
      </c>
      <c r="D1409" s="74" t="s">
        <v>124</v>
      </c>
      <c r="E1409" s="74" t="s">
        <v>1818</v>
      </c>
      <c r="F1409" s="74" t="s">
        <v>2</v>
      </c>
      <c r="G1409" s="74" t="s">
        <v>2680</v>
      </c>
      <c r="H1409" s="76">
        <v>37712</v>
      </c>
      <c r="I1409" s="77">
        <v>92.3</v>
      </c>
      <c r="J1409" s="78">
        <v>10.31</v>
      </c>
      <c r="K1409" s="78">
        <v>12</v>
      </c>
      <c r="L1409" s="78">
        <v>55</v>
      </c>
      <c r="M1409" s="78">
        <v>869.8</v>
      </c>
      <c r="N1409" s="76">
        <v>37974</v>
      </c>
      <c r="O1409" s="77">
        <v>59.4</v>
      </c>
      <c r="P1409" s="78">
        <v>9.91</v>
      </c>
      <c r="Q1409" s="78">
        <v>12</v>
      </c>
      <c r="R1409" s="78">
        <v>56</v>
      </c>
      <c r="S1409" s="78">
        <v>846.2</v>
      </c>
      <c r="T1409" s="79">
        <v>8</v>
      </c>
      <c r="V1409" s="86">
        <v>37974</v>
      </c>
      <c r="X1409" s="81" t="str">
        <f t="shared" si="210"/>
        <v>2003-Q2</v>
      </c>
      <c r="Y1409" s="81" t="str">
        <f t="shared" si="211"/>
        <v>2003-Q2</v>
      </c>
      <c r="Z1409" s="87">
        <f t="shared" si="212"/>
        <v>12</v>
      </c>
      <c r="AB1409" s="81" t="str">
        <f t="shared" si="213"/>
        <v>2003-Q4</v>
      </c>
      <c r="AC1409" s="81" t="str">
        <f t="shared" si="214"/>
        <v>2003-Q4</v>
      </c>
      <c r="AD1409" s="87">
        <f t="shared" si="215"/>
        <v>12</v>
      </c>
      <c r="AF1409" s="81" t="str">
        <f t="shared" si="216"/>
        <v>2003-Q4</v>
      </c>
      <c r="AG1409" s="87">
        <f t="shared" si="217"/>
        <v>12</v>
      </c>
      <c r="AH1409" s="87">
        <f t="shared" si="218"/>
        <v>12</v>
      </c>
      <c r="AI1409" s="87">
        <f t="shared" si="219"/>
        <v>0</v>
      </c>
    </row>
    <row r="1410" spans="1:35" ht="12" customHeight="1" x14ac:dyDescent="0.2">
      <c r="A1410" s="73" t="s">
        <v>1887</v>
      </c>
      <c r="B1410" s="74" t="s">
        <v>8</v>
      </c>
      <c r="C1410" s="74" t="s">
        <v>3006</v>
      </c>
      <c r="D1410" s="74" t="s">
        <v>122</v>
      </c>
      <c r="E1410" s="74" t="s">
        <v>1796</v>
      </c>
      <c r="F1410" s="74" t="s">
        <v>2</v>
      </c>
      <c r="G1410" s="74" t="s">
        <v>2680</v>
      </c>
      <c r="H1410" s="76">
        <v>37686</v>
      </c>
      <c r="I1410" s="77">
        <v>65.3</v>
      </c>
      <c r="J1410" s="78">
        <v>10.38</v>
      </c>
      <c r="K1410" s="78">
        <v>12.71</v>
      </c>
      <c r="L1410" s="78">
        <v>57.47</v>
      </c>
      <c r="M1410" s="78">
        <v>970.2</v>
      </c>
      <c r="N1410" s="76">
        <v>37974</v>
      </c>
      <c r="O1410" s="77">
        <v>14.5</v>
      </c>
      <c r="P1410" s="78">
        <v>10.23</v>
      </c>
      <c r="Q1410" s="78">
        <v>12</v>
      </c>
      <c r="R1410" s="78">
        <v>60.27</v>
      </c>
      <c r="S1410" s="78">
        <v>920.1</v>
      </c>
      <c r="T1410" s="79">
        <v>9</v>
      </c>
      <c r="V1410" s="86">
        <v>37974</v>
      </c>
      <c r="X1410" s="81" t="str">
        <f t="shared" si="210"/>
        <v>2003-Q1</v>
      </c>
      <c r="Y1410" s="81" t="str">
        <f t="shared" si="211"/>
        <v>2003-Q1</v>
      </c>
      <c r="Z1410" s="87">
        <f t="shared" si="212"/>
        <v>12.71</v>
      </c>
      <c r="AB1410" s="81" t="str">
        <f t="shared" si="213"/>
        <v>2003-Q4</v>
      </c>
      <c r="AC1410" s="81" t="str">
        <f t="shared" si="214"/>
        <v>2003-Q4</v>
      </c>
      <c r="AD1410" s="87">
        <f t="shared" si="215"/>
        <v>12</v>
      </c>
      <c r="AF1410" s="81" t="str">
        <f t="shared" si="216"/>
        <v>2003-Q4</v>
      </c>
      <c r="AG1410" s="87">
        <f t="shared" si="217"/>
        <v>12.71</v>
      </c>
      <c r="AH1410" s="87">
        <f t="shared" si="218"/>
        <v>12</v>
      </c>
      <c r="AI1410" s="87">
        <f t="shared" si="219"/>
        <v>0.71000000000000085</v>
      </c>
    </row>
    <row r="1411" spans="1:35" ht="12" customHeight="1" x14ac:dyDescent="0.2">
      <c r="A1411" s="73" t="s">
        <v>1887</v>
      </c>
      <c r="B1411" s="74" t="s">
        <v>51</v>
      </c>
      <c r="C1411" s="74" t="s">
        <v>2448</v>
      </c>
      <c r="D1411" s="74" t="s">
        <v>1008</v>
      </c>
      <c r="E1411" s="74" t="s">
        <v>1059</v>
      </c>
      <c r="F1411" s="74" t="s">
        <v>2</v>
      </c>
      <c r="G1411" s="74" t="s">
        <v>2680</v>
      </c>
      <c r="H1411" s="76">
        <v>37771</v>
      </c>
      <c r="I1411" s="77">
        <v>7.8</v>
      </c>
      <c r="J1411" s="78">
        <v>10.18</v>
      </c>
      <c r="K1411" s="78">
        <v>11.75</v>
      </c>
      <c r="L1411" s="78">
        <v>50.32</v>
      </c>
      <c r="M1411" s="78">
        <v>143.6</v>
      </c>
      <c r="N1411" s="76">
        <v>37973</v>
      </c>
      <c r="O1411" s="77">
        <v>1</v>
      </c>
      <c r="P1411" s="78">
        <v>10.02</v>
      </c>
      <c r="Q1411" s="78">
        <v>11.5</v>
      </c>
      <c r="R1411" s="78">
        <v>50.32</v>
      </c>
      <c r="S1411" s="75" t="s">
        <v>1</v>
      </c>
      <c r="T1411" s="79">
        <v>6</v>
      </c>
      <c r="V1411" s="86">
        <v>37973</v>
      </c>
      <c r="X1411" s="81" t="str">
        <f t="shared" ref="X1411:X1474" si="220">YEAR(H1411)&amp;"-Q"&amp;IF(MONTH(H1411)&lt;4,1,IF(MONTH(H1411)&lt;7,2,IF(MONTH(H1411)&lt;10,3,4)))</f>
        <v>2003-Q2</v>
      </c>
      <c r="Y1411" s="81" t="str">
        <f t="shared" ref="Y1411:Y1474" si="221">IF(ISNUMBER(K1411),X1411,"")</f>
        <v>2003-Q2</v>
      </c>
      <c r="Z1411" s="87">
        <f t="shared" ref="Z1411:Z1474" si="222">IF(ISNUMBER(K1411),K1411,"")</f>
        <v>11.75</v>
      </c>
      <c r="AB1411" s="81" t="str">
        <f t="shared" ref="AB1411:AB1474" si="223">IF(A1411="Settled",YEAR(N1411)&amp;"-Q"&amp;IF(MONTH(N1411)&lt;4,1,IF(MONTH(N1411)&lt;7,2,IF(MONTH(N1411)&lt;10,3,4))),"")</f>
        <v>2003-Q4</v>
      </c>
      <c r="AC1411" s="81" t="str">
        <f t="shared" ref="AC1411:AC1474" si="224">IF(ISNUMBER(Q1411),AB1411,"")</f>
        <v>2003-Q4</v>
      </c>
      <c r="AD1411" s="87">
        <f t="shared" ref="AD1411:AD1474" si="225">IF(ISNUMBER(Q1411),Q1411,"")</f>
        <v>11.5</v>
      </c>
      <c r="AF1411" s="81" t="str">
        <f t="shared" ref="AF1411:AF1474" si="226">IF(AND(LEN(Z1411)&gt;0,LEN(AD1411)&gt;0),AB1411,"")</f>
        <v>2003-Q4</v>
      </c>
      <c r="AG1411" s="87">
        <f t="shared" ref="AG1411:AG1474" si="227">IF(LEN(AF1411)&gt;0,Z1411,"")</f>
        <v>11.75</v>
      </c>
      <c r="AH1411" s="87">
        <f t="shared" ref="AH1411:AH1474" si="228">IF(LEN(AF1411)&gt;0,AD1411,"")</f>
        <v>11.5</v>
      </c>
      <c r="AI1411" s="87">
        <f t="shared" ref="AI1411:AI1474" si="229">IF(LEN(AF1411)&gt;0,AG1411-AH1411,"")</f>
        <v>0.25</v>
      </c>
    </row>
    <row r="1412" spans="1:35" ht="12" customHeight="1" x14ac:dyDescent="0.2">
      <c r="A1412" s="73" t="s">
        <v>1887</v>
      </c>
      <c r="B1412" s="74" t="s">
        <v>257</v>
      </c>
      <c r="C1412" s="74" t="s">
        <v>2450</v>
      </c>
      <c r="D1412" s="74" t="s">
        <v>2002</v>
      </c>
      <c r="E1412" s="74" t="s">
        <v>381</v>
      </c>
      <c r="F1412" s="74" t="s">
        <v>2</v>
      </c>
      <c r="G1412" s="74" t="s">
        <v>2678</v>
      </c>
      <c r="H1412" s="76">
        <v>37834</v>
      </c>
      <c r="I1412" s="77">
        <v>251.2</v>
      </c>
      <c r="J1412" s="78">
        <v>8.76</v>
      </c>
      <c r="K1412" s="78">
        <v>10.75</v>
      </c>
      <c r="L1412" s="78">
        <v>49.84</v>
      </c>
      <c r="M1412" s="75" t="s">
        <v>1</v>
      </c>
      <c r="N1412" s="76">
        <v>37972</v>
      </c>
      <c r="O1412" s="77">
        <v>70.5</v>
      </c>
      <c r="P1412" s="78">
        <v>8.19</v>
      </c>
      <c r="Q1412" s="78">
        <v>9.85</v>
      </c>
      <c r="R1412" s="78">
        <v>47.22</v>
      </c>
      <c r="S1412" s="75" t="s">
        <v>1</v>
      </c>
      <c r="T1412" s="79">
        <v>4</v>
      </c>
      <c r="V1412" s="86">
        <v>37972</v>
      </c>
      <c r="X1412" s="81" t="str">
        <f t="shared" si="220"/>
        <v>2003-Q3</v>
      </c>
      <c r="Y1412" s="81" t="str">
        <f t="shared" si="221"/>
        <v>2003-Q3</v>
      </c>
      <c r="Z1412" s="87">
        <f t="shared" si="222"/>
        <v>10.75</v>
      </c>
      <c r="AB1412" s="81" t="str">
        <f t="shared" si="223"/>
        <v>2003-Q4</v>
      </c>
      <c r="AC1412" s="81" t="str">
        <f t="shared" si="224"/>
        <v>2003-Q4</v>
      </c>
      <c r="AD1412" s="87">
        <f t="shared" si="225"/>
        <v>9.85</v>
      </c>
      <c r="AF1412" s="81" t="str">
        <f t="shared" si="226"/>
        <v>2003-Q4</v>
      </c>
      <c r="AG1412" s="87">
        <f t="shared" si="227"/>
        <v>10.75</v>
      </c>
      <c r="AH1412" s="87">
        <f t="shared" si="228"/>
        <v>9.85</v>
      </c>
      <c r="AI1412" s="87">
        <f t="shared" si="229"/>
        <v>0.90000000000000036</v>
      </c>
    </row>
    <row r="1413" spans="1:35" ht="12" customHeight="1" x14ac:dyDescent="0.2">
      <c r="A1413" s="73" t="s">
        <v>1887</v>
      </c>
      <c r="B1413" s="74" t="s">
        <v>144</v>
      </c>
      <c r="C1413" s="74" t="s">
        <v>13</v>
      </c>
      <c r="D1413" s="74" t="s">
        <v>12</v>
      </c>
      <c r="E1413" s="74" t="s">
        <v>1597</v>
      </c>
      <c r="F1413" s="74" t="s">
        <v>2</v>
      </c>
      <c r="G1413" s="74" t="s">
        <v>2680</v>
      </c>
      <c r="H1413" s="76">
        <v>37833</v>
      </c>
      <c r="I1413" s="77">
        <v>125</v>
      </c>
      <c r="J1413" s="78">
        <v>8.7200000000000006</v>
      </c>
      <c r="K1413" s="78">
        <v>11.5</v>
      </c>
      <c r="L1413" s="78">
        <v>45.11</v>
      </c>
      <c r="M1413" s="78">
        <v>2956.8</v>
      </c>
      <c r="N1413" s="76">
        <v>37972</v>
      </c>
      <c r="O1413" s="77">
        <v>65</v>
      </c>
      <c r="P1413" s="78">
        <v>8.43</v>
      </c>
      <c r="Q1413" s="78">
        <v>10.7</v>
      </c>
      <c r="R1413" s="78">
        <v>47.04</v>
      </c>
      <c r="S1413" s="75" t="s">
        <v>1</v>
      </c>
      <c r="T1413" s="79">
        <v>4</v>
      </c>
      <c r="V1413" s="86">
        <v>37972</v>
      </c>
      <c r="X1413" s="81" t="str">
        <f t="shared" si="220"/>
        <v>2003-Q3</v>
      </c>
      <c r="Y1413" s="81" t="str">
        <f t="shared" si="221"/>
        <v>2003-Q3</v>
      </c>
      <c r="Z1413" s="87">
        <f t="shared" si="222"/>
        <v>11.5</v>
      </c>
      <c r="AB1413" s="81" t="str">
        <f t="shared" si="223"/>
        <v>2003-Q4</v>
      </c>
      <c r="AC1413" s="81" t="str">
        <f t="shared" si="224"/>
        <v>2003-Q4</v>
      </c>
      <c r="AD1413" s="87">
        <f t="shared" si="225"/>
        <v>10.7</v>
      </c>
      <c r="AF1413" s="81" t="str">
        <f t="shared" si="226"/>
        <v>2003-Q4</v>
      </c>
      <c r="AG1413" s="87">
        <f t="shared" si="227"/>
        <v>11.5</v>
      </c>
      <c r="AH1413" s="87">
        <f t="shared" si="228"/>
        <v>10.7</v>
      </c>
      <c r="AI1413" s="87">
        <f t="shared" si="229"/>
        <v>0.80000000000000071</v>
      </c>
    </row>
    <row r="1414" spans="1:35" ht="12" customHeight="1" x14ac:dyDescent="0.2">
      <c r="A1414" s="73" t="s">
        <v>1887</v>
      </c>
      <c r="B1414" s="74" t="s">
        <v>35</v>
      </c>
      <c r="C1414" s="74" t="s">
        <v>13</v>
      </c>
      <c r="D1414" s="74" t="s">
        <v>12</v>
      </c>
      <c r="E1414" s="74" t="s">
        <v>1349</v>
      </c>
      <c r="F1414" s="74" t="s">
        <v>2</v>
      </c>
      <c r="G1414" s="74" t="s">
        <v>2680</v>
      </c>
      <c r="H1414" s="76">
        <v>37698</v>
      </c>
      <c r="I1414" s="77">
        <v>57.9</v>
      </c>
      <c r="J1414" s="78">
        <v>8.8000000000000007</v>
      </c>
      <c r="K1414" s="78">
        <v>11.5</v>
      </c>
      <c r="L1414" s="78">
        <v>44.95</v>
      </c>
      <c r="M1414" s="78">
        <v>2115</v>
      </c>
      <c r="N1414" s="76">
        <v>37859</v>
      </c>
      <c r="O1414" s="77">
        <v>8.5</v>
      </c>
      <c r="P1414" s="78">
        <v>8.2799999999999994</v>
      </c>
      <c r="Q1414" s="78">
        <v>10.5</v>
      </c>
      <c r="R1414" s="78">
        <v>46</v>
      </c>
      <c r="S1414" s="78">
        <v>2109</v>
      </c>
      <c r="T1414" s="79">
        <v>5</v>
      </c>
      <c r="V1414" s="86">
        <v>37859</v>
      </c>
      <c r="X1414" s="81" t="str">
        <f t="shared" si="220"/>
        <v>2003-Q1</v>
      </c>
      <c r="Y1414" s="81" t="str">
        <f t="shared" si="221"/>
        <v>2003-Q1</v>
      </c>
      <c r="Z1414" s="87">
        <f t="shared" si="222"/>
        <v>11.5</v>
      </c>
      <c r="AB1414" s="81" t="str">
        <f t="shared" si="223"/>
        <v>2003-Q3</v>
      </c>
      <c r="AC1414" s="81" t="str">
        <f t="shared" si="224"/>
        <v>2003-Q3</v>
      </c>
      <c r="AD1414" s="87">
        <f t="shared" si="225"/>
        <v>10.5</v>
      </c>
      <c r="AF1414" s="81" t="str">
        <f t="shared" si="226"/>
        <v>2003-Q3</v>
      </c>
      <c r="AG1414" s="87">
        <f t="shared" si="227"/>
        <v>11.5</v>
      </c>
      <c r="AH1414" s="87">
        <f t="shared" si="228"/>
        <v>10.5</v>
      </c>
      <c r="AI1414" s="87">
        <f t="shared" si="229"/>
        <v>1</v>
      </c>
    </row>
    <row r="1415" spans="1:35" ht="12" customHeight="1" x14ac:dyDescent="0.2">
      <c r="A1415" s="73" t="s">
        <v>1887</v>
      </c>
      <c r="B1415" s="74" t="s">
        <v>46</v>
      </c>
      <c r="C1415" s="74" t="s">
        <v>45</v>
      </c>
      <c r="D1415" s="74" t="s">
        <v>4</v>
      </c>
      <c r="E1415" s="74" t="s">
        <v>1092</v>
      </c>
      <c r="F1415" s="74" t="s">
        <v>2</v>
      </c>
      <c r="G1415" s="74" t="s">
        <v>2678</v>
      </c>
      <c r="H1415" s="76">
        <v>37469</v>
      </c>
      <c r="I1415" s="77">
        <v>-41.6</v>
      </c>
      <c r="J1415" s="78">
        <v>10.050000000000001</v>
      </c>
      <c r="K1415" s="78">
        <v>12</v>
      </c>
      <c r="L1415" s="78">
        <v>57.2</v>
      </c>
      <c r="M1415" s="78">
        <v>2053.6</v>
      </c>
      <c r="N1415" s="76">
        <v>37827</v>
      </c>
      <c r="O1415" s="77">
        <v>-222.7</v>
      </c>
      <c r="P1415" s="78">
        <v>8.3800000000000008</v>
      </c>
      <c r="Q1415" s="78">
        <v>9.5</v>
      </c>
      <c r="R1415" s="78">
        <v>46</v>
      </c>
      <c r="S1415" s="78">
        <v>2016.3</v>
      </c>
      <c r="T1415" s="79">
        <v>11</v>
      </c>
      <c r="V1415" s="86">
        <v>37827</v>
      </c>
      <c r="X1415" s="81" t="str">
        <f t="shared" si="220"/>
        <v>2002-Q3</v>
      </c>
      <c r="Y1415" s="81" t="str">
        <f t="shared" si="221"/>
        <v>2002-Q3</v>
      </c>
      <c r="Z1415" s="87">
        <f t="shared" si="222"/>
        <v>12</v>
      </c>
      <c r="AB1415" s="81" t="str">
        <f t="shared" si="223"/>
        <v>2003-Q3</v>
      </c>
      <c r="AC1415" s="81" t="str">
        <f t="shared" si="224"/>
        <v>2003-Q3</v>
      </c>
      <c r="AD1415" s="87">
        <f t="shared" si="225"/>
        <v>9.5</v>
      </c>
      <c r="AF1415" s="81" t="str">
        <f t="shared" si="226"/>
        <v>2003-Q3</v>
      </c>
      <c r="AG1415" s="87">
        <f t="shared" si="227"/>
        <v>12</v>
      </c>
      <c r="AH1415" s="87">
        <f t="shared" si="228"/>
        <v>9.5</v>
      </c>
      <c r="AI1415" s="87">
        <f t="shared" si="229"/>
        <v>2.5</v>
      </c>
    </row>
    <row r="1416" spans="1:35" ht="12" customHeight="1" x14ac:dyDescent="0.2">
      <c r="A1416" s="73" t="s">
        <v>1887</v>
      </c>
      <c r="B1416" s="74" t="s">
        <v>46</v>
      </c>
      <c r="C1416" s="74" t="s">
        <v>1109</v>
      </c>
      <c r="D1416" s="74" t="s">
        <v>38</v>
      </c>
      <c r="E1416" s="74" t="s">
        <v>1112</v>
      </c>
      <c r="F1416" s="74" t="s">
        <v>2</v>
      </c>
      <c r="G1416" s="74" t="s">
        <v>2678</v>
      </c>
      <c r="H1416" s="76">
        <v>37530</v>
      </c>
      <c r="I1416" s="77">
        <v>3.2</v>
      </c>
      <c r="J1416" s="78">
        <v>9.33</v>
      </c>
      <c r="K1416" s="78">
        <v>12</v>
      </c>
      <c r="L1416" s="78">
        <v>51.01</v>
      </c>
      <c r="M1416" s="78">
        <v>129</v>
      </c>
      <c r="N1416" s="76">
        <v>37818</v>
      </c>
      <c r="O1416" s="77">
        <v>-7.2</v>
      </c>
      <c r="P1416" s="78">
        <v>8.02</v>
      </c>
      <c r="Q1416" s="78">
        <v>9.75</v>
      </c>
      <c r="R1416" s="78">
        <v>46</v>
      </c>
      <c r="S1416" s="78">
        <v>112.3</v>
      </c>
      <c r="T1416" s="79">
        <v>9</v>
      </c>
      <c r="V1416" s="86">
        <v>37818</v>
      </c>
      <c r="X1416" s="81" t="str">
        <f t="shared" si="220"/>
        <v>2002-Q4</v>
      </c>
      <c r="Y1416" s="81" t="str">
        <f t="shared" si="221"/>
        <v>2002-Q4</v>
      </c>
      <c r="Z1416" s="87">
        <f t="shared" si="222"/>
        <v>12</v>
      </c>
      <c r="AB1416" s="81" t="str">
        <f t="shared" si="223"/>
        <v>2003-Q3</v>
      </c>
      <c r="AC1416" s="81" t="str">
        <f t="shared" si="224"/>
        <v>2003-Q3</v>
      </c>
      <c r="AD1416" s="87">
        <f t="shared" si="225"/>
        <v>9.75</v>
      </c>
      <c r="AF1416" s="81" t="str">
        <f t="shared" si="226"/>
        <v>2003-Q3</v>
      </c>
      <c r="AG1416" s="87">
        <f t="shared" si="227"/>
        <v>12</v>
      </c>
      <c r="AH1416" s="87">
        <f t="shared" si="228"/>
        <v>9.75</v>
      </c>
      <c r="AI1416" s="87">
        <f t="shared" si="229"/>
        <v>2.25</v>
      </c>
    </row>
    <row r="1417" spans="1:35" ht="12" customHeight="1" x14ac:dyDescent="0.2">
      <c r="A1417" s="73" t="s">
        <v>1887</v>
      </c>
      <c r="B1417" s="74" t="s">
        <v>46</v>
      </c>
      <c r="C1417" s="74" t="s">
        <v>1100</v>
      </c>
      <c r="D1417" s="74" t="s">
        <v>1101</v>
      </c>
      <c r="E1417" s="74" t="s">
        <v>1103</v>
      </c>
      <c r="F1417" s="74" t="s">
        <v>2</v>
      </c>
      <c r="G1417" s="74" t="s">
        <v>2678</v>
      </c>
      <c r="H1417" s="76">
        <v>37400</v>
      </c>
      <c r="I1417" s="77">
        <v>298.2</v>
      </c>
      <c r="J1417" s="78">
        <v>8.94</v>
      </c>
      <c r="K1417" s="78">
        <v>11.6</v>
      </c>
      <c r="L1417" s="78">
        <v>41.45</v>
      </c>
      <c r="M1417" s="78">
        <v>3092</v>
      </c>
      <c r="N1417" s="76">
        <v>37811</v>
      </c>
      <c r="O1417" s="77">
        <v>159.5</v>
      </c>
      <c r="P1417" s="78">
        <v>8.18</v>
      </c>
      <c r="Q1417" s="78">
        <v>9.75</v>
      </c>
      <c r="R1417" s="78">
        <v>41.45</v>
      </c>
      <c r="S1417" s="78">
        <v>3092</v>
      </c>
      <c r="T1417" s="79">
        <v>13</v>
      </c>
      <c r="V1417" s="86">
        <v>37811</v>
      </c>
      <c r="X1417" s="81" t="str">
        <f t="shared" si="220"/>
        <v>2002-Q2</v>
      </c>
      <c r="Y1417" s="81" t="str">
        <f t="shared" si="221"/>
        <v>2002-Q2</v>
      </c>
      <c r="Z1417" s="87">
        <f t="shared" si="222"/>
        <v>11.6</v>
      </c>
      <c r="AB1417" s="81" t="str">
        <f t="shared" si="223"/>
        <v>2003-Q3</v>
      </c>
      <c r="AC1417" s="81" t="str">
        <f t="shared" si="224"/>
        <v>2003-Q3</v>
      </c>
      <c r="AD1417" s="87">
        <f t="shared" si="225"/>
        <v>9.75</v>
      </c>
      <c r="AF1417" s="81" t="str">
        <f t="shared" si="226"/>
        <v>2003-Q3</v>
      </c>
      <c r="AG1417" s="87">
        <f t="shared" si="227"/>
        <v>11.6</v>
      </c>
      <c r="AH1417" s="87">
        <f t="shared" si="228"/>
        <v>9.75</v>
      </c>
      <c r="AI1417" s="87">
        <f t="shared" si="229"/>
        <v>1.8499999999999996</v>
      </c>
    </row>
    <row r="1418" spans="1:35" ht="12" customHeight="1" x14ac:dyDescent="0.2">
      <c r="A1418" s="73" t="s">
        <v>1887</v>
      </c>
      <c r="B1418" s="74" t="s">
        <v>259</v>
      </c>
      <c r="C1418" s="74" t="s">
        <v>3020</v>
      </c>
      <c r="D1418" s="74" t="s">
        <v>10</v>
      </c>
      <c r="E1418" s="74" t="s">
        <v>370</v>
      </c>
      <c r="F1418" s="74" t="s">
        <v>2</v>
      </c>
      <c r="G1418" s="74" t="s">
        <v>2680</v>
      </c>
      <c r="H1418" s="76">
        <v>37407</v>
      </c>
      <c r="I1418" s="77">
        <v>14.5</v>
      </c>
      <c r="J1418" s="78">
        <v>9.7100000000000009</v>
      </c>
      <c r="K1418" s="78">
        <v>12</v>
      </c>
      <c r="L1418" s="78">
        <v>51.28</v>
      </c>
      <c r="M1418" s="78">
        <v>2830</v>
      </c>
      <c r="N1418" s="76">
        <v>37798</v>
      </c>
      <c r="O1418" s="77">
        <v>-21.1</v>
      </c>
      <c r="P1418" s="78">
        <v>9.08</v>
      </c>
      <c r="Q1418" s="78">
        <v>10.75</v>
      </c>
      <c r="R1418" s="78">
        <v>51.4</v>
      </c>
      <c r="S1418" s="78">
        <v>2770.5</v>
      </c>
      <c r="T1418" s="79">
        <v>13</v>
      </c>
      <c r="V1418" s="86">
        <v>37798</v>
      </c>
      <c r="X1418" s="81" t="str">
        <f t="shared" si="220"/>
        <v>2002-Q2</v>
      </c>
      <c r="Y1418" s="81" t="str">
        <f t="shared" si="221"/>
        <v>2002-Q2</v>
      </c>
      <c r="Z1418" s="87">
        <f t="shared" si="222"/>
        <v>12</v>
      </c>
      <c r="AB1418" s="81" t="str">
        <f t="shared" si="223"/>
        <v>2003-Q2</v>
      </c>
      <c r="AC1418" s="81" t="str">
        <f t="shared" si="224"/>
        <v>2003-Q2</v>
      </c>
      <c r="AD1418" s="87">
        <f t="shared" si="225"/>
        <v>10.75</v>
      </c>
      <c r="AF1418" s="81" t="str">
        <f t="shared" si="226"/>
        <v>2003-Q2</v>
      </c>
      <c r="AG1418" s="87">
        <f t="shared" si="227"/>
        <v>12</v>
      </c>
      <c r="AH1418" s="87">
        <f t="shared" si="228"/>
        <v>10.75</v>
      </c>
      <c r="AI1418" s="87">
        <f t="shared" si="229"/>
        <v>1.25</v>
      </c>
    </row>
    <row r="1419" spans="1:35" ht="12" customHeight="1" x14ac:dyDescent="0.2">
      <c r="A1419" s="73" t="s">
        <v>1887</v>
      </c>
      <c r="B1419" s="74" t="s">
        <v>259</v>
      </c>
      <c r="C1419" s="74" t="s">
        <v>362</v>
      </c>
      <c r="D1419" s="74" t="s">
        <v>118</v>
      </c>
      <c r="E1419" s="74" t="s">
        <v>366</v>
      </c>
      <c r="F1419" s="74" t="s">
        <v>2</v>
      </c>
      <c r="G1419" s="74" t="s">
        <v>2680</v>
      </c>
      <c r="H1419" s="76">
        <v>37544</v>
      </c>
      <c r="I1419" s="77">
        <v>23.4</v>
      </c>
      <c r="J1419" s="78">
        <v>10.19</v>
      </c>
      <c r="K1419" s="78">
        <v>13.25</v>
      </c>
      <c r="L1419" s="78">
        <v>47.5</v>
      </c>
      <c r="M1419" s="78">
        <v>122.1</v>
      </c>
      <c r="N1419" s="76">
        <v>37797</v>
      </c>
      <c r="O1419" s="77">
        <v>16</v>
      </c>
      <c r="P1419" s="78">
        <v>9.07</v>
      </c>
      <c r="Q1419" s="78">
        <v>10.75</v>
      </c>
      <c r="R1419" s="78">
        <v>47.5</v>
      </c>
      <c r="S1419" s="78">
        <v>110</v>
      </c>
      <c r="T1419" s="79">
        <v>8</v>
      </c>
      <c r="V1419" s="86">
        <v>37797</v>
      </c>
      <c r="X1419" s="81" t="str">
        <f t="shared" si="220"/>
        <v>2002-Q4</v>
      </c>
      <c r="Y1419" s="81" t="str">
        <f t="shared" si="221"/>
        <v>2002-Q4</v>
      </c>
      <c r="Z1419" s="87">
        <f t="shared" si="222"/>
        <v>13.25</v>
      </c>
      <c r="AB1419" s="81" t="str">
        <f t="shared" si="223"/>
        <v>2003-Q2</v>
      </c>
      <c r="AC1419" s="81" t="str">
        <f t="shared" si="224"/>
        <v>2003-Q2</v>
      </c>
      <c r="AD1419" s="87">
        <f t="shared" si="225"/>
        <v>10.75</v>
      </c>
      <c r="AF1419" s="81" t="str">
        <f t="shared" si="226"/>
        <v>2003-Q2</v>
      </c>
      <c r="AG1419" s="87">
        <f t="shared" si="227"/>
        <v>13.25</v>
      </c>
      <c r="AH1419" s="87">
        <f t="shared" si="228"/>
        <v>10.75</v>
      </c>
      <c r="AI1419" s="87">
        <f t="shared" si="229"/>
        <v>2.5</v>
      </c>
    </row>
    <row r="1420" spans="1:35" ht="12" customHeight="1" x14ac:dyDescent="0.2">
      <c r="A1420" s="73" t="s">
        <v>1887</v>
      </c>
      <c r="B1420" s="74" t="s">
        <v>70</v>
      </c>
      <c r="C1420" s="74" t="s">
        <v>2229</v>
      </c>
      <c r="D1420" s="74" t="s">
        <v>26</v>
      </c>
      <c r="E1420" s="74" t="s">
        <v>734</v>
      </c>
      <c r="F1420" s="74" t="s">
        <v>2</v>
      </c>
      <c r="G1420" s="74" t="s">
        <v>2680</v>
      </c>
      <c r="H1420" s="76">
        <v>37043</v>
      </c>
      <c r="I1420" s="77">
        <v>28.9</v>
      </c>
      <c r="J1420" s="78">
        <v>9.7200000000000006</v>
      </c>
      <c r="K1420" s="78">
        <v>12.25</v>
      </c>
      <c r="L1420" s="78">
        <v>45</v>
      </c>
      <c r="M1420" s="75" t="s">
        <v>1</v>
      </c>
      <c r="N1420" s="76">
        <v>37756</v>
      </c>
      <c r="O1420" s="77">
        <v>18.399999999999999</v>
      </c>
      <c r="P1420" s="75" t="s">
        <v>1</v>
      </c>
      <c r="Q1420" s="75" t="s">
        <v>1</v>
      </c>
      <c r="R1420" s="75" t="s">
        <v>1</v>
      </c>
      <c r="S1420" s="75" t="s">
        <v>1</v>
      </c>
      <c r="T1420" s="79">
        <v>23</v>
      </c>
      <c r="V1420" s="86">
        <v>37756</v>
      </c>
      <c r="X1420" s="81" t="str">
        <f t="shared" si="220"/>
        <v>2001-Q2</v>
      </c>
      <c r="Y1420" s="81" t="str">
        <f t="shared" si="221"/>
        <v>2001-Q2</v>
      </c>
      <c r="Z1420" s="87">
        <f t="shared" si="222"/>
        <v>12.25</v>
      </c>
      <c r="AB1420" s="81" t="str">
        <f t="shared" si="223"/>
        <v>2003-Q2</v>
      </c>
      <c r="AC1420" s="81" t="str">
        <f t="shared" si="224"/>
        <v/>
      </c>
      <c r="AD1420" s="87" t="str">
        <f t="shared" si="225"/>
        <v/>
      </c>
      <c r="AF1420" s="81" t="str">
        <f t="shared" si="226"/>
        <v/>
      </c>
      <c r="AG1420" s="87" t="str">
        <f t="shared" si="227"/>
        <v/>
      </c>
      <c r="AH1420" s="87" t="str">
        <f t="shared" si="228"/>
        <v/>
      </c>
      <c r="AI1420" s="87" t="str">
        <f t="shared" si="229"/>
        <v/>
      </c>
    </row>
    <row r="1421" spans="1:35" ht="12" customHeight="1" x14ac:dyDescent="0.2">
      <c r="A1421" s="73" t="s">
        <v>1887</v>
      </c>
      <c r="B1421" s="74" t="s">
        <v>89</v>
      </c>
      <c r="C1421" s="74" t="s">
        <v>492</v>
      </c>
      <c r="D1421" s="74" t="s">
        <v>122</v>
      </c>
      <c r="E1421" s="74" t="s">
        <v>496</v>
      </c>
      <c r="F1421" s="74" t="s">
        <v>2</v>
      </c>
      <c r="G1421" s="74" t="s">
        <v>2680</v>
      </c>
      <c r="H1421" s="76">
        <v>37344</v>
      </c>
      <c r="I1421" s="77">
        <v>75.5</v>
      </c>
      <c r="J1421" s="78">
        <v>9.92</v>
      </c>
      <c r="K1421" s="78">
        <v>12.25</v>
      </c>
      <c r="L1421" s="78">
        <v>52.11</v>
      </c>
      <c r="M1421" s="78">
        <v>1436.8</v>
      </c>
      <c r="N1421" s="76">
        <v>37726</v>
      </c>
      <c r="O1421" s="77">
        <v>25.8</v>
      </c>
      <c r="P1421" s="78">
        <v>9.08</v>
      </c>
      <c r="Q1421" s="78">
        <v>11.15</v>
      </c>
      <c r="R1421" s="78">
        <v>47.2</v>
      </c>
      <c r="S1421" s="78">
        <v>1394.2</v>
      </c>
      <c r="T1421" s="79">
        <v>12</v>
      </c>
      <c r="V1421" s="86">
        <v>37726</v>
      </c>
      <c r="X1421" s="81" t="str">
        <f t="shared" si="220"/>
        <v>2002-Q1</v>
      </c>
      <c r="Y1421" s="81" t="str">
        <f t="shared" si="221"/>
        <v>2002-Q1</v>
      </c>
      <c r="Z1421" s="87">
        <f t="shared" si="222"/>
        <v>12.25</v>
      </c>
      <c r="AB1421" s="81" t="str">
        <f t="shared" si="223"/>
        <v>2003-Q2</v>
      </c>
      <c r="AC1421" s="81" t="str">
        <f t="shared" si="224"/>
        <v>2003-Q2</v>
      </c>
      <c r="AD1421" s="87">
        <f t="shared" si="225"/>
        <v>11.15</v>
      </c>
      <c r="AF1421" s="81" t="str">
        <f t="shared" si="226"/>
        <v>2003-Q2</v>
      </c>
      <c r="AG1421" s="87">
        <f t="shared" si="227"/>
        <v>12.25</v>
      </c>
      <c r="AH1421" s="87">
        <f t="shared" si="228"/>
        <v>11.15</v>
      </c>
      <c r="AI1421" s="87">
        <f t="shared" si="229"/>
        <v>1.0999999999999996</v>
      </c>
    </row>
    <row r="1422" spans="1:35" ht="12" customHeight="1" x14ac:dyDescent="0.2">
      <c r="A1422" s="73" t="s">
        <v>1887</v>
      </c>
      <c r="B1422" s="74" t="s">
        <v>8</v>
      </c>
      <c r="C1422" s="74" t="s">
        <v>3006</v>
      </c>
      <c r="D1422" s="74" t="s">
        <v>122</v>
      </c>
      <c r="E1422" s="74" t="s">
        <v>1797</v>
      </c>
      <c r="F1422" s="74" t="s">
        <v>2</v>
      </c>
      <c r="G1422" s="74" t="s">
        <v>2680</v>
      </c>
      <c r="H1422" s="76">
        <v>37383</v>
      </c>
      <c r="I1422" s="77">
        <v>105</v>
      </c>
      <c r="J1422" s="78">
        <v>10.89</v>
      </c>
      <c r="K1422" s="78">
        <v>13.1</v>
      </c>
      <c r="L1422" s="78">
        <v>52.8</v>
      </c>
      <c r="M1422" s="78">
        <v>917.5</v>
      </c>
      <c r="N1422" s="76">
        <v>37714</v>
      </c>
      <c r="O1422" s="77">
        <v>77.099999999999994</v>
      </c>
      <c r="P1422" s="78">
        <v>10.220000000000001</v>
      </c>
      <c r="Q1422" s="78">
        <v>12</v>
      </c>
      <c r="R1422" s="78">
        <v>51.72</v>
      </c>
      <c r="S1422" s="78">
        <v>894.1</v>
      </c>
      <c r="T1422" s="79">
        <v>11</v>
      </c>
      <c r="V1422" s="86">
        <v>37714</v>
      </c>
      <c r="X1422" s="81" t="str">
        <f t="shared" si="220"/>
        <v>2002-Q2</v>
      </c>
      <c r="Y1422" s="81" t="str">
        <f t="shared" si="221"/>
        <v>2002-Q2</v>
      </c>
      <c r="Z1422" s="87">
        <f t="shared" si="222"/>
        <v>13.1</v>
      </c>
      <c r="AB1422" s="81" t="str">
        <f t="shared" si="223"/>
        <v>2003-Q2</v>
      </c>
      <c r="AC1422" s="81" t="str">
        <f t="shared" si="224"/>
        <v>2003-Q2</v>
      </c>
      <c r="AD1422" s="87">
        <f t="shared" si="225"/>
        <v>12</v>
      </c>
      <c r="AF1422" s="81" t="str">
        <f t="shared" si="226"/>
        <v>2003-Q2</v>
      </c>
      <c r="AG1422" s="87">
        <f t="shared" si="227"/>
        <v>13.1</v>
      </c>
      <c r="AH1422" s="87">
        <f t="shared" si="228"/>
        <v>12</v>
      </c>
      <c r="AI1422" s="87">
        <f t="shared" si="229"/>
        <v>1.0999999999999996</v>
      </c>
    </row>
    <row r="1423" spans="1:35" ht="12" customHeight="1" x14ac:dyDescent="0.2">
      <c r="A1423" s="73" t="s">
        <v>1887</v>
      </c>
      <c r="B1423" s="74" t="s">
        <v>8</v>
      </c>
      <c r="C1423" s="74" t="s">
        <v>3016</v>
      </c>
      <c r="D1423" s="74" t="s">
        <v>124</v>
      </c>
      <c r="E1423" s="74" t="s">
        <v>1819</v>
      </c>
      <c r="F1423" s="74" t="s">
        <v>2</v>
      </c>
      <c r="G1423" s="74" t="s">
        <v>2680</v>
      </c>
      <c r="H1423" s="76">
        <v>37343</v>
      </c>
      <c r="I1423" s="77">
        <v>50.7</v>
      </c>
      <c r="J1423" s="78">
        <v>10.52</v>
      </c>
      <c r="K1423" s="78">
        <v>12.6</v>
      </c>
      <c r="L1423" s="78">
        <v>55.2</v>
      </c>
      <c r="M1423" s="78">
        <v>883.6</v>
      </c>
      <c r="N1423" s="76">
        <v>37700</v>
      </c>
      <c r="O1423" s="77">
        <v>21.4</v>
      </c>
      <c r="P1423" s="78">
        <v>9.61</v>
      </c>
      <c r="Q1423" s="78">
        <v>12</v>
      </c>
      <c r="R1423" s="78">
        <v>55</v>
      </c>
      <c r="S1423" s="78">
        <v>810</v>
      </c>
      <c r="T1423" s="79">
        <v>11</v>
      </c>
      <c r="V1423" s="86">
        <v>37700</v>
      </c>
      <c r="X1423" s="81" t="str">
        <f t="shared" si="220"/>
        <v>2002-Q1</v>
      </c>
      <c r="Y1423" s="81" t="str">
        <f t="shared" si="221"/>
        <v>2002-Q1</v>
      </c>
      <c r="Z1423" s="87">
        <f t="shared" si="222"/>
        <v>12.6</v>
      </c>
      <c r="AB1423" s="81" t="str">
        <f t="shared" si="223"/>
        <v>2003-Q1</v>
      </c>
      <c r="AC1423" s="81" t="str">
        <f t="shared" si="224"/>
        <v>2003-Q1</v>
      </c>
      <c r="AD1423" s="87">
        <f t="shared" si="225"/>
        <v>12</v>
      </c>
      <c r="AF1423" s="81" t="str">
        <f t="shared" si="226"/>
        <v>2003-Q1</v>
      </c>
      <c r="AG1423" s="87">
        <f t="shared" si="227"/>
        <v>12.6</v>
      </c>
      <c r="AH1423" s="87">
        <f t="shared" si="228"/>
        <v>12</v>
      </c>
      <c r="AI1423" s="87">
        <f t="shared" si="229"/>
        <v>0.59999999999999964</v>
      </c>
    </row>
    <row r="1424" spans="1:35" ht="12" customHeight="1" x14ac:dyDescent="0.2">
      <c r="A1424" s="73" t="s">
        <v>1887</v>
      </c>
      <c r="B1424" s="74" t="s">
        <v>39</v>
      </c>
      <c r="C1424" s="74" t="s">
        <v>2720</v>
      </c>
      <c r="D1424" s="74" t="s">
        <v>2228</v>
      </c>
      <c r="E1424" s="74" t="s">
        <v>1247</v>
      </c>
      <c r="F1424" s="74" t="s">
        <v>2</v>
      </c>
      <c r="G1424" s="74" t="s">
        <v>2678</v>
      </c>
      <c r="H1424" s="76">
        <v>37302</v>
      </c>
      <c r="I1424" s="77">
        <v>40.200000000000003</v>
      </c>
      <c r="J1424" s="78">
        <v>9.09</v>
      </c>
      <c r="K1424" s="78">
        <v>12.01</v>
      </c>
      <c r="L1424" s="78">
        <v>44.08</v>
      </c>
      <c r="M1424" s="78">
        <v>1182.9000000000001</v>
      </c>
      <c r="N1424" s="76">
        <v>37687</v>
      </c>
      <c r="O1424" s="77">
        <v>-15.6</v>
      </c>
      <c r="P1424" s="78">
        <v>8.11</v>
      </c>
      <c r="Q1424" s="78">
        <v>9.9600000000000009</v>
      </c>
      <c r="R1424" s="78">
        <v>41.4</v>
      </c>
      <c r="S1424" s="78">
        <v>1130</v>
      </c>
      <c r="T1424" s="79">
        <v>12</v>
      </c>
      <c r="V1424" s="86">
        <v>37687</v>
      </c>
      <c r="X1424" s="81" t="str">
        <f t="shared" si="220"/>
        <v>2002-Q1</v>
      </c>
      <c r="Y1424" s="81" t="str">
        <f t="shared" si="221"/>
        <v>2002-Q1</v>
      </c>
      <c r="Z1424" s="87">
        <f t="shared" si="222"/>
        <v>12.01</v>
      </c>
      <c r="AB1424" s="81" t="str">
        <f t="shared" si="223"/>
        <v>2003-Q1</v>
      </c>
      <c r="AC1424" s="81" t="str">
        <f t="shared" si="224"/>
        <v>2003-Q1</v>
      </c>
      <c r="AD1424" s="87">
        <f t="shared" si="225"/>
        <v>9.9600000000000009</v>
      </c>
      <c r="AF1424" s="81" t="str">
        <f t="shared" si="226"/>
        <v>2003-Q1</v>
      </c>
      <c r="AG1424" s="87">
        <f t="shared" si="227"/>
        <v>12.01</v>
      </c>
      <c r="AH1424" s="87">
        <f t="shared" si="228"/>
        <v>9.9600000000000009</v>
      </c>
      <c r="AI1424" s="87">
        <f t="shared" si="229"/>
        <v>2.0499999999999989</v>
      </c>
    </row>
    <row r="1425" spans="1:35" ht="12" customHeight="1" x14ac:dyDescent="0.2">
      <c r="A1425" s="73" t="s">
        <v>1887</v>
      </c>
      <c r="B1425" s="74" t="s">
        <v>116</v>
      </c>
      <c r="C1425" s="74" t="s">
        <v>13</v>
      </c>
      <c r="D1425" s="74" t="s">
        <v>12</v>
      </c>
      <c r="E1425" s="74" t="s">
        <v>1871</v>
      </c>
      <c r="F1425" s="74" t="s">
        <v>2</v>
      </c>
      <c r="G1425" s="74" t="s">
        <v>2680</v>
      </c>
      <c r="H1425" s="76">
        <v>37383</v>
      </c>
      <c r="I1425" s="77">
        <v>20</v>
      </c>
      <c r="J1425" s="78">
        <v>8.68</v>
      </c>
      <c r="K1425" s="78">
        <v>11.25</v>
      </c>
      <c r="L1425" s="78">
        <v>45.7</v>
      </c>
      <c r="M1425" s="78">
        <v>888</v>
      </c>
      <c r="N1425" s="76">
        <v>37686</v>
      </c>
      <c r="O1425" s="77">
        <v>8.6999999999999993</v>
      </c>
      <c r="P1425" s="78">
        <v>8.4499999999999993</v>
      </c>
      <c r="Q1425" s="78">
        <v>10.75</v>
      </c>
      <c r="R1425" s="78">
        <v>45.7</v>
      </c>
      <c r="S1425" s="78">
        <v>888</v>
      </c>
      <c r="T1425" s="79">
        <v>10</v>
      </c>
      <c r="V1425" s="86">
        <v>37686</v>
      </c>
      <c r="X1425" s="81" t="str">
        <f t="shared" si="220"/>
        <v>2002-Q2</v>
      </c>
      <c r="Y1425" s="81" t="str">
        <f t="shared" si="221"/>
        <v>2002-Q2</v>
      </c>
      <c r="Z1425" s="87">
        <f t="shared" si="222"/>
        <v>11.25</v>
      </c>
      <c r="AB1425" s="81" t="str">
        <f t="shared" si="223"/>
        <v>2003-Q1</v>
      </c>
      <c r="AC1425" s="81" t="str">
        <f t="shared" si="224"/>
        <v>2003-Q1</v>
      </c>
      <c r="AD1425" s="87">
        <f t="shared" si="225"/>
        <v>10.75</v>
      </c>
      <c r="AF1425" s="81" t="str">
        <f t="shared" si="226"/>
        <v>2003-Q1</v>
      </c>
      <c r="AG1425" s="87">
        <f t="shared" si="227"/>
        <v>11.25</v>
      </c>
      <c r="AH1425" s="87">
        <f t="shared" si="228"/>
        <v>10.75</v>
      </c>
      <c r="AI1425" s="87">
        <f t="shared" si="229"/>
        <v>0.5</v>
      </c>
    </row>
    <row r="1426" spans="1:35" ht="12" customHeight="1" x14ac:dyDescent="0.2">
      <c r="A1426" s="73" t="s">
        <v>1887</v>
      </c>
      <c r="B1426" s="74" t="s">
        <v>8</v>
      </c>
      <c r="C1426" s="74" t="s">
        <v>2942</v>
      </c>
      <c r="D1426" s="74" t="s">
        <v>128</v>
      </c>
      <c r="E1426" s="74" t="s">
        <v>1736</v>
      </c>
      <c r="F1426" s="74" t="s">
        <v>2</v>
      </c>
      <c r="G1426" s="74" t="s">
        <v>2680</v>
      </c>
      <c r="H1426" s="76">
        <v>37377</v>
      </c>
      <c r="I1426" s="77">
        <v>22</v>
      </c>
      <c r="J1426" s="78">
        <v>10.75</v>
      </c>
      <c r="K1426" s="78">
        <v>12.9</v>
      </c>
      <c r="L1426" s="78">
        <v>55.42</v>
      </c>
      <c r="M1426" s="78">
        <v>280.89999999999998</v>
      </c>
      <c r="N1426" s="76">
        <v>37680</v>
      </c>
      <c r="O1426" s="77">
        <v>20.3</v>
      </c>
      <c r="P1426" s="78">
        <v>10.17</v>
      </c>
      <c r="Q1426" s="78">
        <v>12.3</v>
      </c>
      <c r="R1426" s="78">
        <v>55.42</v>
      </c>
      <c r="S1426" s="78">
        <v>280.89999999999998</v>
      </c>
      <c r="T1426" s="79">
        <v>10</v>
      </c>
      <c r="V1426" s="86">
        <v>37680</v>
      </c>
      <c r="X1426" s="81" t="str">
        <f t="shared" si="220"/>
        <v>2002-Q2</v>
      </c>
      <c r="Y1426" s="81" t="str">
        <f t="shared" si="221"/>
        <v>2002-Q2</v>
      </c>
      <c r="Z1426" s="87">
        <f t="shared" si="222"/>
        <v>12.9</v>
      </c>
      <c r="AB1426" s="81" t="str">
        <f t="shared" si="223"/>
        <v>2003-Q1</v>
      </c>
      <c r="AC1426" s="81" t="str">
        <f t="shared" si="224"/>
        <v>2003-Q1</v>
      </c>
      <c r="AD1426" s="87">
        <f t="shared" si="225"/>
        <v>12.3</v>
      </c>
      <c r="AF1426" s="81" t="str">
        <f t="shared" si="226"/>
        <v>2003-Q1</v>
      </c>
      <c r="AG1426" s="87">
        <f t="shared" si="227"/>
        <v>12.9</v>
      </c>
      <c r="AH1426" s="87">
        <f t="shared" si="228"/>
        <v>12.3</v>
      </c>
      <c r="AI1426" s="87">
        <f t="shared" si="229"/>
        <v>0.59999999999999964</v>
      </c>
    </row>
    <row r="1427" spans="1:35" ht="12" customHeight="1" x14ac:dyDescent="0.2">
      <c r="A1427" s="73" t="s">
        <v>1887</v>
      </c>
      <c r="B1427" s="74" t="s">
        <v>163</v>
      </c>
      <c r="C1427" s="74" t="s">
        <v>2330</v>
      </c>
      <c r="D1427" s="74" t="s">
        <v>15</v>
      </c>
      <c r="E1427" s="74" t="s">
        <v>1464</v>
      </c>
      <c r="F1427" s="74" t="s">
        <v>2</v>
      </c>
      <c r="G1427" s="74" t="s">
        <v>2680</v>
      </c>
      <c r="H1427" s="76">
        <v>37474</v>
      </c>
      <c r="I1427" s="77">
        <v>104.7</v>
      </c>
      <c r="J1427" s="78">
        <v>9.93</v>
      </c>
      <c r="K1427" s="78">
        <v>12.5</v>
      </c>
      <c r="L1427" s="78">
        <v>51.56</v>
      </c>
      <c r="M1427" s="78">
        <v>3258</v>
      </c>
      <c r="N1427" s="76">
        <v>37652</v>
      </c>
      <c r="O1427" s="77">
        <v>70.7</v>
      </c>
      <c r="P1427" s="78">
        <v>9.94</v>
      </c>
      <c r="Q1427" s="78">
        <v>12.45</v>
      </c>
      <c r="R1427" s="78">
        <v>52.18</v>
      </c>
      <c r="S1427" s="78">
        <v>3174.8</v>
      </c>
      <c r="T1427" s="79">
        <v>5</v>
      </c>
      <c r="V1427" s="86">
        <v>37652</v>
      </c>
      <c r="X1427" s="81" t="str">
        <f t="shared" si="220"/>
        <v>2002-Q3</v>
      </c>
      <c r="Y1427" s="81" t="str">
        <f t="shared" si="221"/>
        <v>2002-Q3</v>
      </c>
      <c r="Z1427" s="87">
        <f t="shared" si="222"/>
        <v>12.5</v>
      </c>
      <c r="AB1427" s="81" t="str">
        <f t="shared" si="223"/>
        <v>2003-Q1</v>
      </c>
      <c r="AC1427" s="81" t="str">
        <f t="shared" si="224"/>
        <v>2003-Q1</v>
      </c>
      <c r="AD1427" s="87">
        <f t="shared" si="225"/>
        <v>12.45</v>
      </c>
      <c r="AF1427" s="81" t="str">
        <f t="shared" si="226"/>
        <v>2003-Q1</v>
      </c>
      <c r="AG1427" s="87">
        <f t="shared" si="227"/>
        <v>12.5</v>
      </c>
      <c r="AH1427" s="87">
        <f t="shared" si="228"/>
        <v>12.45</v>
      </c>
      <c r="AI1427" s="87">
        <f t="shared" si="229"/>
        <v>5.0000000000000711E-2</v>
      </c>
    </row>
    <row r="1428" spans="1:35" ht="12" customHeight="1" x14ac:dyDescent="0.2">
      <c r="A1428" s="73" t="s">
        <v>1887</v>
      </c>
      <c r="B1428" s="74" t="s">
        <v>44</v>
      </c>
      <c r="C1428" s="74" t="s">
        <v>2996</v>
      </c>
      <c r="D1428" s="74" t="s">
        <v>2877</v>
      </c>
      <c r="E1428" s="74" t="s">
        <v>1128</v>
      </c>
      <c r="F1428" s="74" t="s">
        <v>2</v>
      </c>
      <c r="G1428" s="74" t="s">
        <v>2680</v>
      </c>
      <c r="H1428" s="76">
        <v>37539</v>
      </c>
      <c r="I1428" s="77">
        <v>-35.200000000000003</v>
      </c>
      <c r="J1428" s="75" t="s">
        <v>1</v>
      </c>
      <c r="K1428" s="75" t="s">
        <v>1</v>
      </c>
      <c r="L1428" s="75" t="s">
        <v>1</v>
      </c>
      <c r="M1428" s="75" t="s">
        <v>1</v>
      </c>
      <c r="N1428" s="76">
        <v>37649</v>
      </c>
      <c r="O1428" s="77">
        <v>-35.200000000000003</v>
      </c>
      <c r="P1428" s="75" t="s">
        <v>1</v>
      </c>
      <c r="Q1428" s="75" t="s">
        <v>1</v>
      </c>
      <c r="R1428" s="75" t="s">
        <v>1</v>
      </c>
      <c r="S1428" s="75" t="s">
        <v>1</v>
      </c>
      <c r="T1428" s="79">
        <v>3</v>
      </c>
      <c r="V1428" s="86">
        <v>37649</v>
      </c>
      <c r="X1428" s="81" t="str">
        <f t="shared" si="220"/>
        <v>2002-Q4</v>
      </c>
      <c r="Y1428" s="81" t="str">
        <f t="shared" si="221"/>
        <v/>
      </c>
      <c r="Z1428" s="87" t="str">
        <f t="shared" si="222"/>
        <v/>
      </c>
      <c r="AB1428" s="81" t="str">
        <f t="shared" si="223"/>
        <v>2003-Q1</v>
      </c>
      <c r="AC1428" s="81" t="str">
        <f t="shared" si="224"/>
        <v/>
      </c>
      <c r="AD1428" s="87" t="str">
        <f t="shared" si="225"/>
        <v/>
      </c>
      <c r="AF1428" s="81" t="str">
        <f t="shared" si="226"/>
        <v/>
      </c>
      <c r="AG1428" s="87" t="str">
        <f t="shared" si="227"/>
        <v/>
      </c>
      <c r="AH1428" s="87" t="str">
        <f t="shared" si="228"/>
        <v/>
      </c>
      <c r="AI1428" s="87" t="str">
        <f t="shared" si="229"/>
        <v/>
      </c>
    </row>
    <row r="1429" spans="1:35" ht="12" customHeight="1" x14ac:dyDescent="0.2">
      <c r="A1429" s="73" t="s">
        <v>1887</v>
      </c>
      <c r="B1429" s="74" t="s">
        <v>70</v>
      </c>
      <c r="C1429" s="74" t="s">
        <v>73</v>
      </c>
      <c r="D1429" s="74" t="s">
        <v>26</v>
      </c>
      <c r="E1429" s="74" t="s">
        <v>711</v>
      </c>
      <c r="F1429" s="74" t="s">
        <v>2</v>
      </c>
      <c r="G1429" s="74" t="s">
        <v>2680</v>
      </c>
      <c r="H1429" s="76">
        <v>37042</v>
      </c>
      <c r="I1429" s="77">
        <v>10.199999999999999</v>
      </c>
      <c r="J1429" s="75" t="s">
        <v>1</v>
      </c>
      <c r="K1429" s="78">
        <v>11.1</v>
      </c>
      <c r="L1429" s="75" t="s">
        <v>1</v>
      </c>
      <c r="M1429" s="75" t="s">
        <v>1</v>
      </c>
      <c r="N1429" s="76">
        <v>37629</v>
      </c>
      <c r="O1429" s="77">
        <v>-22.1</v>
      </c>
      <c r="P1429" s="75" t="s">
        <v>1</v>
      </c>
      <c r="Q1429" s="78">
        <v>11.1</v>
      </c>
      <c r="R1429" s="75" t="s">
        <v>1</v>
      </c>
      <c r="S1429" s="75" t="s">
        <v>1</v>
      </c>
      <c r="T1429" s="79">
        <v>19</v>
      </c>
      <c r="V1429" s="86">
        <v>37629</v>
      </c>
      <c r="X1429" s="81" t="str">
        <f t="shared" si="220"/>
        <v>2001-Q2</v>
      </c>
      <c r="Y1429" s="81" t="str">
        <f t="shared" si="221"/>
        <v>2001-Q2</v>
      </c>
      <c r="Z1429" s="87">
        <f t="shared" si="222"/>
        <v>11.1</v>
      </c>
      <c r="AB1429" s="81" t="str">
        <f t="shared" si="223"/>
        <v>2003-Q1</v>
      </c>
      <c r="AC1429" s="81" t="str">
        <f t="shared" si="224"/>
        <v>2003-Q1</v>
      </c>
      <c r="AD1429" s="87">
        <f t="shared" si="225"/>
        <v>11.1</v>
      </c>
      <c r="AF1429" s="81" t="str">
        <f t="shared" si="226"/>
        <v>2003-Q1</v>
      </c>
      <c r="AG1429" s="87">
        <f t="shared" si="227"/>
        <v>11.1</v>
      </c>
      <c r="AH1429" s="87">
        <f t="shared" si="228"/>
        <v>11.1</v>
      </c>
      <c r="AI1429" s="87">
        <f t="shared" si="229"/>
        <v>0</v>
      </c>
    </row>
    <row r="1430" spans="1:35" ht="12" customHeight="1" x14ac:dyDescent="0.2">
      <c r="A1430" s="73" t="s">
        <v>1887</v>
      </c>
      <c r="B1430" s="74" t="s">
        <v>57</v>
      </c>
      <c r="C1430" s="74" t="s">
        <v>56</v>
      </c>
      <c r="D1430" s="74" t="s">
        <v>2095</v>
      </c>
      <c r="E1430" s="74" t="s">
        <v>899</v>
      </c>
      <c r="F1430" s="74" t="s">
        <v>2</v>
      </c>
      <c r="G1430" s="74" t="s">
        <v>2680</v>
      </c>
      <c r="H1430" s="76">
        <v>37470</v>
      </c>
      <c r="I1430" s="77">
        <v>9.9</v>
      </c>
      <c r="J1430" s="78">
        <v>9.8000000000000007</v>
      </c>
      <c r="K1430" s="78">
        <v>12.6</v>
      </c>
      <c r="L1430" s="78">
        <v>55</v>
      </c>
      <c r="M1430" s="78">
        <v>85.5</v>
      </c>
      <c r="N1430" s="76">
        <v>37610</v>
      </c>
      <c r="O1430" s="77">
        <v>4.9000000000000004</v>
      </c>
      <c r="P1430" s="78">
        <v>8.59</v>
      </c>
      <c r="Q1430" s="78">
        <v>11.4</v>
      </c>
      <c r="R1430" s="75" t="s">
        <v>1</v>
      </c>
      <c r="S1430" s="75" t="s">
        <v>1</v>
      </c>
      <c r="T1430" s="79">
        <v>4</v>
      </c>
      <c r="V1430" s="86">
        <v>37610</v>
      </c>
      <c r="X1430" s="81" t="str">
        <f t="shared" si="220"/>
        <v>2002-Q3</v>
      </c>
      <c r="Y1430" s="81" t="str">
        <f t="shared" si="221"/>
        <v>2002-Q3</v>
      </c>
      <c r="Z1430" s="87">
        <f t="shared" si="222"/>
        <v>12.6</v>
      </c>
      <c r="AB1430" s="81" t="str">
        <f t="shared" si="223"/>
        <v>2002-Q4</v>
      </c>
      <c r="AC1430" s="81" t="str">
        <f t="shared" si="224"/>
        <v>2002-Q4</v>
      </c>
      <c r="AD1430" s="87">
        <f t="shared" si="225"/>
        <v>11.4</v>
      </c>
      <c r="AF1430" s="81" t="str">
        <f t="shared" si="226"/>
        <v>2002-Q4</v>
      </c>
      <c r="AG1430" s="87">
        <f t="shared" si="227"/>
        <v>12.6</v>
      </c>
      <c r="AH1430" s="87">
        <f t="shared" si="228"/>
        <v>11.4</v>
      </c>
      <c r="AI1430" s="87">
        <f t="shared" si="229"/>
        <v>1.1999999999999993</v>
      </c>
    </row>
    <row r="1431" spans="1:35" ht="12" customHeight="1" x14ac:dyDescent="0.2">
      <c r="A1431" s="73" t="s">
        <v>1887</v>
      </c>
      <c r="B1431" s="74" t="s">
        <v>54</v>
      </c>
      <c r="C1431" s="74" t="s">
        <v>2269</v>
      </c>
      <c r="D1431" s="74" t="s">
        <v>26</v>
      </c>
      <c r="E1431" s="74" t="s">
        <v>997</v>
      </c>
      <c r="F1431" s="74" t="s">
        <v>2</v>
      </c>
      <c r="G1431" s="74" t="s">
        <v>2680</v>
      </c>
      <c r="H1431" s="76">
        <v>37484</v>
      </c>
      <c r="I1431" s="77">
        <v>68.8</v>
      </c>
      <c r="J1431" s="78">
        <v>9.36</v>
      </c>
      <c r="K1431" s="78">
        <v>12.34</v>
      </c>
      <c r="L1431" s="78">
        <v>44.99</v>
      </c>
      <c r="M1431" s="78">
        <v>1214.0999999999999</v>
      </c>
      <c r="N1431" s="76">
        <v>37603</v>
      </c>
      <c r="O1431" s="77">
        <v>48.2</v>
      </c>
      <c r="P1431" s="78">
        <v>9.09</v>
      </c>
      <c r="Q1431" s="78">
        <v>11.75</v>
      </c>
      <c r="R1431" s="78">
        <v>44.99</v>
      </c>
      <c r="S1431" s="78">
        <v>1174.9000000000001</v>
      </c>
      <c r="T1431" s="79">
        <v>3</v>
      </c>
      <c r="V1431" s="86">
        <v>37603</v>
      </c>
      <c r="X1431" s="81" t="str">
        <f t="shared" si="220"/>
        <v>2002-Q3</v>
      </c>
      <c r="Y1431" s="81" t="str">
        <f t="shared" si="221"/>
        <v>2002-Q3</v>
      </c>
      <c r="Z1431" s="87">
        <f t="shared" si="222"/>
        <v>12.34</v>
      </c>
      <c r="AB1431" s="81" t="str">
        <f t="shared" si="223"/>
        <v>2002-Q4</v>
      </c>
      <c r="AC1431" s="81" t="str">
        <f t="shared" si="224"/>
        <v>2002-Q4</v>
      </c>
      <c r="AD1431" s="87">
        <f t="shared" si="225"/>
        <v>11.75</v>
      </c>
      <c r="AF1431" s="81" t="str">
        <f t="shared" si="226"/>
        <v>2002-Q4</v>
      </c>
      <c r="AG1431" s="87">
        <f t="shared" si="227"/>
        <v>12.34</v>
      </c>
      <c r="AH1431" s="87">
        <f t="shared" si="228"/>
        <v>11.75</v>
      </c>
      <c r="AI1431" s="87">
        <f t="shared" si="229"/>
        <v>0.58999999999999986</v>
      </c>
    </row>
    <row r="1432" spans="1:35" ht="12" customHeight="1" x14ac:dyDescent="0.2">
      <c r="A1432" s="73" t="s">
        <v>1887</v>
      </c>
      <c r="B1432" s="74" t="s">
        <v>181</v>
      </c>
      <c r="C1432" s="74" t="s">
        <v>3018</v>
      </c>
      <c r="D1432" s="74" t="s">
        <v>180</v>
      </c>
      <c r="E1432" s="74" t="s">
        <v>1325</v>
      </c>
      <c r="F1432" s="74" t="s">
        <v>2</v>
      </c>
      <c r="G1432" s="74" t="s">
        <v>2680</v>
      </c>
      <c r="H1432" s="76">
        <v>37098</v>
      </c>
      <c r="I1432" s="77">
        <v>26.2</v>
      </c>
      <c r="J1432" s="78">
        <v>9.43</v>
      </c>
      <c r="K1432" s="78">
        <v>12</v>
      </c>
      <c r="L1432" s="78">
        <v>58.08</v>
      </c>
      <c r="M1432" s="78">
        <v>1568.6</v>
      </c>
      <c r="N1432" s="76">
        <v>37594</v>
      </c>
      <c r="O1432" s="77">
        <v>-25</v>
      </c>
      <c r="P1432" s="78">
        <v>9.1199999999999992</v>
      </c>
      <c r="Q1432" s="78">
        <v>11.55</v>
      </c>
      <c r="R1432" s="78">
        <v>56</v>
      </c>
      <c r="S1432" s="78">
        <v>1560.6</v>
      </c>
      <c r="T1432" s="79">
        <v>16</v>
      </c>
      <c r="V1432" s="86">
        <v>37594</v>
      </c>
      <c r="X1432" s="81" t="str">
        <f t="shared" si="220"/>
        <v>2001-Q3</v>
      </c>
      <c r="Y1432" s="81" t="str">
        <f t="shared" si="221"/>
        <v>2001-Q3</v>
      </c>
      <c r="Z1432" s="87">
        <f t="shared" si="222"/>
        <v>12</v>
      </c>
      <c r="AB1432" s="81" t="str">
        <f t="shared" si="223"/>
        <v>2002-Q4</v>
      </c>
      <c r="AC1432" s="81" t="str">
        <f t="shared" si="224"/>
        <v>2002-Q4</v>
      </c>
      <c r="AD1432" s="87">
        <f t="shared" si="225"/>
        <v>11.55</v>
      </c>
      <c r="AF1432" s="81" t="str">
        <f t="shared" si="226"/>
        <v>2002-Q4</v>
      </c>
      <c r="AG1432" s="87">
        <f t="shared" si="227"/>
        <v>12</v>
      </c>
      <c r="AH1432" s="87">
        <f t="shared" si="228"/>
        <v>11.55</v>
      </c>
      <c r="AI1432" s="87">
        <f t="shared" si="229"/>
        <v>0.44999999999999929</v>
      </c>
    </row>
    <row r="1433" spans="1:35" ht="12" customHeight="1" x14ac:dyDescent="0.2">
      <c r="A1433" s="73" t="s">
        <v>1887</v>
      </c>
      <c r="B1433" s="74" t="s">
        <v>204</v>
      </c>
      <c r="C1433" s="74" t="s">
        <v>2695</v>
      </c>
      <c r="D1433" s="74" t="s">
        <v>48</v>
      </c>
      <c r="E1433" s="74" t="s">
        <v>939</v>
      </c>
      <c r="F1433" s="74" t="s">
        <v>2</v>
      </c>
      <c r="G1433" s="74" t="s">
        <v>2680</v>
      </c>
      <c r="H1433" s="76">
        <v>37323</v>
      </c>
      <c r="I1433" s="77">
        <v>19.8</v>
      </c>
      <c r="J1433" s="78">
        <v>9.94</v>
      </c>
      <c r="K1433" s="78">
        <v>12</v>
      </c>
      <c r="L1433" s="78">
        <v>47.5</v>
      </c>
      <c r="M1433" s="75" t="s">
        <v>1</v>
      </c>
      <c r="N1433" s="76">
        <v>37574</v>
      </c>
      <c r="O1433" s="77">
        <v>11</v>
      </c>
      <c r="P1433" s="75" t="s">
        <v>1</v>
      </c>
      <c r="Q1433" s="75" t="s">
        <v>1</v>
      </c>
      <c r="R1433" s="75" t="s">
        <v>1</v>
      </c>
      <c r="S1433" s="75" t="s">
        <v>1</v>
      </c>
      <c r="T1433" s="79">
        <v>8</v>
      </c>
      <c r="V1433" s="86">
        <v>37574</v>
      </c>
      <c r="X1433" s="81" t="str">
        <f t="shared" si="220"/>
        <v>2002-Q1</v>
      </c>
      <c r="Y1433" s="81" t="str">
        <f t="shared" si="221"/>
        <v>2002-Q1</v>
      </c>
      <c r="Z1433" s="87">
        <f t="shared" si="222"/>
        <v>12</v>
      </c>
      <c r="AB1433" s="81" t="str">
        <f t="shared" si="223"/>
        <v>2002-Q4</v>
      </c>
      <c r="AC1433" s="81" t="str">
        <f t="shared" si="224"/>
        <v/>
      </c>
      <c r="AD1433" s="87" t="str">
        <f t="shared" si="225"/>
        <v/>
      </c>
      <c r="AF1433" s="81" t="str">
        <f t="shared" si="226"/>
        <v/>
      </c>
      <c r="AG1433" s="87" t="str">
        <f t="shared" si="227"/>
        <v/>
      </c>
      <c r="AH1433" s="87" t="str">
        <f t="shared" si="228"/>
        <v/>
      </c>
      <c r="AI1433" s="87" t="str">
        <f t="shared" si="229"/>
        <v/>
      </c>
    </row>
    <row r="1434" spans="1:35" ht="12" customHeight="1" x14ac:dyDescent="0.2">
      <c r="A1434" s="73" t="s">
        <v>1887</v>
      </c>
      <c r="B1434" s="74" t="s">
        <v>257</v>
      </c>
      <c r="C1434" s="74" t="s">
        <v>2451</v>
      </c>
      <c r="D1434" s="74" t="s">
        <v>2228</v>
      </c>
      <c r="E1434" s="74" t="s">
        <v>396</v>
      </c>
      <c r="F1434" s="74" t="s">
        <v>2</v>
      </c>
      <c r="G1434" s="74" t="s">
        <v>2678</v>
      </c>
      <c r="H1434" s="76">
        <v>37210</v>
      </c>
      <c r="I1434" s="75" t="s">
        <v>1</v>
      </c>
      <c r="J1434" s="78">
        <v>8.9700000000000006</v>
      </c>
      <c r="K1434" s="78">
        <v>11.5</v>
      </c>
      <c r="L1434" s="78">
        <v>50</v>
      </c>
      <c r="M1434" s="78">
        <v>784.9</v>
      </c>
      <c r="N1434" s="76">
        <v>37525</v>
      </c>
      <c r="O1434" s="77">
        <v>-30.9</v>
      </c>
      <c r="P1434" s="78">
        <v>8.41</v>
      </c>
      <c r="Q1434" s="78">
        <v>10.45</v>
      </c>
      <c r="R1434" s="78">
        <v>47</v>
      </c>
      <c r="S1434" s="78">
        <v>757.7</v>
      </c>
      <c r="T1434" s="79">
        <v>10</v>
      </c>
      <c r="V1434" s="86">
        <v>37525</v>
      </c>
      <c r="X1434" s="81" t="str">
        <f t="shared" si="220"/>
        <v>2001-Q4</v>
      </c>
      <c r="Y1434" s="81" t="str">
        <f t="shared" si="221"/>
        <v>2001-Q4</v>
      </c>
      <c r="Z1434" s="87">
        <f t="shared" si="222"/>
        <v>11.5</v>
      </c>
      <c r="AB1434" s="81" t="str">
        <f t="shared" si="223"/>
        <v>2002-Q3</v>
      </c>
      <c r="AC1434" s="81" t="str">
        <f t="shared" si="224"/>
        <v>2002-Q3</v>
      </c>
      <c r="AD1434" s="87">
        <f t="shared" si="225"/>
        <v>10.45</v>
      </c>
      <c r="AF1434" s="81" t="str">
        <f t="shared" si="226"/>
        <v>2002-Q3</v>
      </c>
      <c r="AG1434" s="87">
        <f t="shared" si="227"/>
        <v>11.5</v>
      </c>
      <c r="AH1434" s="87">
        <f t="shared" si="228"/>
        <v>10.45</v>
      </c>
      <c r="AI1434" s="87">
        <f t="shared" si="229"/>
        <v>1.0500000000000007</v>
      </c>
    </row>
    <row r="1435" spans="1:35" ht="12" customHeight="1" x14ac:dyDescent="0.2">
      <c r="A1435" s="73" t="s">
        <v>1887</v>
      </c>
      <c r="B1435" s="74" t="s">
        <v>231</v>
      </c>
      <c r="C1435" s="74" t="s">
        <v>2740</v>
      </c>
      <c r="D1435" s="74" t="s">
        <v>635</v>
      </c>
      <c r="E1435" s="74" t="s">
        <v>638</v>
      </c>
      <c r="F1435" s="74" t="s">
        <v>2</v>
      </c>
      <c r="G1435" s="74" t="s">
        <v>2680</v>
      </c>
      <c r="H1435" s="76">
        <v>36915</v>
      </c>
      <c r="I1435" s="75" t="s">
        <v>1</v>
      </c>
      <c r="J1435" s="75" t="s">
        <v>1</v>
      </c>
      <c r="K1435" s="75" t="s">
        <v>1</v>
      </c>
      <c r="L1435" s="75" t="s">
        <v>1</v>
      </c>
      <c r="M1435" s="75" t="s">
        <v>1</v>
      </c>
      <c r="N1435" s="76">
        <v>37522</v>
      </c>
      <c r="O1435" s="75" t="s">
        <v>1</v>
      </c>
      <c r="P1435" s="75" t="s">
        <v>1</v>
      </c>
      <c r="Q1435" s="75" t="s">
        <v>1</v>
      </c>
      <c r="R1435" s="75" t="s">
        <v>1</v>
      </c>
      <c r="S1435" s="75" t="s">
        <v>1</v>
      </c>
      <c r="T1435" s="79">
        <v>20</v>
      </c>
      <c r="V1435" s="86">
        <v>37522</v>
      </c>
      <c r="X1435" s="81" t="str">
        <f t="shared" si="220"/>
        <v>2001-Q1</v>
      </c>
      <c r="Y1435" s="81" t="str">
        <f t="shared" si="221"/>
        <v/>
      </c>
      <c r="Z1435" s="87" t="str">
        <f t="shared" si="222"/>
        <v/>
      </c>
      <c r="AB1435" s="81" t="str">
        <f t="shared" si="223"/>
        <v>2002-Q3</v>
      </c>
      <c r="AC1435" s="81" t="str">
        <f t="shared" si="224"/>
        <v/>
      </c>
      <c r="AD1435" s="87" t="str">
        <f t="shared" si="225"/>
        <v/>
      </c>
      <c r="AF1435" s="81" t="str">
        <f t="shared" si="226"/>
        <v/>
      </c>
      <c r="AG1435" s="87" t="str">
        <f t="shared" si="227"/>
        <v/>
      </c>
      <c r="AH1435" s="87" t="str">
        <f t="shared" si="228"/>
        <v/>
      </c>
      <c r="AI1435" s="87" t="str">
        <f t="shared" si="229"/>
        <v/>
      </c>
    </row>
    <row r="1436" spans="1:35" ht="12" customHeight="1" x14ac:dyDescent="0.2">
      <c r="A1436" s="73" t="s">
        <v>1887</v>
      </c>
      <c r="B1436" s="74" t="s">
        <v>8</v>
      </c>
      <c r="C1436" s="74" t="s">
        <v>3006</v>
      </c>
      <c r="D1436" s="74" t="s">
        <v>122</v>
      </c>
      <c r="E1436" s="74" t="s">
        <v>1798</v>
      </c>
      <c r="F1436" s="74" t="s">
        <v>2</v>
      </c>
      <c r="G1436" s="74" t="s">
        <v>2680</v>
      </c>
      <c r="H1436" s="76">
        <v>37104</v>
      </c>
      <c r="I1436" s="77">
        <v>85.9</v>
      </c>
      <c r="J1436" s="78">
        <v>10.83</v>
      </c>
      <c r="K1436" s="78">
        <v>13.5</v>
      </c>
      <c r="L1436" s="78">
        <v>52.05</v>
      </c>
      <c r="M1436" s="78">
        <v>844.7</v>
      </c>
      <c r="N1436" s="76">
        <v>37511</v>
      </c>
      <c r="O1436" s="77">
        <v>60.1</v>
      </c>
      <c r="P1436" s="78">
        <v>10.02</v>
      </c>
      <c r="Q1436" s="78">
        <v>12.3</v>
      </c>
      <c r="R1436" s="78">
        <v>44.67</v>
      </c>
      <c r="S1436" s="78">
        <v>840.4</v>
      </c>
      <c r="T1436" s="79">
        <v>13</v>
      </c>
      <c r="V1436" s="86">
        <v>37511</v>
      </c>
      <c r="X1436" s="81" t="str">
        <f t="shared" si="220"/>
        <v>2001-Q3</v>
      </c>
      <c r="Y1436" s="81" t="str">
        <f t="shared" si="221"/>
        <v>2001-Q3</v>
      </c>
      <c r="Z1436" s="87">
        <f t="shared" si="222"/>
        <v>13.5</v>
      </c>
      <c r="AB1436" s="81" t="str">
        <f t="shared" si="223"/>
        <v>2002-Q3</v>
      </c>
      <c r="AC1436" s="81" t="str">
        <f t="shared" si="224"/>
        <v>2002-Q3</v>
      </c>
      <c r="AD1436" s="87">
        <f t="shared" si="225"/>
        <v>12.3</v>
      </c>
      <c r="AF1436" s="81" t="str">
        <f t="shared" si="226"/>
        <v>2002-Q3</v>
      </c>
      <c r="AG1436" s="87">
        <f t="shared" si="227"/>
        <v>13.5</v>
      </c>
      <c r="AH1436" s="87">
        <f t="shared" si="228"/>
        <v>12.3</v>
      </c>
      <c r="AI1436" s="87">
        <f t="shared" si="229"/>
        <v>1.1999999999999993</v>
      </c>
    </row>
    <row r="1437" spans="1:35" ht="12" customHeight="1" x14ac:dyDescent="0.2">
      <c r="A1437" s="73" t="s">
        <v>1887</v>
      </c>
      <c r="B1437" s="74" t="s">
        <v>204</v>
      </c>
      <c r="C1437" s="74" t="s">
        <v>203</v>
      </c>
      <c r="D1437" s="74" t="s">
        <v>83</v>
      </c>
      <c r="E1437" s="74" t="s">
        <v>986</v>
      </c>
      <c r="F1437" s="74" t="s">
        <v>2</v>
      </c>
      <c r="G1437" s="74" t="s">
        <v>2680</v>
      </c>
      <c r="H1437" s="76">
        <v>37074</v>
      </c>
      <c r="I1437" s="77">
        <v>148</v>
      </c>
      <c r="J1437" s="78">
        <v>10.14</v>
      </c>
      <c r="K1437" s="78">
        <v>12.5</v>
      </c>
      <c r="L1437" s="78">
        <v>59.08</v>
      </c>
      <c r="M1437" s="75" t="s">
        <v>1</v>
      </c>
      <c r="N1437" s="76">
        <v>37462</v>
      </c>
      <c r="O1437" s="77">
        <v>-110</v>
      </c>
      <c r="P1437" s="75" t="s">
        <v>1</v>
      </c>
      <c r="Q1437" s="75" t="s">
        <v>1</v>
      </c>
      <c r="R1437" s="75" t="s">
        <v>1</v>
      </c>
      <c r="S1437" s="75" t="s">
        <v>1</v>
      </c>
      <c r="T1437" s="79">
        <v>12</v>
      </c>
      <c r="V1437" s="86">
        <v>37462</v>
      </c>
      <c r="X1437" s="81" t="str">
        <f t="shared" si="220"/>
        <v>2001-Q3</v>
      </c>
      <c r="Y1437" s="81" t="str">
        <f t="shared" si="221"/>
        <v>2001-Q3</v>
      </c>
      <c r="Z1437" s="87">
        <f t="shared" si="222"/>
        <v>12.5</v>
      </c>
      <c r="AB1437" s="81" t="str">
        <f t="shared" si="223"/>
        <v>2002-Q3</v>
      </c>
      <c r="AC1437" s="81" t="str">
        <f t="shared" si="224"/>
        <v/>
      </c>
      <c r="AD1437" s="87" t="str">
        <f t="shared" si="225"/>
        <v/>
      </c>
      <c r="AF1437" s="81" t="str">
        <f t="shared" si="226"/>
        <v/>
      </c>
      <c r="AG1437" s="87" t="str">
        <f t="shared" si="227"/>
        <v/>
      </c>
      <c r="AH1437" s="87" t="str">
        <f t="shared" si="228"/>
        <v/>
      </c>
      <c r="AI1437" s="87" t="str">
        <f t="shared" si="229"/>
        <v/>
      </c>
    </row>
    <row r="1438" spans="1:35" ht="12" customHeight="1" x14ac:dyDescent="0.2">
      <c r="A1438" s="73" t="s">
        <v>1887</v>
      </c>
      <c r="B1438" s="74" t="s">
        <v>1653</v>
      </c>
      <c r="C1438" s="74" t="s">
        <v>2477</v>
      </c>
      <c r="D1438" s="74" t="s">
        <v>2478</v>
      </c>
      <c r="E1438" s="74" t="s">
        <v>1670</v>
      </c>
      <c r="F1438" s="74" t="s">
        <v>2</v>
      </c>
      <c r="G1438" s="74" t="s">
        <v>2680</v>
      </c>
      <c r="H1438" s="76">
        <v>37195</v>
      </c>
      <c r="I1438" s="77">
        <v>7.9</v>
      </c>
      <c r="J1438" s="78">
        <v>6.43</v>
      </c>
      <c r="K1438" s="78">
        <v>11</v>
      </c>
      <c r="L1438" s="78">
        <v>50</v>
      </c>
      <c r="M1438" s="75" t="s">
        <v>1</v>
      </c>
      <c r="N1438" s="76">
        <v>37452</v>
      </c>
      <c r="O1438" s="77">
        <v>4.8</v>
      </c>
      <c r="P1438" s="78">
        <v>6.43</v>
      </c>
      <c r="Q1438" s="78">
        <v>11</v>
      </c>
      <c r="R1438" s="78">
        <v>50</v>
      </c>
      <c r="S1438" s="75" t="s">
        <v>1</v>
      </c>
      <c r="T1438" s="79">
        <v>8</v>
      </c>
      <c r="V1438" s="86">
        <v>37452</v>
      </c>
      <c r="X1438" s="81" t="str">
        <f t="shared" si="220"/>
        <v>2001-Q4</v>
      </c>
      <c r="Y1438" s="81" t="str">
        <f t="shared" si="221"/>
        <v>2001-Q4</v>
      </c>
      <c r="Z1438" s="87">
        <f t="shared" si="222"/>
        <v>11</v>
      </c>
      <c r="AB1438" s="81" t="str">
        <f t="shared" si="223"/>
        <v>2002-Q3</v>
      </c>
      <c r="AC1438" s="81" t="str">
        <f t="shared" si="224"/>
        <v>2002-Q3</v>
      </c>
      <c r="AD1438" s="87">
        <f t="shared" si="225"/>
        <v>11</v>
      </c>
      <c r="AF1438" s="81" t="str">
        <f t="shared" si="226"/>
        <v>2002-Q3</v>
      </c>
      <c r="AG1438" s="87">
        <f t="shared" si="227"/>
        <v>11</v>
      </c>
      <c r="AH1438" s="87">
        <f t="shared" si="228"/>
        <v>11</v>
      </c>
      <c r="AI1438" s="87">
        <f t="shared" si="229"/>
        <v>0</v>
      </c>
    </row>
    <row r="1439" spans="1:35" ht="12" customHeight="1" x14ac:dyDescent="0.2">
      <c r="A1439" s="73" t="s">
        <v>1887</v>
      </c>
      <c r="B1439" s="74" t="s">
        <v>14</v>
      </c>
      <c r="C1439" s="74" t="s">
        <v>131</v>
      </c>
      <c r="D1439" s="74" t="s">
        <v>2095</v>
      </c>
      <c r="E1439" s="74" t="s">
        <v>1721</v>
      </c>
      <c r="F1439" s="74" t="s">
        <v>2</v>
      </c>
      <c r="G1439" s="74" t="s">
        <v>2680</v>
      </c>
      <c r="H1439" s="76">
        <v>37221</v>
      </c>
      <c r="I1439" s="77">
        <v>228.3</v>
      </c>
      <c r="J1439" s="78">
        <v>10.47</v>
      </c>
      <c r="K1439" s="78">
        <v>14</v>
      </c>
      <c r="L1439" s="78">
        <v>45</v>
      </c>
      <c r="M1439" s="75" t="s">
        <v>1</v>
      </c>
      <c r="N1439" s="76">
        <v>37427</v>
      </c>
      <c r="O1439" s="77">
        <v>59</v>
      </c>
      <c r="P1439" s="78">
        <v>8.76</v>
      </c>
      <c r="Q1439" s="78">
        <v>11</v>
      </c>
      <c r="R1439" s="78">
        <v>40</v>
      </c>
      <c r="S1439" s="75" t="s">
        <v>1</v>
      </c>
      <c r="T1439" s="79">
        <v>6</v>
      </c>
      <c r="V1439" s="86">
        <v>37427</v>
      </c>
      <c r="X1439" s="81" t="str">
        <f t="shared" si="220"/>
        <v>2001-Q4</v>
      </c>
      <c r="Y1439" s="81" t="str">
        <f t="shared" si="221"/>
        <v>2001-Q4</v>
      </c>
      <c r="Z1439" s="87">
        <f t="shared" si="222"/>
        <v>14</v>
      </c>
      <c r="AB1439" s="81" t="str">
        <f t="shared" si="223"/>
        <v>2002-Q2</v>
      </c>
      <c r="AC1439" s="81" t="str">
        <f t="shared" si="224"/>
        <v>2002-Q2</v>
      </c>
      <c r="AD1439" s="87">
        <f t="shared" si="225"/>
        <v>11</v>
      </c>
      <c r="AF1439" s="81" t="str">
        <f t="shared" si="226"/>
        <v>2002-Q2</v>
      </c>
      <c r="AG1439" s="87">
        <f t="shared" si="227"/>
        <v>14</v>
      </c>
      <c r="AH1439" s="87">
        <f t="shared" si="228"/>
        <v>11</v>
      </c>
      <c r="AI1439" s="87">
        <f t="shared" si="229"/>
        <v>3</v>
      </c>
    </row>
    <row r="1440" spans="1:35" ht="12" customHeight="1" x14ac:dyDescent="0.2">
      <c r="A1440" s="73" t="s">
        <v>1887</v>
      </c>
      <c r="B1440" s="74" t="s">
        <v>8</v>
      </c>
      <c r="C1440" s="74" t="s">
        <v>3016</v>
      </c>
      <c r="D1440" s="74" t="s">
        <v>124</v>
      </c>
      <c r="E1440" s="74" t="s">
        <v>1820</v>
      </c>
      <c r="F1440" s="74" t="s">
        <v>2</v>
      </c>
      <c r="G1440" s="74" t="s">
        <v>2680</v>
      </c>
      <c r="H1440" s="76">
        <v>36993</v>
      </c>
      <c r="I1440" s="77">
        <v>86.8</v>
      </c>
      <c r="J1440" s="78">
        <v>10.87</v>
      </c>
      <c r="K1440" s="78">
        <v>12.6</v>
      </c>
      <c r="L1440" s="78">
        <v>55.01</v>
      </c>
      <c r="M1440" s="78">
        <v>854.2</v>
      </c>
      <c r="N1440" s="76">
        <v>37427</v>
      </c>
      <c r="O1440" s="77">
        <v>58.6</v>
      </c>
      <c r="P1440" s="78">
        <v>10.23</v>
      </c>
      <c r="Q1440" s="78">
        <v>12.3</v>
      </c>
      <c r="R1440" s="78">
        <v>54.99</v>
      </c>
      <c r="S1440" s="78">
        <v>793.7</v>
      </c>
      <c r="T1440" s="79">
        <v>14</v>
      </c>
      <c r="V1440" s="86">
        <v>37427</v>
      </c>
      <c r="X1440" s="81" t="str">
        <f t="shared" si="220"/>
        <v>2001-Q2</v>
      </c>
      <c r="Y1440" s="81" t="str">
        <f t="shared" si="221"/>
        <v>2001-Q2</v>
      </c>
      <c r="Z1440" s="87">
        <f t="shared" si="222"/>
        <v>12.6</v>
      </c>
      <c r="AB1440" s="81" t="str">
        <f t="shared" si="223"/>
        <v>2002-Q2</v>
      </c>
      <c r="AC1440" s="81" t="str">
        <f t="shared" si="224"/>
        <v>2002-Q2</v>
      </c>
      <c r="AD1440" s="87">
        <f t="shared" si="225"/>
        <v>12.3</v>
      </c>
      <c r="AF1440" s="81" t="str">
        <f t="shared" si="226"/>
        <v>2002-Q2</v>
      </c>
      <c r="AG1440" s="87">
        <f t="shared" si="227"/>
        <v>12.6</v>
      </c>
      <c r="AH1440" s="87">
        <f t="shared" si="228"/>
        <v>12.3</v>
      </c>
      <c r="AI1440" s="87">
        <f t="shared" si="229"/>
        <v>0.29999999999999893</v>
      </c>
    </row>
    <row r="1441" spans="1:35" ht="12" customHeight="1" x14ac:dyDescent="0.2">
      <c r="A1441" s="73" t="s">
        <v>1887</v>
      </c>
      <c r="B1441" s="74" t="s">
        <v>14</v>
      </c>
      <c r="C1441" s="74" t="s">
        <v>136</v>
      </c>
      <c r="D1441" s="74" t="s">
        <v>135</v>
      </c>
      <c r="E1441" s="74" t="s">
        <v>1695</v>
      </c>
      <c r="F1441" s="74" t="s">
        <v>2</v>
      </c>
      <c r="G1441" s="74" t="s">
        <v>2680</v>
      </c>
      <c r="H1441" s="76">
        <v>37228</v>
      </c>
      <c r="I1441" s="77">
        <v>53.2</v>
      </c>
      <c r="J1441" s="78">
        <v>10.39</v>
      </c>
      <c r="K1441" s="78">
        <v>12.75</v>
      </c>
      <c r="L1441" s="78">
        <v>42</v>
      </c>
      <c r="M1441" s="75" t="s">
        <v>1</v>
      </c>
      <c r="N1441" s="76">
        <v>37425</v>
      </c>
      <c r="O1441" s="77">
        <v>45.7</v>
      </c>
      <c r="P1441" s="75" t="s">
        <v>1</v>
      </c>
      <c r="Q1441" s="78">
        <v>11.16</v>
      </c>
      <c r="R1441" s="78">
        <v>42</v>
      </c>
      <c r="S1441" s="75" t="s">
        <v>1</v>
      </c>
      <c r="T1441" s="79">
        <v>6</v>
      </c>
      <c r="V1441" s="86">
        <v>37425</v>
      </c>
      <c r="X1441" s="81" t="str">
        <f t="shared" si="220"/>
        <v>2001-Q4</v>
      </c>
      <c r="Y1441" s="81" t="str">
        <f t="shared" si="221"/>
        <v>2001-Q4</v>
      </c>
      <c r="Z1441" s="87">
        <f t="shared" si="222"/>
        <v>12.75</v>
      </c>
      <c r="AB1441" s="81" t="str">
        <f t="shared" si="223"/>
        <v>2002-Q2</v>
      </c>
      <c r="AC1441" s="81" t="str">
        <f t="shared" si="224"/>
        <v>2002-Q2</v>
      </c>
      <c r="AD1441" s="87">
        <f t="shared" si="225"/>
        <v>11.16</v>
      </c>
      <c r="AF1441" s="81" t="str">
        <f t="shared" si="226"/>
        <v>2002-Q2</v>
      </c>
      <c r="AG1441" s="87">
        <f t="shared" si="227"/>
        <v>12.75</v>
      </c>
      <c r="AH1441" s="87">
        <f t="shared" si="228"/>
        <v>11.16</v>
      </c>
      <c r="AI1441" s="87">
        <f t="shared" si="229"/>
        <v>1.5899999999999999</v>
      </c>
    </row>
    <row r="1442" spans="1:35" ht="12" customHeight="1" x14ac:dyDescent="0.2">
      <c r="A1442" s="73" t="s">
        <v>1887</v>
      </c>
      <c r="B1442" s="74" t="s">
        <v>95</v>
      </c>
      <c r="C1442" s="74" t="s">
        <v>94</v>
      </c>
      <c r="D1442" s="74" t="s">
        <v>151</v>
      </c>
      <c r="E1442" s="74" t="s">
        <v>438</v>
      </c>
      <c r="F1442" s="74" t="s">
        <v>2</v>
      </c>
      <c r="G1442" s="74" t="s">
        <v>2680</v>
      </c>
      <c r="H1442" s="76">
        <v>37144</v>
      </c>
      <c r="I1442" s="77">
        <v>69.900000000000006</v>
      </c>
      <c r="J1442" s="78">
        <v>8.64</v>
      </c>
      <c r="K1442" s="78">
        <v>13</v>
      </c>
      <c r="L1442" s="78">
        <v>41.04</v>
      </c>
      <c r="M1442" s="78">
        <v>1198.5</v>
      </c>
      <c r="N1442" s="76">
        <v>37417</v>
      </c>
      <c r="O1442" s="77">
        <v>53.2</v>
      </c>
      <c r="P1442" s="78">
        <v>7.92</v>
      </c>
      <c r="Q1442" s="78">
        <v>12</v>
      </c>
      <c r="R1442" s="78">
        <v>41.02</v>
      </c>
      <c r="S1442" s="78">
        <v>1199.7</v>
      </c>
      <c r="T1442" s="79">
        <v>9</v>
      </c>
      <c r="V1442" s="86">
        <v>37417</v>
      </c>
      <c r="X1442" s="81" t="str">
        <f t="shared" si="220"/>
        <v>2001-Q3</v>
      </c>
      <c r="Y1442" s="81" t="str">
        <f t="shared" si="221"/>
        <v>2001-Q3</v>
      </c>
      <c r="Z1442" s="87">
        <f t="shared" si="222"/>
        <v>13</v>
      </c>
      <c r="AB1442" s="81" t="str">
        <f t="shared" si="223"/>
        <v>2002-Q2</v>
      </c>
      <c r="AC1442" s="81" t="str">
        <f t="shared" si="224"/>
        <v>2002-Q2</v>
      </c>
      <c r="AD1442" s="87">
        <f t="shared" si="225"/>
        <v>12</v>
      </c>
      <c r="AF1442" s="81" t="str">
        <f t="shared" si="226"/>
        <v>2002-Q2</v>
      </c>
      <c r="AG1442" s="87">
        <f t="shared" si="227"/>
        <v>13</v>
      </c>
      <c r="AH1442" s="87">
        <f t="shared" si="228"/>
        <v>12</v>
      </c>
      <c r="AI1442" s="87">
        <f t="shared" si="229"/>
        <v>1</v>
      </c>
    </row>
    <row r="1443" spans="1:35" ht="12" customHeight="1" x14ac:dyDescent="0.2">
      <c r="A1443" s="73" t="s">
        <v>1887</v>
      </c>
      <c r="B1443" s="74" t="s">
        <v>42</v>
      </c>
      <c r="C1443" s="74" t="s">
        <v>41</v>
      </c>
      <c r="D1443" s="74" t="s">
        <v>12</v>
      </c>
      <c r="E1443" s="74" t="s">
        <v>1165</v>
      </c>
      <c r="F1443" s="74" t="s">
        <v>2</v>
      </c>
      <c r="G1443" s="74" t="s">
        <v>2680</v>
      </c>
      <c r="H1443" s="76">
        <v>37225</v>
      </c>
      <c r="I1443" s="77">
        <v>15.9</v>
      </c>
      <c r="J1443" s="78">
        <v>9.42</v>
      </c>
      <c r="K1443" s="78">
        <v>12.25</v>
      </c>
      <c r="L1443" s="78">
        <v>39.19</v>
      </c>
      <c r="M1443" s="78">
        <v>983</v>
      </c>
      <c r="N1443" s="76">
        <v>37404</v>
      </c>
      <c r="O1443" s="77">
        <v>-13.7</v>
      </c>
      <c r="P1443" s="78">
        <v>8.61</v>
      </c>
      <c r="Q1443" s="78">
        <v>10.17</v>
      </c>
      <c r="R1443" s="78">
        <v>39.19</v>
      </c>
      <c r="S1443" s="78">
        <v>973.7</v>
      </c>
      <c r="T1443" s="79">
        <v>5</v>
      </c>
      <c r="V1443" s="86">
        <v>37404</v>
      </c>
      <c r="X1443" s="81" t="str">
        <f t="shared" si="220"/>
        <v>2001-Q4</v>
      </c>
      <c r="Y1443" s="81" t="str">
        <f t="shared" si="221"/>
        <v>2001-Q4</v>
      </c>
      <c r="Z1443" s="87">
        <f t="shared" si="222"/>
        <v>12.25</v>
      </c>
      <c r="AB1443" s="81" t="str">
        <f t="shared" si="223"/>
        <v>2002-Q2</v>
      </c>
      <c r="AC1443" s="81" t="str">
        <f t="shared" si="224"/>
        <v>2002-Q2</v>
      </c>
      <c r="AD1443" s="87">
        <f t="shared" si="225"/>
        <v>10.17</v>
      </c>
      <c r="AF1443" s="81" t="str">
        <f t="shared" si="226"/>
        <v>2002-Q2</v>
      </c>
      <c r="AG1443" s="87">
        <f t="shared" si="227"/>
        <v>12.25</v>
      </c>
      <c r="AH1443" s="87">
        <f t="shared" si="228"/>
        <v>10.17</v>
      </c>
      <c r="AI1443" s="87">
        <f t="shared" si="229"/>
        <v>2.08</v>
      </c>
    </row>
    <row r="1444" spans="1:35" ht="12" customHeight="1" x14ac:dyDescent="0.2">
      <c r="A1444" s="73" t="s">
        <v>1887</v>
      </c>
      <c r="B1444" s="74" t="s">
        <v>51</v>
      </c>
      <c r="C1444" s="74" t="s">
        <v>2448</v>
      </c>
      <c r="D1444" s="74" t="s">
        <v>1008</v>
      </c>
      <c r="E1444" s="74" t="s">
        <v>1060</v>
      </c>
      <c r="F1444" s="74" t="s">
        <v>2</v>
      </c>
      <c r="G1444" s="74" t="s">
        <v>2680</v>
      </c>
      <c r="H1444" s="76">
        <v>37141</v>
      </c>
      <c r="I1444" s="77">
        <v>0</v>
      </c>
      <c r="J1444" s="78">
        <v>10.7</v>
      </c>
      <c r="K1444" s="78">
        <v>12.75</v>
      </c>
      <c r="L1444" s="78">
        <v>48.87</v>
      </c>
      <c r="M1444" s="78">
        <v>128.9</v>
      </c>
      <c r="N1444" s="76">
        <v>37368</v>
      </c>
      <c r="O1444" s="77">
        <v>-4.3</v>
      </c>
      <c r="P1444" s="78">
        <v>10.24</v>
      </c>
      <c r="Q1444" s="78">
        <v>11.8</v>
      </c>
      <c r="R1444" s="78">
        <v>48.87</v>
      </c>
      <c r="S1444" s="78">
        <v>128.9</v>
      </c>
      <c r="T1444" s="79">
        <v>7</v>
      </c>
      <c r="V1444" s="86">
        <v>37368</v>
      </c>
      <c r="X1444" s="81" t="str">
        <f t="shared" si="220"/>
        <v>2001-Q3</v>
      </c>
      <c r="Y1444" s="81" t="str">
        <f t="shared" si="221"/>
        <v>2001-Q3</v>
      </c>
      <c r="Z1444" s="87">
        <f t="shared" si="222"/>
        <v>12.75</v>
      </c>
      <c r="AB1444" s="81" t="str">
        <f t="shared" si="223"/>
        <v>2002-Q2</v>
      </c>
      <c r="AC1444" s="81" t="str">
        <f t="shared" si="224"/>
        <v>2002-Q2</v>
      </c>
      <c r="AD1444" s="87">
        <f t="shared" si="225"/>
        <v>11.8</v>
      </c>
      <c r="AF1444" s="81" t="str">
        <f t="shared" si="226"/>
        <v>2002-Q2</v>
      </c>
      <c r="AG1444" s="87">
        <f t="shared" si="227"/>
        <v>12.75</v>
      </c>
      <c r="AH1444" s="87">
        <f t="shared" si="228"/>
        <v>11.8</v>
      </c>
      <c r="AI1444" s="87">
        <f t="shared" si="229"/>
        <v>0.94999999999999929</v>
      </c>
    </row>
    <row r="1445" spans="1:35" ht="12" customHeight="1" x14ac:dyDescent="0.2">
      <c r="A1445" s="73" t="s">
        <v>1887</v>
      </c>
      <c r="B1445" s="74" t="s">
        <v>42</v>
      </c>
      <c r="C1445" s="74" t="s">
        <v>1148</v>
      </c>
      <c r="D1445" s="74" t="s">
        <v>12</v>
      </c>
      <c r="E1445" s="74" t="s">
        <v>1153</v>
      </c>
      <c r="F1445" s="74" t="s">
        <v>2</v>
      </c>
      <c r="G1445" s="74" t="s">
        <v>2680</v>
      </c>
      <c r="H1445" s="76">
        <v>37165</v>
      </c>
      <c r="I1445" s="77">
        <v>22.9</v>
      </c>
      <c r="J1445" s="78">
        <v>9.3000000000000007</v>
      </c>
      <c r="K1445" s="78">
        <v>12.25</v>
      </c>
      <c r="L1445" s="78">
        <v>42.59</v>
      </c>
      <c r="M1445" s="78">
        <v>2148</v>
      </c>
      <c r="N1445" s="76">
        <v>37342</v>
      </c>
      <c r="O1445" s="77">
        <v>-40.200000000000003</v>
      </c>
      <c r="P1445" s="78">
        <v>8.3699999999999992</v>
      </c>
      <c r="Q1445" s="78">
        <v>10.1</v>
      </c>
      <c r="R1445" s="78">
        <v>42.59</v>
      </c>
      <c r="S1445" s="78">
        <v>2087.8000000000002</v>
      </c>
      <c r="T1445" s="79">
        <v>5</v>
      </c>
      <c r="V1445" s="86">
        <v>37342</v>
      </c>
      <c r="X1445" s="81" t="str">
        <f t="shared" si="220"/>
        <v>2001-Q4</v>
      </c>
      <c r="Y1445" s="81" t="str">
        <f t="shared" si="221"/>
        <v>2001-Q4</v>
      </c>
      <c r="Z1445" s="87">
        <f t="shared" si="222"/>
        <v>12.25</v>
      </c>
      <c r="AB1445" s="81" t="str">
        <f t="shared" si="223"/>
        <v>2002-Q1</v>
      </c>
      <c r="AC1445" s="81" t="str">
        <f t="shared" si="224"/>
        <v>2002-Q1</v>
      </c>
      <c r="AD1445" s="87">
        <f t="shared" si="225"/>
        <v>10.1</v>
      </c>
      <c r="AF1445" s="81" t="str">
        <f t="shared" si="226"/>
        <v>2002-Q1</v>
      </c>
      <c r="AG1445" s="87">
        <f t="shared" si="227"/>
        <v>12.25</v>
      </c>
      <c r="AH1445" s="87">
        <f t="shared" si="228"/>
        <v>10.1</v>
      </c>
      <c r="AI1445" s="87">
        <f t="shared" si="229"/>
        <v>2.1500000000000004</v>
      </c>
    </row>
    <row r="1446" spans="1:35" ht="12" customHeight="1" x14ac:dyDescent="0.2">
      <c r="A1446" s="73" t="s">
        <v>1887</v>
      </c>
      <c r="B1446" s="74" t="s">
        <v>39</v>
      </c>
      <c r="C1446" s="74" t="s">
        <v>1222</v>
      </c>
      <c r="D1446" s="74" t="s">
        <v>2228</v>
      </c>
      <c r="E1446" s="74" t="s">
        <v>1225</v>
      </c>
      <c r="F1446" s="74" t="s">
        <v>2</v>
      </c>
      <c r="G1446" s="74" t="s">
        <v>2678</v>
      </c>
      <c r="H1446" s="76">
        <v>36964</v>
      </c>
      <c r="I1446" s="77">
        <v>0</v>
      </c>
      <c r="J1446" s="75" t="s">
        <v>1</v>
      </c>
      <c r="K1446" s="75" t="s">
        <v>1</v>
      </c>
      <c r="L1446" s="75" t="s">
        <v>1</v>
      </c>
      <c r="M1446" s="75" t="s">
        <v>1</v>
      </c>
      <c r="N1446" s="76">
        <v>37314</v>
      </c>
      <c r="O1446" s="77">
        <v>-205</v>
      </c>
      <c r="P1446" s="75" t="s">
        <v>1</v>
      </c>
      <c r="Q1446" s="75" t="s">
        <v>1</v>
      </c>
      <c r="R1446" s="75" t="s">
        <v>1</v>
      </c>
      <c r="S1446" s="75" t="s">
        <v>1</v>
      </c>
      <c r="T1446" s="79">
        <v>11</v>
      </c>
      <c r="V1446" s="86">
        <v>37314</v>
      </c>
      <c r="X1446" s="81" t="str">
        <f t="shared" si="220"/>
        <v>2001-Q1</v>
      </c>
      <c r="Y1446" s="81" t="str">
        <f t="shared" si="221"/>
        <v/>
      </c>
      <c r="Z1446" s="87" t="str">
        <f t="shared" si="222"/>
        <v/>
      </c>
      <c r="AB1446" s="81" t="str">
        <f t="shared" si="223"/>
        <v>2002-Q1</v>
      </c>
      <c r="AC1446" s="81" t="str">
        <f t="shared" si="224"/>
        <v/>
      </c>
      <c r="AD1446" s="87" t="str">
        <f t="shared" si="225"/>
        <v/>
      </c>
      <c r="AF1446" s="81" t="str">
        <f t="shared" si="226"/>
        <v/>
      </c>
      <c r="AG1446" s="87" t="str">
        <f t="shared" si="227"/>
        <v/>
      </c>
      <c r="AH1446" s="87" t="str">
        <f t="shared" si="228"/>
        <v/>
      </c>
      <c r="AI1446" s="87" t="str">
        <f t="shared" si="229"/>
        <v/>
      </c>
    </row>
    <row r="1447" spans="1:35" ht="12" customHeight="1" x14ac:dyDescent="0.2">
      <c r="A1447" s="73" t="s">
        <v>1887</v>
      </c>
      <c r="B1447" s="74" t="s">
        <v>204</v>
      </c>
      <c r="C1447" s="74" t="s">
        <v>2327</v>
      </c>
      <c r="D1447" s="74" t="s">
        <v>2170</v>
      </c>
      <c r="E1447" s="74" t="s">
        <v>969</v>
      </c>
      <c r="F1447" s="74" t="s">
        <v>2</v>
      </c>
      <c r="G1447" s="74" t="s">
        <v>2680</v>
      </c>
      <c r="H1447" s="76">
        <v>37050</v>
      </c>
      <c r="I1447" s="77">
        <v>49.4</v>
      </c>
      <c r="J1447" s="78">
        <v>10.15</v>
      </c>
      <c r="K1447" s="78">
        <v>12.25</v>
      </c>
      <c r="L1447" s="78">
        <v>48</v>
      </c>
      <c r="M1447" s="75" t="s">
        <v>1</v>
      </c>
      <c r="N1447" s="76">
        <v>37308</v>
      </c>
      <c r="O1447" s="77">
        <v>-4.3</v>
      </c>
      <c r="P1447" s="75" t="s">
        <v>1</v>
      </c>
      <c r="Q1447" s="75" t="s">
        <v>1</v>
      </c>
      <c r="R1447" s="75" t="s">
        <v>1</v>
      </c>
      <c r="S1447" s="75" t="s">
        <v>1</v>
      </c>
      <c r="T1447" s="79">
        <v>8</v>
      </c>
      <c r="V1447" s="86">
        <v>37308</v>
      </c>
      <c r="X1447" s="81" t="str">
        <f t="shared" si="220"/>
        <v>2001-Q2</v>
      </c>
      <c r="Y1447" s="81" t="str">
        <f t="shared" si="221"/>
        <v>2001-Q2</v>
      </c>
      <c r="Z1447" s="87">
        <f t="shared" si="222"/>
        <v>12.25</v>
      </c>
      <c r="AB1447" s="81" t="str">
        <f t="shared" si="223"/>
        <v>2002-Q1</v>
      </c>
      <c r="AC1447" s="81" t="str">
        <f t="shared" si="224"/>
        <v/>
      </c>
      <c r="AD1447" s="87" t="str">
        <f t="shared" si="225"/>
        <v/>
      </c>
      <c r="AF1447" s="81" t="str">
        <f t="shared" si="226"/>
        <v/>
      </c>
      <c r="AG1447" s="87" t="str">
        <f t="shared" si="227"/>
        <v/>
      </c>
      <c r="AH1447" s="87" t="str">
        <f t="shared" si="228"/>
        <v/>
      </c>
      <c r="AI1447" s="87" t="str">
        <f t="shared" si="229"/>
        <v/>
      </c>
    </row>
    <row r="1448" spans="1:35" ht="12" customHeight="1" x14ac:dyDescent="0.2">
      <c r="A1448" s="73" t="s">
        <v>1887</v>
      </c>
      <c r="B1448" s="74" t="s">
        <v>199</v>
      </c>
      <c r="C1448" s="74" t="s">
        <v>2715</v>
      </c>
      <c r="D1448" s="74" t="s">
        <v>198</v>
      </c>
      <c r="E1448" s="74" t="s">
        <v>1016</v>
      </c>
      <c r="F1448" s="74" t="s">
        <v>2</v>
      </c>
      <c r="G1448" s="74" t="s">
        <v>2678</v>
      </c>
      <c r="H1448" s="76">
        <v>36531</v>
      </c>
      <c r="I1448" s="77">
        <v>-16.7</v>
      </c>
      <c r="J1448" s="75" t="s">
        <v>1</v>
      </c>
      <c r="K1448" s="75" t="s">
        <v>1</v>
      </c>
      <c r="L1448" s="75" t="s">
        <v>1</v>
      </c>
      <c r="M1448" s="75" t="s">
        <v>1</v>
      </c>
      <c r="N1448" s="76">
        <v>37287</v>
      </c>
      <c r="O1448" s="77">
        <v>-16.7</v>
      </c>
      <c r="P1448" s="75" t="s">
        <v>1</v>
      </c>
      <c r="Q1448" s="75" t="s">
        <v>1</v>
      </c>
      <c r="R1448" s="75" t="s">
        <v>1</v>
      </c>
      <c r="S1448" s="75" t="s">
        <v>1</v>
      </c>
      <c r="T1448" s="79">
        <v>25</v>
      </c>
      <c r="V1448" s="86">
        <v>37287</v>
      </c>
      <c r="X1448" s="81" t="str">
        <f t="shared" si="220"/>
        <v>2000-Q1</v>
      </c>
      <c r="Y1448" s="81" t="str">
        <f t="shared" si="221"/>
        <v/>
      </c>
      <c r="Z1448" s="87" t="str">
        <f t="shared" si="222"/>
        <v/>
      </c>
      <c r="AB1448" s="81" t="str">
        <f t="shared" si="223"/>
        <v>2002-Q1</v>
      </c>
      <c r="AC1448" s="81" t="str">
        <f t="shared" si="224"/>
        <v/>
      </c>
      <c r="AD1448" s="87" t="str">
        <f t="shared" si="225"/>
        <v/>
      </c>
      <c r="AF1448" s="81" t="str">
        <f t="shared" si="226"/>
        <v/>
      </c>
      <c r="AG1448" s="87" t="str">
        <f t="shared" si="227"/>
        <v/>
      </c>
      <c r="AH1448" s="87" t="str">
        <f t="shared" si="228"/>
        <v/>
      </c>
      <c r="AI1448" s="87" t="str">
        <f t="shared" si="229"/>
        <v/>
      </c>
    </row>
    <row r="1449" spans="1:35" ht="12" customHeight="1" x14ac:dyDescent="0.2">
      <c r="A1449" s="73" t="s">
        <v>1887</v>
      </c>
      <c r="B1449" s="74" t="s">
        <v>44</v>
      </c>
      <c r="C1449" s="74" t="s">
        <v>1145</v>
      </c>
      <c r="D1449" s="74" t="s">
        <v>2877</v>
      </c>
      <c r="E1449" s="74" t="s">
        <v>1146</v>
      </c>
      <c r="F1449" s="74" t="s">
        <v>2</v>
      </c>
      <c r="G1449" s="74" t="s">
        <v>2680</v>
      </c>
      <c r="H1449" s="76">
        <v>37075</v>
      </c>
      <c r="I1449" s="77">
        <v>6.4</v>
      </c>
      <c r="J1449" s="78">
        <v>9.0500000000000007</v>
      </c>
      <c r="K1449" s="78">
        <v>11.5</v>
      </c>
      <c r="L1449" s="78">
        <v>40.700000000000003</v>
      </c>
      <c r="M1449" s="75" t="s">
        <v>1</v>
      </c>
      <c r="N1449" s="76">
        <v>37278</v>
      </c>
      <c r="O1449" s="77">
        <v>4.2</v>
      </c>
      <c r="P1449" s="78">
        <v>7.35</v>
      </c>
      <c r="Q1449" s="78">
        <v>10</v>
      </c>
      <c r="R1449" s="75" t="s">
        <v>1</v>
      </c>
      <c r="S1449" s="75" t="s">
        <v>1</v>
      </c>
      <c r="T1449" s="79">
        <v>6</v>
      </c>
      <c r="V1449" s="86">
        <v>37278</v>
      </c>
      <c r="X1449" s="81" t="str">
        <f t="shared" si="220"/>
        <v>2001-Q3</v>
      </c>
      <c r="Y1449" s="81" t="str">
        <f t="shared" si="221"/>
        <v>2001-Q3</v>
      </c>
      <c r="Z1449" s="87">
        <f t="shared" si="222"/>
        <v>11.5</v>
      </c>
      <c r="AB1449" s="81" t="str">
        <f t="shared" si="223"/>
        <v>2002-Q1</v>
      </c>
      <c r="AC1449" s="81" t="str">
        <f t="shared" si="224"/>
        <v>2002-Q1</v>
      </c>
      <c r="AD1449" s="87">
        <f t="shared" si="225"/>
        <v>10</v>
      </c>
      <c r="AF1449" s="81" t="str">
        <f t="shared" si="226"/>
        <v>2002-Q1</v>
      </c>
      <c r="AG1449" s="87">
        <f t="shared" si="227"/>
        <v>11.5</v>
      </c>
      <c r="AH1449" s="87">
        <f t="shared" si="228"/>
        <v>10</v>
      </c>
      <c r="AI1449" s="87">
        <f t="shared" si="229"/>
        <v>1.5</v>
      </c>
    </row>
    <row r="1450" spans="1:35" ht="12" customHeight="1" x14ac:dyDescent="0.2">
      <c r="A1450" s="73" t="s">
        <v>1887</v>
      </c>
      <c r="B1450" s="74" t="s">
        <v>89</v>
      </c>
      <c r="C1450" s="74" t="s">
        <v>88</v>
      </c>
      <c r="D1450" s="74" t="s">
        <v>12</v>
      </c>
      <c r="E1450" s="74" t="s">
        <v>520</v>
      </c>
      <c r="F1450" s="74" t="s">
        <v>2</v>
      </c>
      <c r="G1450" s="74" t="s">
        <v>2680</v>
      </c>
      <c r="H1450" s="76">
        <v>37053</v>
      </c>
      <c r="I1450" s="77">
        <v>50.5</v>
      </c>
      <c r="J1450" s="78">
        <v>9.91</v>
      </c>
      <c r="K1450" s="78">
        <v>12</v>
      </c>
      <c r="L1450" s="78">
        <v>53.41</v>
      </c>
      <c r="M1450" s="75" t="s">
        <v>1</v>
      </c>
      <c r="N1450" s="76">
        <v>37246</v>
      </c>
      <c r="O1450" s="77">
        <v>0</v>
      </c>
      <c r="P1450" s="75" t="s">
        <v>1</v>
      </c>
      <c r="Q1450" s="75" t="s">
        <v>1</v>
      </c>
      <c r="R1450" s="75" t="s">
        <v>1</v>
      </c>
      <c r="S1450" s="75" t="s">
        <v>1</v>
      </c>
      <c r="T1450" s="79">
        <v>6</v>
      </c>
      <c r="V1450" s="86">
        <v>37246</v>
      </c>
      <c r="X1450" s="81" t="str">
        <f t="shared" si="220"/>
        <v>2001-Q2</v>
      </c>
      <c r="Y1450" s="81" t="str">
        <f t="shared" si="221"/>
        <v>2001-Q2</v>
      </c>
      <c r="Z1450" s="87">
        <f t="shared" si="222"/>
        <v>12</v>
      </c>
      <c r="AB1450" s="81" t="str">
        <f t="shared" si="223"/>
        <v>2001-Q4</v>
      </c>
      <c r="AC1450" s="81" t="str">
        <f t="shared" si="224"/>
        <v/>
      </c>
      <c r="AD1450" s="87" t="str">
        <f t="shared" si="225"/>
        <v/>
      </c>
      <c r="AF1450" s="81" t="str">
        <f t="shared" si="226"/>
        <v/>
      </c>
      <c r="AG1450" s="87" t="str">
        <f t="shared" si="227"/>
        <v/>
      </c>
      <c r="AH1450" s="87" t="str">
        <f t="shared" si="228"/>
        <v/>
      </c>
      <c r="AI1450" s="87" t="str">
        <f t="shared" si="229"/>
        <v/>
      </c>
    </row>
    <row r="1451" spans="1:35" ht="12" customHeight="1" x14ac:dyDescent="0.2">
      <c r="A1451" s="73" t="s">
        <v>1887</v>
      </c>
      <c r="B1451" s="74" t="s">
        <v>92</v>
      </c>
      <c r="C1451" s="74" t="s">
        <v>91</v>
      </c>
      <c r="D1451" s="74" t="s">
        <v>52</v>
      </c>
      <c r="E1451" s="74" t="s">
        <v>455</v>
      </c>
      <c r="F1451" s="74" t="s">
        <v>2</v>
      </c>
      <c r="G1451" s="74" t="s">
        <v>2680</v>
      </c>
      <c r="H1451" s="76">
        <v>37071</v>
      </c>
      <c r="I1451" s="77">
        <v>103</v>
      </c>
      <c r="J1451" s="78">
        <v>10.01</v>
      </c>
      <c r="K1451" s="78">
        <v>13.25</v>
      </c>
      <c r="L1451" s="78">
        <v>51.67</v>
      </c>
      <c r="M1451" s="78">
        <v>8287.2649999999994</v>
      </c>
      <c r="N1451" s="76">
        <v>37245</v>
      </c>
      <c r="O1451" s="77">
        <v>-117.7</v>
      </c>
      <c r="P1451" s="78">
        <v>9.7100000000000009</v>
      </c>
      <c r="Q1451" s="78">
        <v>12.5</v>
      </c>
      <c r="R1451" s="78">
        <v>51.67</v>
      </c>
      <c r="S1451" s="75" t="s">
        <v>1</v>
      </c>
      <c r="T1451" s="79">
        <v>5</v>
      </c>
      <c r="V1451" s="86">
        <v>37245</v>
      </c>
      <c r="X1451" s="81" t="str">
        <f t="shared" si="220"/>
        <v>2001-Q2</v>
      </c>
      <c r="Y1451" s="81" t="str">
        <f t="shared" si="221"/>
        <v>2001-Q2</v>
      </c>
      <c r="Z1451" s="87">
        <f t="shared" si="222"/>
        <v>13.25</v>
      </c>
      <c r="AB1451" s="81" t="str">
        <f t="shared" si="223"/>
        <v>2001-Q4</v>
      </c>
      <c r="AC1451" s="81" t="str">
        <f t="shared" si="224"/>
        <v>2001-Q4</v>
      </c>
      <c r="AD1451" s="87">
        <f t="shared" si="225"/>
        <v>12.5</v>
      </c>
      <c r="AF1451" s="81" t="str">
        <f t="shared" si="226"/>
        <v>2001-Q4</v>
      </c>
      <c r="AG1451" s="87">
        <f t="shared" si="227"/>
        <v>13.25</v>
      </c>
      <c r="AH1451" s="87">
        <f t="shared" si="228"/>
        <v>12.5</v>
      </c>
      <c r="AI1451" s="87">
        <f t="shared" si="229"/>
        <v>0.75</v>
      </c>
    </row>
    <row r="1452" spans="1:35" ht="12" customHeight="1" x14ac:dyDescent="0.2">
      <c r="A1452" s="73" t="s">
        <v>1887</v>
      </c>
      <c r="B1452" s="74" t="s">
        <v>54</v>
      </c>
      <c r="C1452" s="74" t="s">
        <v>53</v>
      </c>
      <c r="D1452" s="74" t="s">
        <v>52</v>
      </c>
      <c r="E1452" s="74" t="s">
        <v>1002</v>
      </c>
      <c r="F1452" s="74" t="s">
        <v>2</v>
      </c>
      <c r="G1452" s="74" t="s">
        <v>2680</v>
      </c>
      <c r="H1452" s="76">
        <v>37106</v>
      </c>
      <c r="I1452" s="77">
        <v>46.4</v>
      </c>
      <c r="J1452" s="78">
        <v>10.1</v>
      </c>
      <c r="K1452" s="78">
        <v>13.25</v>
      </c>
      <c r="L1452" s="78">
        <v>53.68</v>
      </c>
      <c r="M1452" s="78">
        <v>753.2</v>
      </c>
      <c r="N1452" s="76">
        <v>37228</v>
      </c>
      <c r="O1452" s="77">
        <v>39</v>
      </c>
      <c r="P1452" s="78">
        <v>9.9</v>
      </c>
      <c r="Q1452" s="78">
        <v>12.88</v>
      </c>
      <c r="R1452" s="78">
        <v>53.68</v>
      </c>
      <c r="S1452" s="78">
        <v>731.7</v>
      </c>
      <c r="T1452" s="79">
        <v>4</v>
      </c>
      <c r="V1452" s="86">
        <v>37228</v>
      </c>
      <c r="X1452" s="81" t="str">
        <f t="shared" si="220"/>
        <v>2001-Q3</v>
      </c>
      <c r="Y1452" s="81" t="str">
        <f t="shared" si="221"/>
        <v>2001-Q3</v>
      </c>
      <c r="Z1452" s="87">
        <f t="shared" si="222"/>
        <v>13.25</v>
      </c>
      <c r="AB1452" s="81" t="str">
        <f t="shared" si="223"/>
        <v>2001-Q4</v>
      </c>
      <c r="AC1452" s="81" t="str">
        <f t="shared" si="224"/>
        <v>2001-Q4</v>
      </c>
      <c r="AD1452" s="87">
        <f t="shared" si="225"/>
        <v>12.88</v>
      </c>
      <c r="AF1452" s="81" t="str">
        <f t="shared" si="226"/>
        <v>2001-Q4</v>
      </c>
      <c r="AG1452" s="87">
        <f t="shared" si="227"/>
        <v>13.25</v>
      </c>
      <c r="AH1452" s="87">
        <f t="shared" si="228"/>
        <v>12.88</v>
      </c>
      <c r="AI1452" s="87">
        <f t="shared" si="229"/>
        <v>0.36999999999999922</v>
      </c>
    </row>
    <row r="1453" spans="1:35" ht="12" customHeight="1" x14ac:dyDescent="0.2">
      <c r="A1453" s="73" t="s">
        <v>1887</v>
      </c>
      <c r="B1453" s="74" t="s">
        <v>39</v>
      </c>
      <c r="C1453" s="74" t="s">
        <v>187</v>
      </c>
      <c r="D1453" s="74" t="s">
        <v>2188</v>
      </c>
      <c r="E1453" s="74" t="s">
        <v>1209</v>
      </c>
      <c r="F1453" s="74" t="s">
        <v>2</v>
      </c>
      <c r="G1453" s="74" t="s">
        <v>2680</v>
      </c>
      <c r="H1453" s="76">
        <v>36908</v>
      </c>
      <c r="I1453" s="77">
        <v>-132</v>
      </c>
      <c r="J1453" s="75" t="s">
        <v>1</v>
      </c>
      <c r="K1453" s="75" t="s">
        <v>1</v>
      </c>
      <c r="L1453" s="75" t="s">
        <v>1</v>
      </c>
      <c r="M1453" s="75" t="s">
        <v>1</v>
      </c>
      <c r="N1453" s="76">
        <v>37223</v>
      </c>
      <c r="O1453" s="77">
        <v>-151.9</v>
      </c>
      <c r="P1453" s="75" t="s">
        <v>1</v>
      </c>
      <c r="Q1453" s="78">
        <v>10.6</v>
      </c>
      <c r="R1453" s="75" t="s">
        <v>1</v>
      </c>
      <c r="S1453" s="75" t="s">
        <v>1</v>
      </c>
      <c r="T1453" s="79">
        <v>10</v>
      </c>
      <c r="V1453" s="86">
        <v>37223</v>
      </c>
      <c r="X1453" s="81" t="str">
        <f t="shared" si="220"/>
        <v>2001-Q1</v>
      </c>
      <c r="Y1453" s="81" t="str">
        <f t="shared" si="221"/>
        <v/>
      </c>
      <c r="Z1453" s="87" t="str">
        <f t="shared" si="222"/>
        <v/>
      </c>
      <c r="AB1453" s="81" t="str">
        <f t="shared" si="223"/>
        <v>2001-Q4</v>
      </c>
      <c r="AC1453" s="81" t="str">
        <f t="shared" si="224"/>
        <v>2001-Q4</v>
      </c>
      <c r="AD1453" s="87">
        <f t="shared" si="225"/>
        <v>10.6</v>
      </c>
      <c r="AF1453" s="81" t="str">
        <f t="shared" si="226"/>
        <v/>
      </c>
      <c r="AG1453" s="87" t="str">
        <f t="shared" si="227"/>
        <v/>
      </c>
      <c r="AH1453" s="87" t="str">
        <f t="shared" si="228"/>
        <v/>
      </c>
      <c r="AI1453" s="87" t="str">
        <f t="shared" si="229"/>
        <v/>
      </c>
    </row>
    <row r="1454" spans="1:35" ht="12" customHeight="1" x14ac:dyDescent="0.2">
      <c r="A1454" s="73" t="s">
        <v>1887</v>
      </c>
      <c r="B1454" s="74" t="s">
        <v>39</v>
      </c>
      <c r="C1454" s="74" t="s">
        <v>1175</v>
      </c>
      <c r="D1454" s="74" t="s">
        <v>1176</v>
      </c>
      <c r="E1454" s="74" t="s">
        <v>1180</v>
      </c>
      <c r="F1454" s="74" t="s">
        <v>2</v>
      </c>
      <c r="G1454" s="74" t="s">
        <v>2678</v>
      </c>
      <c r="H1454" s="76">
        <v>36739</v>
      </c>
      <c r="I1454" s="77">
        <v>13.6</v>
      </c>
      <c r="J1454" s="78">
        <v>9.0299999999999994</v>
      </c>
      <c r="K1454" s="78">
        <v>11.5</v>
      </c>
      <c r="L1454" s="78">
        <v>50.59</v>
      </c>
      <c r="M1454" s="75" t="s">
        <v>1</v>
      </c>
      <c r="N1454" s="76">
        <v>37188</v>
      </c>
      <c r="O1454" s="77">
        <v>-2</v>
      </c>
      <c r="P1454" s="78">
        <v>7.53</v>
      </c>
      <c r="Q1454" s="78">
        <v>10.3</v>
      </c>
      <c r="R1454" s="78">
        <v>47</v>
      </c>
      <c r="S1454" s="78">
        <v>380.2</v>
      </c>
      <c r="T1454" s="79">
        <v>14</v>
      </c>
      <c r="V1454" s="86">
        <v>37188</v>
      </c>
      <c r="X1454" s="81" t="str">
        <f t="shared" si="220"/>
        <v>2000-Q3</v>
      </c>
      <c r="Y1454" s="81" t="str">
        <f t="shared" si="221"/>
        <v>2000-Q3</v>
      </c>
      <c r="Z1454" s="87">
        <f t="shared" si="222"/>
        <v>11.5</v>
      </c>
      <c r="AB1454" s="81" t="str">
        <f t="shared" si="223"/>
        <v>2001-Q4</v>
      </c>
      <c r="AC1454" s="81" t="str">
        <f t="shared" si="224"/>
        <v>2001-Q4</v>
      </c>
      <c r="AD1454" s="87">
        <f t="shared" si="225"/>
        <v>10.3</v>
      </c>
      <c r="AF1454" s="81" t="str">
        <f t="shared" si="226"/>
        <v>2001-Q4</v>
      </c>
      <c r="AG1454" s="87">
        <f t="shared" si="227"/>
        <v>11.5</v>
      </c>
      <c r="AH1454" s="87">
        <f t="shared" si="228"/>
        <v>10.3</v>
      </c>
      <c r="AI1454" s="87">
        <f t="shared" si="229"/>
        <v>1.1999999999999993</v>
      </c>
    </row>
    <row r="1455" spans="1:35" ht="12" customHeight="1" x14ac:dyDescent="0.2">
      <c r="A1455" s="73" t="s">
        <v>1887</v>
      </c>
      <c r="B1455" s="74" t="s">
        <v>204</v>
      </c>
      <c r="C1455" s="74" t="s">
        <v>2695</v>
      </c>
      <c r="D1455" s="74" t="s">
        <v>48</v>
      </c>
      <c r="E1455" s="74" t="s">
        <v>940</v>
      </c>
      <c r="F1455" s="74" t="s">
        <v>2</v>
      </c>
      <c r="G1455" s="74" t="s">
        <v>2680</v>
      </c>
      <c r="H1455" s="76">
        <v>36833</v>
      </c>
      <c r="I1455" s="77">
        <v>39.1</v>
      </c>
      <c r="J1455" s="78">
        <v>9.61</v>
      </c>
      <c r="K1455" s="78">
        <v>11.5</v>
      </c>
      <c r="L1455" s="78">
        <v>47.5</v>
      </c>
      <c r="M1455" s="78">
        <v>507.8</v>
      </c>
      <c r="N1455" s="76">
        <v>37154</v>
      </c>
      <c r="O1455" s="77">
        <v>17.100000000000001</v>
      </c>
      <c r="P1455" s="78">
        <v>8.75</v>
      </c>
      <c r="Q1455" s="78">
        <v>10</v>
      </c>
      <c r="R1455" s="78">
        <v>37.76</v>
      </c>
      <c r="S1455" s="78">
        <v>531.4</v>
      </c>
      <c r="T1455" s="79">
        <v>10</v>
      </c>
      <c r="V1455" s="86">
        <v>37154</v>
      </c>
      <c r="X1455" s="81" t="str">
        <f t="shared" si="220"/>
        <v>2000-Q4</v>
      </c>
      <c r="Y1455" s="81" t="str">
        <f t="shared" si="221"/>
        <v>2000-Q4</v>
      </c>
      <c r="Z1455" s="87">
        <f t="shared" si="222"/>
        <v>11.5</v>
      </c>
      <c r="AB1455" s="81" t="str">
        <f t="shared" si="223"/>
        <v>2001-Q3</v>
      </c>
      <c r="AC1455" s="81" t="str">
        <f t="shared" si="224"/>
        <v>2001-Q3</v>
      </c>
      <c r="AD1455" s="87">
        <f t="shared" si="225"/>
        <v>10</v>
      </c>
      <c r="AF1455" s="81" t="str">
        <f t="shared" si="226"/>
        <v>2001-Q3</v>
      </c>
      <c r="AG1455" s="87">
        <f t="shared" si="227"/>
        <v>11.5</v>
      </c>
      <c r="AH1455" s="87">
        <f t="shared" si="228"/>
        <v>10</v>
      </c>
      <c r="AI1455" s="87">
        <f t="shared" si="229"/>
        <v>1.5</v>
      </c>
    </row>
    <row r="1456" spans="1:35" ht="12" customHeight="1" x14ac:dyDescent="0.2">
      <c r="A1456" s="73" t="s">
        <v>1887</v>
      </c>
      <c r="B1456" s="74" t="s">
        <v>144</v>
      </c>
      <c r="C1456" s="74" t="s">
        <v>13</v>
      </c>
      <c r="D1456" s="74" t="s">
        <v>12</v>
      </c>
      <c r="E1456" s="74" t="s">
        <v>1598</v>
      </c>
      <c r="F1456" s="74" t="s">
        <v>2</v>
      </c>
      <c r="G1456" s="74" t="s">
        <v>2680</v>
      </c>
      <c r="H1456" s="76">
        <v>36903</v>
      </c>
      <c r="I1456" s="77">
        <v>142.19999999999999</v>
      </c>
      <c r="J1456" s="78">
        <v>9.16</v>
      </c>
      <c r="K1456" s="78">
        <v>11.5</v>
      </c>
      <c r="L1456" s="78">
        <v>47.6</v>
      </c>
      <c r="M1456" s="75" t="s">
        <v>1</v>
      </c>
      <c r="N1456" s="76">
        <v>37144</v>
      </c>
      <c r="O1456" s="77">
        <v>40.5</v>
      </c>
      <c r="P1456" s="78">
        <v>8.8699999999999992</v>
      </c>
      <c r="Q1456" s="78">
        <v>11</v>
      </c>
      <c r="R1456" s="78">
        <v>47.6</v>
      </c>
      <c r="S1456" s="75" t="s">
        <v>1</v>
      </c>
      <c r="T1456" s="79">
        <v>8</v>
      </c>
      <c r="V1456" s="86">
        <v>37144</v>
      </c>
      <c r="X1456" s="81" t="str">
        <f t="shared" si="220"/>
        <v>2001-Q1</v>
      </c>
      <c r="Y1456" s="81" t="str">
        <f t="shared" si="221"/>
        <v>2001-Q1</v>
      </c>
      <c r="Z1456" s="87">
        <f t="shared" si="222"/>
        <v>11.5</v>
      </c>
      <c r="AB1456" s="81" t="str">
        <f t="shared" si="223"/>
        <v>2001-Q3</v>
      </c>
      <c r="AC1456" s="81" t="str">
        <f t="shared" si="224"/>
        <v>2001-Q3</v>
      </c>
      <c r="AD1456" s="87">
        <f t="shared" si="225"/>
        <v>11</v>
      </c>
      <c r="AF1456" s="81" t="str">
        <f t="shared" si="226"/>
        <v>2001-Q3</v>
      </c>
      <c r="AG1456" s="87">
        <f t="shared" si="227"/>
        <v>11.5</v>
      </c>
      <c r="AH1456" s="87">
        <f t="shared" si="228"/>
        <v>11</v>
      </c>
      <c r="AI1456" s="87">
        <f t="shared" si="229"/>
        <v>0.5</v>
      </c>
    </row>
    <row r="1457" spans="1:35" ht="12" customHeight="1" x14ac:dyDescent="0.2">
      <c r="A1457" s="73" t="s">
        <v>1887</v>
      </c>
      <c r="B1457" s="74" t="s">
        <v>35</v>
      </c>
      <c r="C1457" s="74" t="s">
        <v>13</v>
      </c>
      <c r="D1457" s="74" t="s">
        <v>12</v>
      </c>
      <c r="E1457" s="74" t="s">
        <v>1350</v>
      </c>
      <c r="F1457" s="74" t="s">
        <v>2</v>
      </c>
      <c r="G1457" s="74" t="s">
        <v>2680</v>
      </c>
      <c r="H1457" s="76">
        <v>36831</v>
      </c>
      <c r="I1457" s="77">
        <v>103</v>
      </c>
      <c r="J1457" s="78">
        <v>9.08</v>
      </c>
      <c r="K1457" s="78">
        <v>11.5</v>
      </c>
      <c r="L1457" s="78">
        <v>47.6</v>
      </c>
      <c r="M1457" s="78">
        <v>2400</v>
      </c>
      <c r="N1457" s="76">
        <v>37141</v>
      </c>
      <c r="O1457" s="77">
        <v>64.400000000000006</v>
      </c>
      <c r="P1457" s="78">
        <v>8.61</v>
      </c>
      <c r="Q1457" s="78">
        <v>10.75</v>
      </c>
      <c r="R1457" s="78">
        <v>46.3</v>
      </c>
      <c r="S1457" s="78">
        <v>2393.6999999999998</v>
      </c>
      <c r="T1457" s="79">
        <v>10</v>
      </c>
      <c r="V1457" s="86">
        <v>37141</v>
      </c>
      <c r="X1457" s="81" t="str">
        <f t="shared" si="220"/>
        <v>2000-Q4</v>
      </c>
      <c r="Y1457" s="81" t="str">
        <f t="shared" si="221"/>
        <v>2000-Q4</v>
      </c>
      <c r="Z1457" s="87">
        <f t="shared" si="222"/>
        <v>11.5</v>
      </c>
      <c r="AB1457" s="81" t="str">
        <f t="shared" si="223"/>
        <v>2001-Q3</v>
      </c>
      <c r="AC1457" s="81" t="str">
        <f t="shared" si="224"/>
        <v>2001-Q3</v>
      </c>
      <c r="AD1457" s="87">
        <f t="shared" si="225"/>
        <v>10.75</v>
      </c>
      <c r="AF1457" s="81" t="str">
        <f t="shared" si="226"/>
        <v>2001-Q3</v>
      </c>
      <c r="AG1457" s="87">
        <f t="shared" si="227"/>
        <v>11.5</v>
      </c>
      <c r="AH1457" s="87">
        <f t="shared" si="228"/>
        <v>10.75</v>
      </c>
      <c r="AI1457" s="87">
        <f t="shared" si="229"/>
        <v>0.75</v>
      </c>
    </row>
    <row r="1458" spans="1:35" ht="12" customHeight="1" x14ac:dyDescent="0.2">
      <c r="A1458" s="73" t="s">
        <v>1887</v>
      </c>
      <c r="B1458" s="74" t="s">
        <v>35</v>
      </c>
      <c r="C1458" s="74" t="s">
        <v>34</v>
      </c>
      <c r="D1458" s="74" t="s">
        <v>33</v>
      </c>
      <c r="E1458" s="74" t="s">
        <v>1361</v>
      </c>
      <c r="F1458" s="74" t="s">
        <v>2</v>
      </c>
      <c r="G1458" s="74" t="s">
        <v>2680</v>
      </c>
      <c r="H1458" s="76">
        <v>36801</v>
      </c>
      <c r="I1458" s="77">
        <v>324</v>
      </c>
      <c r="J1458" s="78">
        <v>9.74</v>
      </c>
      <c r="K1458" s="78">
        <v>11.5</v>
      </c>
      <c r="L1458" s="78">
        <v>52.16</v>
      </c>
      <c r="M1458" s="75" t="s">
        <v>1</v>
      </c>
      <c r="N1458" s="76">
        <v>37134</v>
      </c>
      <c r="O1458" s="77">
        <v>440</v>
      </c>
      <c r="P1458" s="78">
        <v>9.08</v>
      </c>
      <c r="Q1458" s="78">
        <v>10.5</v>
      </c>
      <c r="R1458" s="78">
        <v>52.16</v>
      </c>
      <c r="S1458" s="75" t="s">
        <v>1</v>
      </c>
      <c r="T1458" s="79">
        <v>11</v>
      </c>
      <c r="V1458" s="86">
        <v>37134</v>
      </c>
      <c r="X1458" s="81" t="str">
        <f t="shared" si="220"/>
        <v>2000-Q4</v>
      </c>
      <c r="Y1458" s="81" t="str">
        <f t="shared" si="221"/>
        <v>2000-Q4</v>
      </c>
      <c r="Z1458" s="87">
        <f t="shared" si="222"/>
        <v>11.5</v>
      </c>
      <c r="AB1458" s="81" t="str">
        <f t="shared" si="223"/>
        <v>2001-Q3</v>
      </c>
      <c r="AC1458" s="81" t="str">
        <f t="shared" si="224"/>
        <v>2001-Q3</v>
      </c>
      <c r="AD1458" s="87">
        <f t="shared" si="225"/>
        <v>10.5</v>
      </c>
      <c r="AF1458" s="81" t="str">
        <f t="shared" si="226"/>
        <v>2001-Q3</v>
      </c>
      <c r="AG1458" s="87">
        <f t="shared" si="227"/>
        <v>11.5</v>
      </c>
      <c r="AH1458" s="87">
        <f t="shared" si="228"/>
        <v>10.5</v>
      </c>
      <c r="AI1458" s="87">
        <f t="shared" si="229"/>
        <v>1</v>
      </c>
    </row>
    <row r="1459" spans="1:35" ht="12" customHeight="1" x14ac:dyDescent="0.2">
      <c r="A1459" s="73" t="s">
        <v>1887</v>
      </c>
      <c r="B1459" s="74" t="s">
        <v>116</v>
      </c>
      <c r="C1459" s="74" t="s">
        <v>13</v>
      </c>
      <c r="D1459" s="74" t="s">
        <v>12</v>
      </c>
      <c r="E1459" s="74" t="s">
        <v>1872</v>
      </c>
      <c r="F1459" s="74" t="s">
        <v>2</v>
      </c>
      <c r="G1459" s="74" t="s">
        <v>2680</v>
      </c>
      <c r="H1459" s="76">
        <v>36878</v>
      </c>
      <c r="I1459" s="77">
        <v>29.9</v>
      </c>
      <c r="J1459" s="78">
        <v>9.15</v>
      </c>
      <c r="K1459" s="78">
        <v>11.5</v>
      </c>
      <c r="L1459" s="78">
        <v>49.06</v>
      </c>
      <c r="M1459" s="75" t="s">
        <v>1</v>
      </c>
      <c r="N1459" s="76">
        <v>37103</v>
      </c>
      <c r="O1459" s="77">
        <v>8.9</v>
      </c>
      <c r="P1459" s="78">
        <v>8.9</v>
      </c>
      <c r="Q1459" s="78">
        <v>11</v>
      </c>
      <c r="R1459" s="78">
        <v>49.06</v>
      </c>
      <c r="S1459" s="75" t="s">
        <v>1</v>
      </c>
      <c r="T1459" s="79">
        <v>7</v>
      </c>
      <c r="V1459" s="86">
        <v>37103</v>
      </c>
      <c r="X1459" s="81" t="str">
        <f t="shared" si="220"/>
        <v>2000-Q4</v>
      </c>
      <c r="Y1459" s="81" t="str">
        <f t="shared" si="221"/>
        <v>2000-Q4</v>
      </c>
      <c r="Z1459" s="87">
        <f t="shared" si="222"/>
        <v>11.5</v>
      </c>
      <c r="AB1459" s="81" t="str">
        <f t="shared" si="223"/>
        <v>2001-Q3</v>
      </c>
      <c r="AC1459" s="81" t="str">
        <f t="shared" si="224"/>
        <v>2001-Q3</v>
      </c>
      <c r="AD1459" s="87">
        <f t="shared" si="225"/>
        <v>11</v>
      </c>
      <c r="AF1459" s="81" t="str">
        <f t="shared" si="226"/>
        <v>2001-Q3</v>
      </c>
      <c r="AG1459" s="87">
        <f t="shared" si="227"/>
        <v>11.5</v>
      </c>
      <c r="AH1459" s="87">
        <f t="shared" si="228"/>
        <v>11</v>
      </c>
      <c r="AI1459" s="87">
        <f t="shared" si="229"/>
        <v>0.5</v>
      </c>
    </row>
    <row r="1460" spans="1:35" ht="12" customHeight="1" x14ac:dyDescent="0.2">
      <c r="A1460" s="73" t="s">
        <v>1887</v>
      </c>
      <c r="B1460" s="74" t="s">
        <v>78</v>
      </c>
      <c r="C1460" s="74" t="s">
        <v>2328</v>
      </c>
      <c r="D1460" s="74" t="s">
        <v>2170</v>
      </c>
      <c r="E1460" s="74" t="s">
        <v>671</v>
      </c>
      <c r="F1460" s="74" t="s">
        <v>2</v>
      </c>
      <c r="G1460" s="74" t="s">
        <v>2680</v>
      </c>
      <c r="H1460" s="76">
        <v>36857</v>
      </c>
      <c r="I1460" s="77">
        <v>92.6</v>
      </c>
      <c r="J1460" s="78">
        <v>10.26</v>
      </c>
      <c r="K1460" s="78">
        <v>12.75</v>
      </c>
      <c r="L1460" s="78">
        <v>50</v>
      </c>
      <c r="M1460" s="78">
        <v>1099.9000000000001</v>
      </c>
      <c r="N1460" s="76">
        <v>37097</v>
      </c>
      <c r="O1460" s="77">
        <v>25.4</v>
      </c>
      <c r="P1460" s="78">
        <v>9.08</v>
      </c>
      <c r="Q1460" s="78">
        <v>11.02</v>
      </c>
      <c r="R1460" s="78">
        <v>44.14</v>
      </c>
      <c r="S1460" s="78">
        <v>1057.2</v>
      </c>
      <c r="T1460" s="79">
        <v>8</v>
      </c>
      <c r="V1460" s="86">
        <v>37097</v>
      </c>
      <c r="X1460" s="81" t="str">
        <f t="shared" si="220"/>
        <v>2000-Q4</v>
      </c>
      <c r="Y1460" s="81" t="str">
        <f t="shared" si="221"/>
        <v>2000-Q4</v>
      </c>
      <c r="Z1460" s="87">
        <f t="shared" si="222"/>
        <v>12.75</v>
      </c>
      <c r="AB1460" s="81" t="str">
        <f t="shared" si="223"/>
        <v>2001-Q3</v>
      </c>
      <c r="AC1460" s="81" t="str">
        <f t="shared" si="224"/>
        <v>2001-Q3</v>
      </c>
      <c r="AD1460" s="87">
        <f t="shared" si="225"/>
        <v>11.02</v>
      </c>
      <c r="AF1460" s="81" t="str">
        <f t="shared" si="226"/>
        <v>2001-Q3</v>
      </c>
      <c r="AG1460" s="87">
        <f t="shared" si="227"/>
        <v>12.75</v>
      </c>
      <c r="AH1460" s="87">
        <f t="shared" si="228"/>
        <v>11.02</v>
      </c>
      <c r="AI1460" s="87">
        <f t="shared" si="229"/>
        <v>1.7300000000000004</v>
      </c>
    </row>
    <row r="1461" spans="1:35" ht="12" customHeight="1" x14ac:dyDescent="0.2">
      <c r="A1461" s="73" t="s">
        <v>1887</v>
      </c>
      <c r="B1461" s="74" t="s">
        <v>78</v>
      </c>
      <c r="C1461" s="74" t="s">
        <v>2331</v>
      </c>
      <c r="D1461" s="74" t="s">
        <v>2170</v>
      </c>
      <c r="E1461" s="74" t="s">
        <v>663</v>
      </c>
      <c r="F1461" s="74" t="s">
        <v>2</v>
      </c>
      <c r="G1461" s="74" t="s">
        <v>2680</v>
      </c>
      <c r="H1461" s="76">
        <v>36857</v>
      </c>
      <c r="I1461" s="77">
        <v>57.9</v>
      </c>
      <c r="J1461" s="78">
        <v>10.26</v>
      </c>
      <c r="K1461" s="78">
        <v>12.75</v>
      </c>
      <c r="L1461" s="78">
        <v>50</v>
      </c>
      <c r="M1461" s="78">
        <v>1363.6</v>
      </c>
      <c r="N1461" s="76">
        <v>37097</v>
      </c>
      <c r="O1461" s="77">
        <v>-41</v>
      </c>
      <c r="P1461" s="78">
        <v>9.08</v>
      </c>
      <c r="Q1461" s="78">
        <v>11.02</v>
      </c>
      <c r="R1461" s="78">
        <v>44.14</v>
      </c>
      <c r="S1461" s="78">
        <v>1191.3</v>
      </c>
      <c r="T1461" s="79">
        <v>8</v>
      </c>
      <c r="V1461" s="86">
        <v>37097</v>
      </c>
      <c r="X1461" s="81" t="str">
        <f t="shared" si="220"/>
        <v>2000-Q4</v>
      </c>
      <c r="Y1461" s="81" t="str">
        <f t="shared" si="221"/>
        <v>2000-Q4</v>
      </c>
      <c r="Z1461" s="87">
        <f t="shared" si="222"/>
        <v>12.75</v>
      </c>
      <c r="AB1461" s="81" t="str">
        <f t="shared" si="223"/>
        <v>2001-Q3</v>
      </c>
      <c r="AC1461" s="81" t="str">
        <f t="shared" si="224"/>
        <v>2001-Q3</v>
      </c>
      <c r="AD1461" s="87">
        <f t="shared" si="225"/>
        <v>11.02</v>
      </c>
      <c r="AF1461" s="81" t="str">
        <f t="shared" si="226"/>
        <v>2001-Q3</v>
      </c>
      <c r="AG1461" s="87">
        <f t="shared" si="227"/>
        <v>12.75</v>
      </c>
      <c r="AH1461" s="87">
        <f t="shared" si="228"/>
        <v>11.02</v>
      </c>
      <c r="AI1461" s="87">
        <f t="shared" si="229"/>
        <v>1.7300000000000004</v>
      </c>
    </row>
    <row r="1462" spans="1:35" ht="12" customHeight="1" x14ac:dyDescent="0.2">
      <c r="A1462" s="73" t="s">
        <v>1887</v>
      </c>
      <c r="B1462" s="74" t="s">
        <v>1653</v>
      </c>
      <c r="C1462" s="74" t="s">
        <v>1654</v>
      </c>
      <c r="D1462" s="74" t="s">
        <v>2095</v>
      </c>
      <c r="E1462" s="74" t="s">
        <v>1658</v>
      </c>
      <c r="F1462" s="74" t="s">
        <v>2</v>
      </c>
      <c r="G1462" s="74" t="s">
        <v>2680</v>
      </c>
      <c r="H1462" s="76">
        <v>36839</v>
      </c>
      <c r="I1462" s="77">
        <v>19</v>
      </c>
      <c r="J1462" s="78">
        <v>9.2200000000000006</v>
      </c>
      <c r="K1462" s="78">
        <v>11</v>
      </c>
      <c r="L1462" s="78">
        <v>47.34</v>
      </c>
      <c r="M1462" s="75" t="s">
        <v>1</v>
      </c>
      <c r="N1462" s="76">
        <v>37068</v>
      </c>
      <c r="O1462" s="77">
        <v>16.8</v>
      </c>
      <c r="P1462" s="75" t="s">
        <v>1</v>
      </c>
      <c r="Q1462" s="78">
        <v>11</v>
      </c>
      <c r="R1462" s="75" t="s">
        <v>1</v>
      </c>
      <c r="S1462" s="75" t="s">
        <v>1</v>
      </c>
      <c r="T1462" s="79">
        <v>7</v>
      </c>
      <c r="V1462" s="86">
        <v>37068</v>
      </c>
      <c r="X1462" s="81" t="str">
        <f t="shared" si="220"/>
        <v>2000-Q4</v>
      </c>
      <c r="Y1462" s="81" t="str">
        <f t="shared" si="221"/>
        <v>2000-Q4</v>
      </c>
      <c r="Z1462" s="87">
        <f t="shared" si="222"/>
        <v>11</v>
      </c>
      <c r="AB1462" s="81" t="str">
        <f t="shared" si="223"/>
        <v>2001-Q2</v>
      </c>
      <c r="AC1462" s="81" t="str">
        <f t="shared" si="224"/>
        <v>2001-Q2</v>
      </c>
      <c r="AD1462" s="87">
        <f t="shared" si="225"/>
        <v>11</v>
      </c>
      <c r="AF1462" s="81" t="str">
        <f t="shared" si="226"/>
        <v>2001-Q2</v>
      </c>
      <c r="AG1462" s="87">
        <f t="shared" si="227"/>
        <v>11</v>
      </c>
      <c r="AH1462" s="87">
        <f t="shared" si="228"/>
        <v>11</v>
      </c>
      <c r="AI1462" s="87">
        <f t="shared" si="229"/>
        <v>0</v>
      </c>
    </row>
    <row r="1463" spans="1:35" ht="12" customHeight="1" x14ac:dyDescent="0.2">
      <c r="A1463" s="73" t="s">
        <v>1887</v>
      </c>
      <c r="B1463" s="74" t="s">
        <v>199</v>
      </c>
      <c r="C1463" s="74" t="s">
        <v>2715</v>
      </c>
      <c r="D1463" s="74" t="s">
        <v>198</v>
      </c>
      <c r="E1463" s="74" t="s">
        <v>1015</v>
      </c>
      <c r="F1463" s="74" t="s">
        <v>2</v>
      </c>
      <c r="G1463" s="74" t="s">
        <v>2678</v>
      </c>
      <c r="H1463" s="76">
        <v>36749</v>
      </c>
      <c r="I1463" s="77">
        <v>35.9</v>
      </c>
      <c r="J1463" s="78">
        <v>9.68</v>
      </c>
      <c r="K1463" s="78">
        <v>12.75</v>
      </c>
      <c r="L1463" s="78">
        <v>48.52</v>
      </c>
      <c r="M1463" s="78">
        <v>615.1</v>
      </c>
      <c r="N1463" s="76">
        <v>37019</v>
      </c>
      <c r="O1463" s="77">
        <v>16.006589000000002</v>
      </c>
      <c r="P1463" s="78">
        <v>8.4600000000000009</v>
      </c>
      <c r="Q1463" s="78">
        <v>10.75</v>
      </c>
      <c r="R1463" s="78">
        <v>43</v>
      </c>
      <c r="S1463" s="78">
        <v>579.96361400000001</v>
      </c>
      <c r="T1463" s="79">
        <v>9</v>
      </c>
      <c r="V1463" s="86">
        <v>37019</v>
      </c>
      <c r="X1463" s="81" t="str">
        <f t="shared" si="220"/>
        <v>2000-Q3</v>
      </c>
      <c r="Y1463" s="81" t="str">
        <f t="shared" si="221"/>
        <v>2000-Q3</v>
      </c>
      <c r="Z1463" s="87">
        <f t="shared" si="222"/>
        <v>12.75</v>
      </c>
      <c r="AB1463" s="81" t="str">
        <f t="shared" si="223"/>
        <v>2001-Q2</v>
      </c>
      <c r="AC1463" s="81" t="str">
        <f t="shared" si="224"/>
        <v>2001-Q2</v>
      </c>
      <c r="AD1463" s="87">
        <f t="shared" si="225"/>
        <v>10.75</v>
      </c>
      <c r="AF1463" s="81" t="str">
        <f t="shared" si="226"/>
        <v>2001-Q2</v>
      </c>
      <c r="AG1463" s="87">
        <f t="shared" si="227"/>
        <v>12.75</v>
      </c>
      <c r="AH1463" s="87">
        <f t="shared" si="228"/>
        <v>10.75</v>
      </c>
      <c r="AI1463" s="87">
        <f t="shared" si="229"/>
        <v>2</v>
      </c>
    </row>
    <row r="1464" spans="1:35" ht="12" customHeight="1" x14ac:dyDescent="0.2">
      <c r="A1464" s="73" t="s">
        <v>1887</v>
      </c>
      <c r="B1464" s="74" t="s">
        <v>242</v>
      </c>
      <c r="C1464" s="74" t="s">
        <v>246</v>
      </c>
      <c r="D1464" s="74" t="s">
        <v>241</v>
      </c>
      <c r="E1464" s="74" t="s">
        <v>468</v>
      </c>
      <c r="F1464" s="74" t="s">
        <v>2</v>
      </c>
      <c r="G1464" s="74" t="s">
        <v>2680</v>
      </c>
      <c r="H1464" s="76">
        <v>36458</v>
      </c>
      <c r="I1464" s="77">
        <v>15.5</v>
      </c>
      <c r="J1464" s="78">
        <v>10.01</v>
      </c>
      <c r="K1464" s="78">
        <v>13.25</v>
      </c>
      <c r="L1464" s="78">
        <v>49.69</v>
      </c>
      <c r="M1464" s="78">
        <v>263.7</v>
      </c>
      <c r="N1464" s="76">
        <v>36930</v>
      </c>
      <c r="O1464" s="77">
        <v>8.4</v>
      </c>
      <c r="P1464" s="78">
        <v>9.14</v>
      </c>
      <c r="Q1464" s="78">
        <v>11.5</v>
      </c>
      <c r="R1464" s="78">
        <v>49.69</v>
      </c>
      <c r="S1464" s="78">
        <v>249.6</v>
      </c>
      <c r="T1464" s="79">
        <v>15</v>
      </c>
      <c r="V1464" s="86">
        <v>36930</v>
      </c>
      <c r="X1464" s="81" t="str">
        <f t="shared" si="220"/>
        <v>1999-Q4</v>
      </c>
      <c r="Y1464" s="81" t="str">
        <f t="shared" si="221"/>
        <v>1999-Q4</v>
      </c>
      <c r="Z1464" s="87">
        <f t="shared" si="222"/>
        <v>13.25</v>
      </c>
      <c r="AB1464" s="81" t="str">
        <f t="shared" si="223"/>
        <v>2001-Q1</v>
      </c>
      <c r="AC1464" s="81" t="str">
        <f t="shared" si="224"/>
        <v>2001-Q1</v>
      </c>
      <c r="AD1464" s="87">
        <f t="shared" si="225"/>
        <v>11.5</v>
      </c>
      <c r="AF1464" s="81" t="str">
        <f t="shared" si="226"/>
        <v>2001-Q1</v>
      </c>
      <c r="AG1464" s="87">
        <f t="shared" si="227"/>
        <v>13.25</v>
      </c>
      <c r="AH1464" s="87">
        <f t="shared" si="228"/>
        <v>11.5</v>
      </c>
      <c r="AI1464" s="87">
        <f t="shared" si="229"/>
        <v>1.75</v>
      </c>
    </row>
    <row r="1465" spans="1:35" ht="12" customHeight="1" x14ac:dyDescent="0.2">
      <c r="A1465" s="73" t="s">
        <v>1887</v>
      </c>
      <c r="B1465" s="74" t="s">
        <v>1653</v>
      </c>
      <c r="C1465" s="74" t="s">
        <v>2127</v>
      </c>
      <c r="D1465" s="74" t="s">
        <v>2095</v>
      </c>
      <c r="E1465" s="74" t="s">
        <v>1673</v>
      </c>
      <c r="F1465" s="74" t="s">
        <v>2</v>
      </c>
      <c r="G1465" s="74" t="s">
        <v>2680</v>
      </c>
      <c r="H1465" s="76">
        <v>35923</v>
      </c>
      <c r="I1465" s="77">
        <v>20.8</v>
      </c>
      <c r="J1465" s="78">
        <v>9.5299999999999994</v>
      </c>
      <c r="K1465" s="78">
        <v>11.25</v>
      </c>
      <c r="L1465" s="78">
        <v>46.95</v>
      </c>
      <c r="M1465" s="75" t="s">
        <v>1</v>
      </c>
      <c r="N1465" s="76">
        <v>36914</v>
      </c>
      <c r="O1465" s="77">
        <v>20</v>
      </c>
      <c r="P1465" s="75" t="s">
        <v>1</v>
      </c>
      <c r="Q1465" s="78">
        <v>11.25</v>
      </c>
      <c r="R1465" s="75" t="s">
        <v>1</v>
      </c>
      <c r="S1465" s="75" t="s">
        <v>1</v>
      </c>
      <c r="T1465" s="79">
        <v>33</v>
      </c>
      <c r="V1465" s="86">
        <v>36914</v>
      </c>
      <c r="X1465" s="81" t="str">
        <f t="shared" si="220"/>
        <v>1998-Q2</v>
      </c>
      <c r="Y1465" s="81" t="str">
        <f t="shared" si="221"/>
        <v>1998-Q2</v>
      </c>
      <c r="Z1465" s="87">
        <f t="shared" si="222"/>
        <v>11.25</v>
      </c>
      <c r="AB1465" s="81" t="str">
        <f t="shared" si="223"/>
        <v>2001-Q1</v>
      </c>
      <c r="AC1465" s="81" t="str">
        <f t="shared" si="224"/>
        <v>2001-Q1</v>
      </c>
      <c r="AD1465" s="87">
        <f t="shared" si="225"/>
        <v>11.25</v>
      </c>
      <c r="AF1465" s="81" t="str">
        <f t="shared" si="226"/>
        <v>2001-Q1</v>
      </c>
      <c r="AG1465" s="87">
        <f t="shared" si="227"/>
        <v>11.25</v>
      </c>
      <c r="AH1465" s="87">
        <f t="shared" si="228"/>
        <v>11.25</v>
      </c>
      <c r="AI1465" s="87">
        <f t="shared" si="229"/>
        <v>0</v>
      </c>
    </row>
    <row r="1466" spans="1:35" ht="12" customHeight="1" x14ac:dyDescent="0.2">
      <c r="A1466" s="73" t="s">
        <v>1887</v>
      </c>
      <c r="B1466" s="74" t="s">
        <v>8</v>
      </c>
      <c r="C1466" s="74" t="s">
        <v>3016</v>
      </c>
      <c r="D1466" s="74" t="s">
        <v>124</v>
      </c>
      <c r="E1466" s="74" t="s">
        <v>1821</v>
      </c>
      <c r="F1466" s="74" t="s">
        <v>2</v>
      </c>
      <c r="G1466" s="74" t="s">
        <v>2680</v>
      </c>
      <c r="H1466" s="76">
        <v>36616</v>
      </c>
      <c r="I1466" s="77">
        <v>34.799999999999997</v>
      </c>
      <c r="J1466" s="78">
        <v>10.44</v>
      </c>
      <c r="K1466" s="78">
        <v>12.1</v>
      </c>
      <c r="L1466" s="78">
        <v>53.5</v>
      </c>
      <c r="M1466" s="78">
        <v>715.4</v>
      </c>
      <c r="N1466" s="76">
        <v>36860</v>
      </c>
      <c r="O1466" s="77">
        <v>27.2</v>
      </c>
      <c r="P1466" s="78">
        <v>10.28</v>
      </c>
      <c r="Q1466" s="78">
        <v>12.1</v>
      </c>
      <c r="R1466" s="78">
        <v>54.28</v>
      </c>
      <c r="S1466" s="78">
        <v>714</v>
      </c>
      <c r="T1466" s="79">
        <v>8</v>
      </c>
      <c r="V1466" s="86">
        <v>36860</v>
      </c>
      <c r="X1466" s="81" t="str">
        <f t="shared" si="220"/>
        <v>2000-Q1</v>
      </c>
      <c r="Y1466" s="81" t="str">
        <f t="shared" si="221"/>
        <v>2000-Q1</v>
      </c>
      <c r="Z1466" s="87">
        <f t="shared" si="222"/>
        <v>12.1</v>
      </c>
      <c r="AB1466" s="81" t="str">
        <f t="shared" si="223"/>
        <v>2000-Q4</v>
      </c>
      <c r="AC1466" s="81" t="str">
        <f t="shared" si="224"/>
        <v>2000-Q4</v>
      </c>
      <c r="AD1466" s="87">
        <f t="shared" si="225"/>
        <v>12.1</v>
      </c>
      <c r="AF1466" s="81" t="str">
        <f t="shared" si="226"/>
        <v>2000-Q4</v>
      </c>
      <c r="AG1466" s="87">
        <f t="shared" si="227"/>
        <v>12.1</v>
      </c>
      <c r="AH1466" s="87">
        <f t="shared" si="228"/>
        <v>12.1</v>
      </c>
      <c r="AI1466" s="87">
        <f t="shared" si="229"/>
        <v>0</v>
      </c>
    </row>
    <row r="1467" spans="1:35" ht="12" customHeight="1" x14ac:dyDescent="0.2">
      <c r="A1467" s="73" t="s">
        <v>1887</v>
      </c>
      <c r="B1467" s="74" t="s">
        <v>8</v>
      </c>
      <c r="C1467" s="74" t="s">
        <v>2942</v>
      </c>
      <c r="D1467" s="74" t="s">
        <v>128</v>
      </c>
      <c r="E1467" s="74" t="s">
        <v>1737</v>
      </c>
      <c r="F1467" s="74" t="s">
        <v>2</v>
      </c>
      <c r="G1467" s="74" t="s">
        <v>2680</v>
      </c>
      <c r="H1467" s="76">
        <v>36633</v>
      </c>
      <c r="I1467" s="77">
        <v>9.6</v>
      </c>
      <c r="J1467" s="78">
        <v>10.56</v>
      </c>
      <c r="K1467" s="78">
        <v>12.9</v>
      </c>
      <c r="L1467" s="78">
        <v>50.17</v>
      </c>
      <c r="M1467" s="78">
        <v>312.39999999999998</v>
      </c>
      <c r="N1467" s="76">
        <v>36858</v>
      </c>
      <c r="O1467" s="77">
        <v>7.5490000000000004</v>
      </c>
      <c r="P1467" s="78">
        <v>10.85</v>
      </c>
      <c r="Q1467" s="78">
        <v>12.9</v>
      </c>
      <c r="R1467" s="78">
        <v>50.69</v>
      </c>
      <c r="S1467" s="78">
        <v>296.39999999999998</v>
      </c>
      <c r="T1467" s="79">
        <v>7</v>
      </c>
      <c r="V1467" s="86">
        <v>36858</v>
      </c>
      <c r="X1467" s="81" t="str">
        <f t="shared" si="220"/>
        <v>2000-Q2</v>
      </c>
      <c r="Y1467" s="81" t="str">
        <f t="shared" si="221"/>
        <v>2000-Q2</v>
      </c>
      <c r="Z1467" s="87">
        <f t="shared" si="222"/>
        <v>12.9</v>
      </c>
      <c r="AB1467" s="81" t="str">
        <f t="shared" si="223"/>
        <v>2000-Q4</v>
      </c>
      <c r="AC1467" s="81" t="str">
        <f t="shared" si="224"/>
        <v>2000-Q4</v>
      </c>
      <c r="AD1467" s="87">
        <f t="shared" si="225"/>
        <v>12.9</v>
      </c>
      <c r="AF1467" s="81" t="str">
        <f t="shared" si="226"/>
        <v>2000-Q4</v>
      </c>
      <c r="AG1467" s="87">
        <f t="shared" si="227"/>
        <v>12.9</v>
      </c>
      <c r="AH1467" s="87">
        <f t="shared" si="228"/>
        <v>12.9</v>
      </c>
      <c r="AI1467" s="87">
        <f t="shared" si="229"/>
        <v>0</v>
      </c>
    </row>
    <row r="1468" spans="1:35" ht="12" customHeight="1" x14ac:dyDescent="0.2">
      <c r="A1468" s="73" t="s">
        <v>1887</v>
      </c>
      <c r="B1468" s="74" t="s">
        <v>14</v>
      </c>
      <c r="C1468" s="74" t="s">
        <v>136</v>
      </c>
      <c r="D1468" s="74" t="s">
        <v>135</v>
      </c>
      <c r="E1468" s="74" t="s">
        <v>1696</v>
      </c>
      <c r="F1468" s="74" t="s">
        <v>2</v>
      </c>
      <c r="G1468" s="74" t="s">
        <v>2680</v>
      </c>
      <c r="H1468" s="76">
        <v>36455</v>
      </c>
      <c r="I1468" s="77">
        <v>18.2</v>
      </c>
      <c r="J1468" s="78">
        <v>9.9700000000000006</v>
      </c>
      <c r="K1468" s="78">
        <v>12.25</v>
      </c>
      <c r="L1468" s="78">
        <v>47</v>
      </c>
      <c r="M1468" s="78">
        <v>635.79999999999995</v>
      </c>
      <c r="N1468" s="76">
        <v>36798</v>
      </c>
      <c r="O1468" s="77">
        <v>-2.8</v>
      </c>
      <c r="P1468" s="78">
        <v>9.0299999999999994</v>
      </c>
      <c r="Q1468" s="78">
        <v>11.16</v>
      </c>
      <c r="R1468" s="78">
        <v>42</v>
      </c>
      <c r="S1468" s="78">
        <v>533.29999999999995</v>
      </c>
      <c r="T1468" s="79">
        <v>11</v>
      </c>
      <c r="V1468" s="86">
        <v>36798</v>
      </c>
      <c r="X1468" s="81" t="str">
        <f t="shared" si="220"/>
        <v>1999-Q4</v>
      </c>
      <c r="Y1468" s="81" t="str">
        <f t="shared" si="221"/>
        <v>1999-Q4</v>
      </c>
      <c r="Z1468" s="87">
        <f t="shared" si="222"/>
        <v>12.25</v>
      </c>
      <c r="AB1468" s="81" t="str">
        <f t="shared" si="223"/>
        <v>2000-Q3</v>
      </c>
      <c r="AC1468" s="81" t="str">
        <f t="shared" si="224"/>
        <v>2000-Q3</v>
      </c>
      <c r="AD1468" s="87">
        <f t="shared" si="225"/>
        <v>11.16</v>
      </c>
      <c r="AF1468" s="81" t="str">
        <f t="shared" si="226"/>
        <v>2000-Q3</v>
      </c>
      <c r="AG1468" s="87">
        <f t="shared" si="227"/>
        <v>12.25</v>
      </c>
      <c r="AH1468" s="87">
        <f t="shared" si="228"/>
        <v>11.16</v>
      </c>
      <c r="AI1468" s="87">
        <f t="shared" si="229"/>
        <v>1.0899999999999999</v>
      </c>
    </row>
    <row r="1469" spans="1:35" ht="12" customHeight="1" x14ac:dyDescent="0.2">
      <c r="A1469" s="73" t="s">
        <v>1887</v>
      </c>
      <c r="B1469" s="74" t="s">
        <v>35</v>
      </c>
      <c r="C1469" s="74" t="s">
        <v>13</v>
      </c>
      <c r="D1469" s="74" t="s">
        <v>12</v>
      </c>
      <c r="E1469" s="74" t="s">
        <v>1351</v>
      </c>
      <c r="F1469" s="74" t="s">
        <v>2</v>
      </c>
      <c r="G1469" s="74" t="s">
        <v>2680</v>
      </c>
      <c r="H1469" s="76">
        <v>36469</v>
      </c>
      <c r="I1469" s="77">
        <v>61.8</v>
      </c>
      <c r="J1469" s="78">
        <v>9.1</v>
      </c>
      <c r="K1469" s="78">
        <v>11.25</v>
      </c>
      <c r="L1469" s="78">
        <v>48.8</v>
      </c>
      <c r="M1469" s="75" t="s">
        <v>1</v>
      </c>
      <c r="N1469" s="76">
        <v>36794</v>
      </c>
      <c r="O1469" s="77">
        <v>13.6</v>
      </c>
      <c r="P1469" s="78">
        <v>8.7100000000000009</v>
      </c>
      <c r="Q1469" s="75" t="s">
        <v>1</v>
      </c>
      <c r="R1469" s="75" t="s">
        <v>1</v>
      </c>
      <c r="S1469" s="75" t="s">
        <v>1</v>
      </c>
      <c r="T1469" s="79">
        <v>10</v>
      </c>
      <c r="V1469" s="86">
        <v>36794</v>
      </c>
      <c r="X1469" s="81" t="str">
        <f t="shared" si="220"/>
        <v>1999-Q4</v>
      </c>
      <c r="Y1469" s="81" t="str">
        <f t="shared" si="221"/>
        <v>1999-Q4</v>
      </c>
      <c r="Z1469" s="87">
        <f t="shared" si="222"/>
        <v>11.25</v>
      </c>
      <c r="AB1469" s="81" t="str">
        <f t="shared" si="223"/>
        <v>2000-Q3</v>
      </c>
      <c r="AC1469" s="81" t="str">
        <f t="shared" si="224"/>
        <v/>
      </c>
      <c r="AD1469" s="87" t="str">
        <f t="shared" si="225"/>
        <v/>
      </c>
      <c r="AF1469" s="81" t="str">
        <f t="shared" si="226"/>
        <v/>
      </c>
      <c r="AG1469" s="87" t="str">
        <f t="shared" si="227"/>
        <v/>
      </c>
      <c r="AH1469" s="87" t="str">
        <f t="shared" si="228"/>
        <v/>
      </c>
      <c r="AI1469" s="87" t="str">
        <f t="shared" si="229"/>
        <v/>
      </c>
    </row>
    <row r="1470" spans="1:35" ht="12" customHeight="1" x14ac:dyDescent="0.2">
      <c r="A1470" s="73" t="s">
        <v>1887</v>
      </c>
      <c r="B1470" s="74" t="s">
        <v>14</v>
      </c>
      <c r="C1470" s="74" t="s">
        <v>13</v>
      </c>
      <c r="D1470" s="74" t="s">
        <v>12</v>
      </c>
      <c r="E1470" s="74" t="s">
        <v>1710</v>
      </c>
      <c r="F1470" s="74" t="s">
        <v>2</v>
      </c>
      <c r="G1470" s="74" t="s">
        <v>2680</v>
      </c>
      <c r="H1470" s="76">
        <v>36488</v>
      </c>
      <c r="I1470" s="77">
        <v>25.8</v>
      </c>
      <c r="J1470" s="78">
        <v>9.1</v>
      </c>
      <c r="K1470" s="78">
        <v>11.25</v>
      </c>
      <c r="L1470" s="78">
        <v>48.8</v>
      </c>
      <c r="M1470" s="75" t="s">
        <v>1</v>
      </c>
      <c r="N1470" s="76">
        <v>36747</v>
      </c>
      <c r="O1470" s="77">
        <v>13.1</v>
      </c>
      <c r="P1470" s="75" t="s">
        <v>1</v>
      </c>
      <c r="Q1470" s="75" t="s">
        <v>1</v>
      </c>
      <c r="R1470" s="75" t="s">
        <v>1</v>
      </c>
      <c r="S1470" s="75" t="s">
        <v>1</v>
      </c>
      <c r="T1470" s="79">
        <v>8</v>
      </c>
      <c r="V1470" s="86">
        <v>36747</v>
      </c>
      <c r="X1470" s="81" t="str">
        <f t="shared" si="220"/>
        <v>1999-Q4</v>
      </c>
      <c r="Y1470" s="81" t="str">
        <f t="shared" si="221"/>
        <v>1999-Q4</v>
      </c>
      <c r="Z1470" s="87">
        <f t="shared" si="222"/>
        <v>11.25</v>
      </c>
      <c r="AB1470" s="81" t="str">
        <f t="shared" si="223"/>
        <v>2000-Q3</v>
      </c>
      <c r="AC1470" s="81" t="str">
        <f t="shared" si="224"/>
        <v/>
      </c>
      <c r="AD1470" s="87" t="str">
        <f t="shared" si="225"/>
        <v/>
      </c>
      <c r="AF1470" s="81" t="str">
        <f t="shared" si="226"/>
        <v/>
      </c>
      <c r="AG1470" s="87" t="str">
        <f t="shared" si="227"/>
        <v/>
      </c>
      <c r="AH1470" s="87" t="str">
        <f t="shared" si="228"/>
        <v/>
      </c>
      <c r="AI1470" s="87" t="str">
        <f t="shared" si="229"/>
        <v/>
      </c>
    </row>
    <row r="1471" spans="1:35" ht="12" customHeight="1" x14ac:dyDescent="0.2">
      <c r="A1471" s="73" t="s">
        <v>1887</v>
      </c>
      <c r="B1471" s="74" t="s">
        <v>8</v>
      </c>
      <c r="C1471" s="74" t="s">
        <v>125</v>
      </c>
      <c r="D1471" s="74" t="s">
        <v>124</v>
      </c>
      <c r="E1471" s="74" t="s">
        <v>1774</v>
      </c>
      <c r="F1471" s="74" t="s">
        <v>2</v>
      </c>
      <c r="G1471" s="74" t="s">
        <v>2680</v>
      </c>
      <c r="H1471" s="76">
        <v>36420</v>
      </c>
      <c r="I1471" s="77">
        <v>93.9</v>
      </c>
      <c r="J1471" s="78">
        <v>10.46</v>
      </c>
      <c r="K1471" s="78">
        <v>12.2</v>
      </c>
      <c r="L1471" s="78">
        <v>53.14</v>
      </c>
      <c r="M1471" s="75" t="s">
        <v>1</v>
      </c>
      <c r="N1471" s="76">
        <v>36725</v>
      </c>
      <c r="O1471" s="77">
        <v>64</v>
      </c>
      <c r="P1471" s="78">
        <v>10.52</v>
      </c>
      <c r="Q1471" s="78">
        <v>12.2</v>
      </c>
      <c r="R1471" s="78">
        <v>53.45</v>
      </c>
      <c r="S1471" s="78">
        <v>2709.6</v>
      </c>
      <c r="T1471" s="79">
        <v>10</v>
      </c>
      <c r="V1471" s="86">
        <v>36725</v>
      </c>
      <c r="X1471" s="81" t="str">
        <f t="shared" si="220"/>
        <v>1999-Q3</v>
      </c>
      <c r="Y1471" s="81" t="str">
        <f t="shared" si="221"/>
        <v>1999-Q3</v>
      </c>
      <c r="Z1471" s="87">
        <f t="shared" si="222"/>
        <v>12.2</v>
      </c>
      <c r="AB1471" s="81" t="str">
        <f t="shared" si="223"/>
        <v>2000-Q3</v>
      </c>
      <c r="AC1471" s="81" t="str">
        <f t="shared" si="224"/>
        <v>2000-Q3</v>
      </c>
      <c r="AD1471" s="87">
        <f t="shared" si="225"/>
        <v>12.2</v>
      </c>
      <c r="AF1471" s="81" t="str">
        <f t="shared" si="226"/>
        <v>2000-Q3</v>
      </c>
      <c r="AG1471" s="87">
        <f t="shared" si="227"/>
        <v>12.2</v>
      </c>
      <c r="AH1471" s="87">
        <f t="shared" si="228"/>
        <v>12.2</v>
      </c>
      <c r="AI1471" s="87">
        <f t="shared" si="229"/>
        <v>0</v>
      </c>
    </row>
    <row r="1472" spans="1:35" ht="12" customHeight="1" x14ac:dyDescent="0.2">
      <c r="A1472" s="73" t="s">
        <v>1887</v>
      </c>
      <c r="B1472" s="74" t="s">
        <v>6</v>
      </c>
      <c r="C1472" s="74" t="s">
        <v>23</v>
      </c>
      <c r="D1472" s="74" t="s">
        <v>22</v>
      </c>
      <c r="E1472" s="74" t="s">
        <v>1841</v>
      </c>
      <c r="F1472" s="74" t="s">
        <v>2</v>
      </c>
      <c r="G1472" s="74" t="s">
        <v>2680</v>
      </c>
      <c r="H1472" s="76">
        <v>36291</v>
      </c>
      <c r="I1472" s="77">
        <v>50.3</v>
      </c>
      <c r="J1472" s="78">
        <v>9.49</v>
      </c>
      <c r="K1472" s="78">
        <v>12.25</v>
      </c>
      <c r="L1472" s="78">
        <v>39.549999999999997</v>
      </c>
      <c r="M1472" s="75" t="s">
        <v>1</v>
      </c>
      <c r="N1472" s="76">
        <v>36679</v>
      </c>
      <c r="O1472" s="77">
        <v>0</v>
      </c>
      <c r="P1472" s="75" t="s">
        <v>1</v>
      </c>
      <c r="Q1472" s="75" t="s">
        <v>1</v>
      </c>
      <c r="R1472" s="75" t="s">
        <v>1</v>
      </c>
      <c r="S1472" s="75" t="s">
        <v>1</v>
      </c>
      <c r="T1472" s="79">
        <v>12</v>
      </c>
      <c r="V1472" s="86">
        <v>36679</v>
      </c>
      <c r="X1472" s="81" t="str">
        <f t="shared" si="220"/>
        <v>1999-Q2</v>
      </c>
      <c r="Y1472" s="81" t="str">
        <f t="shared" si="221"/>
        <v>1999-Q2</v>
      </c>
      <c r="Z1472" s="87">
        <f t="shared" si="222"/>
        <v>12.25</v>
      </c>
      <c r="AB1472" s="81" t="str">
        <f t="shared" si="223"/>
        <v>2000-Q2</v>
      </c>
      <c r="AC1472" s="81" t="str">
        <f t="shared" si="224"/>
        <v/>
      </c>
      <c r="AD1472" s="87" t="str">
        <f t="shared" si="225"/>
        <v/>
      </c>
      <c r="AF1472" s="81" t="str">
        <f t="shared" si="226"/>
        <v/>
      </c>
      <c r="AG1472" s="87" t="str">
        <f t="shared" si="227"/>
        <v/>
      </c>
      <c r="AH1472" s="87" t="str">
        <f t="shared" si="228"/>
        <v/>
      </c>
      <c r="AI1472" s="87" t="str">
        <f t="shared" si="229"/>
        <v/>
      </c>
    </row>
    <row r="1473" spans="1:35" ht="12" customHeight="1" x14ac:dyDescent="0.2">
      <c r="A1473" s="73" t="s">
        <v>1887</v>
      </c>
      <c r="B1473" s="74" t="s">
        <v>144</v>
      </c>
      <c r="C1473" s="74" t="s">
        <v>13</v>
      </c>
      <c r="D1473" s="74" t="s">
        <v>12</v>
      </c>
      <c r="E1473" s="74" t="s">
        <v>1599</v>
      </c>
      <c r="F1473" s="74" t="s">
        <v>2</v>
      </c>
      <c r="G1473" s="74" t="s">
        <v>2680</v>
      </c>
      <c r="H1473" s="76">
        <v>36423</v>
      </c>
      <c r="I1473" s="77">
        <v>67</v>
      </c>
      <c r="J1473" s="78">
        <v>9.15</v>
      </c>
      <c r="K1473" s="78">
        <v>11.25</v>
      </c>
      <c r="L1473" s="78">
        <v>48.8</v>
      </c>
      <c r="M1473" s="75" t="s">
        <v>1</v>
      </c>
      <c r="N1473" s="76">
        <v>36670</v>
      </c>
      <c r="O1473" s="77">
        <v>17.043479999999999</v>
      </c>
      <c r="P1473" s="78">
        <v>9.02</v>
      </c>
      <c r="Q1473" s="78">
        <v>11</v>
      </c>
      <c r="R1473" s="78">
        <v>48.8</v>
      </c>
      <c r="S1473" s="75" t="s">
        <v>1</v>
      </c>
      <c r="T1473" s="79">
        <v>8</v>
      </c>
      <c r="V1473" s="86">
        <v>36670</v>
      </c>
      <c r="X1473" s="81" t="str">
        <f t="shared" si="220"/>
        <v>1999-Q3</v>
      </c>
      <c r="Y1473" s="81" t="str">
        <f t="shared" si="221"/>
        <v>1999-Q3</v>
      </c>
      <c r="Z1473" s="87">
        <f t="shared" si="222"/>
        <v>11.25</v>
      </c>
      <c r="AB1473" s="81" t="str">
        <f t="shared" si="223"/>
        <v>2000-Q2</v>
      </c>
      <c r="AC1473" s="81" t="str">
        <f t="shared" si="224"/>
        <v>2000-Q2</v>
      </c>
      <c r="AD1473" s="87">
        <f t="shared" si="225"/>
        <v>11</v>
      </c>
      <c r="AF1473" s="81" t="str">
        <f t="shared" si="226"/>
        <v>2000-Q2</v>
      </c>
      <c r="AG1473" s="87">
        <f t="shared" si="227"/>
        <v>11.25</v>
      </c>
      <c r="AH1473" s="87">
        <f t="shared" si="228"/>
        <v>11</v>
      </c>
      <c r="AI1473" s="87">
        <f t="shared" si="229"/>
        <v>0.25</v>
      </c>
    </row>
    <row r="1474" spans="1:35" ht="12" customHeight="1" x14ac:dyDescent="0.2">
      <c r="A1474" s="73" t="s">
        <v>1887</v>
      </c>
      <c r="B1474" s="74" t="s">
        <v>116</v>
      </c>
      <c r="C1474" s="74" t="s">
        <v>13</v>
      </c>
      <c r="D1474" s="74" t="s">
        <v>12</v>
      </c>
      <c r="E1474" s="74" t="s">
        <v>1873</v>
      </c>
      <c r="F1474" s="74" t="s">
        <v>2</v>
      </c>
      <c r="G1474" s="74" t="s">
        <v>2680</v>
      </c>
      <c r="H1474" s="76">
        <v>36367</v>
      </c>
      <c r="I1474" s="77">
        <v>40.6</v>
      </c>
      <c r="J1474" s="78">
        <v>9.09</v>
      </c>
      <c r="K1474" s="78">
        <v>11.25</v>
      </c>
      <c r="L1474" s="78">
        <v>48.8</v>
      </c>
      <c r="M1474" s="78">
        <v>910.3</v>
      </c>
      <c r="N1474" s="76">
        <v>36613</v>
      </c>
      <c r="O1474" s="77">
        <v>10.6</v>
      </c>
      <c r="P1474" s="78">
        <v>8.85</v>
      </c>
      <c r="Q1474" s="78">
        <v>11.25</v>
      </c>
      <c r="R1474" s="78">
        <v>43.5</v>
      </c>
      <c r="S1474" s="78">
        <v>907</v>
      </c>
      <c r="T1474" s="79">
        <v>8</v>
      </c>
      <c r="V1474" s="86">
        <v>36613</v>
      </c>
      <c r="X1474" s="81" t="str">
        <f t="shared" si="220"/>
        <v>1999-Q3</v>
      </c>
      <c r="Y1474" s="81" t="str">
        <f t="shared" si="221"/>
        <v>1999-Q3</v>
      </c>
      <c r="Z1474" s="87">
        <f t="shared" si="222"/>
        <v>11.25</v>
      </c>
      <c r="AB1474" s="81" t="str">
        <f t="shared" si="223"/>
        <v>2000-Q1</v>
      </c>
      <c r="AC1474" s="81" t="str">
        <f t="shared" si="224"/>
        <v>2000-Q1</v>
      </c>
      <c r="AD1474" s="87">
        <f t="shared" si="225"/>
        <v>11.25</v>
      </c>
      <c r="AF1474" s="81" t="str">
        <f t="shared" si="226"/>
        <v>2000-Q1</v>
      </c>
      <c r="AG1474" s="87">
        <f t="shared" si="227"/>
        <v>11.25</v>
      </c>
      <c r="AH1474" s="87">
        <f t="shared" si="228"/>
        <v>11.25</v>
      </c>
      <c r="AI1474" s="87">
        <f t="shared" si="229"/>
        <v>0</v>
      </c>
    </row>
    <row r="1475" spans="1:35" ht="12" customHeight="1" x14ac:dyDescent="0.2">
      <c r="A1475" s="73" t="s">
        <v>1887</v>
      </c>
      <c r="B1475" s="74" t="s">
        <v>70</v>
      </c>
      <c r="C1475" s="74" t="s">
        <v>73</v>
      </c>
      <c r="D1475" s="74" t="s">
        <v>26</v>
      </c>
      <c r="E1475" s="74" t="s">
        <v>712</v>
      </c>
      <c r="F1475" s="74" t="s">
        <v>2</v>
      </c>
      <c r="G1475" s="74" t="s">
        <v>2680</v>
      </c>
      <c r="H1475" s="76">
        <v>35581</v>
      </c>
      <c r="I1475" s="77">
        <v>12.1</v>
      </c>
      <c r="J1475" s="75" t="s">
        <v>1</v>
      </c>
      <c r="K1475" s="78">
        <v>10.95</v>
      </c>
      <c r="L1475" s="75" t="s">
        <v>1</v>
      </c>
      <c r="M1475" s="75" t="s">
        <v>1</v>
      </c>
      <c r="N1475" s="76">
        <v>36607</v>
      </c>
      <c r="O1475" s="77">
        <v>0</v>
      </c>
      <c r="P1475" s="75" t="s">
        <v>1</v>
      </c>
      <c r="Q1475" s="75" t="s">
        <v>1</v>
      </c>
      <c r="R1475" s="75" t="s">
        <v>1</v>
      </c>
      <c r="S1475" s="75" t="s">
        <v>1</v>
      </c>
      <c r="T1475" s="79">
        <v>34</v>
      </c>
      <c r="V1475" s="86">
        <v>36607</v>
      </c>
      <c r="X1475" s="81" t="str">
        <f t="shared" ref="X1475:X1538" si="230">YEAR(H1475)&amp;"-Q"&amp;IF(MONTH(H1475)&lt;4,1,IF(MONTH(H1475)&lt;7,2,IF(MONTH(H1475)&lt;10,3,4)))</f>
        <v>1997-Q2</v>
      </c>
      <c r="Y1475" s="81" t="str">
        <f t="shared" ref="Y1475:Y1538" si="231">IF(ISNUMBER(K1475),X1475,"")</f>
        <v>1997-Q2</v>
      </c>
      <c r="Z1475" s="87">
        <f t="shared" ref="Z1475:Z1538" si="232">IF(ISNUMBER(K1475),K1475,"")</f>
        <v>10.95</v>
      </c>
      <c r="AB1475" s="81" t="str">
        <f t="shared" ref="AB1475:AB1538" si="233">IF(A1475="Settled",YEAR(N1475)&amp;"-Q"&amp;IF(MONTH(N1475)&lt;4,1,IF(MONTH(N1475)&lt;7,2,IF(MONTH(N1475)&lt;10,3,4))),"")</f>
        <v>2000-Q1</v>
      </c>
      <c r="AC1475" s="81" t="str">
        <f t="shared" ref="AC1475:AC1538" si="234">IF(ISNUMBER(Q1475),AB1475,"")</f>
        <v/>
      </c>
      <c r="AD1475" s="87" t="str">
        <f t="shared" ref="AD1475:AD1538" si="235">IF(ISNUMBER(Q1475),Q1475,"")</f>
        <v/>
      </c>
      <c r="AF1475" s="81" t="str">
        <f t="shared" ref="AF1475:AF1538" si="236">IF(AND(LEN(Z1475)&gt;0,LEN(AD1475)&gt;0),AB1475,"")</f>
        <v/>
      </c>
      <c r="AG1475" s="87" t="str">
        <f t="shared" ref="AG1475:AG1538" si="237">IF(LEN(AF1475)&gt;0,Z1475,"")</f>
        <v/>
      </c>
      <c r="AH1475" s="87" t="str">
        <f t="shared" ref="AH1475:AH1538" si="238">IF(LEN(AF1475)&gt;0,AD1475,"")</f>
        <v/>
      </c>
      <c r="AI1475" s="87" t="str">
        <f t="shared" ref="AI1475:AI1538" si="239">IF(LEN(AF1475)&gt;0,AG1475-AH1475,"")</f>
        <v/>
      </c>
    </row>
    <row r="1476" spans="1:35" ht="12" customHeight="1" x14ac:dyDescent="0.2">
      <c r="A1476" s="73" t="s">
        <v>1887</v>
      </c>
      <c r="B1476" s="74" t="s">
        <v>104</v>
      </c>
      <c r="C1476" s="74" t="s">
        <v>2997</v>
      </c>
      <c r="D1476" s="74" t="s">
        <v>106</v>
      </c>
      <c r="E1476" s="74" t="s">
        <v>330</v>
      </c>
      <c r="F1476" s="74" t="s">
        <v>2</v>
      </c>
      <c r="G1476" s="74" t="s">
        <v>2680</v>
      </c>
      <c r="H1476" s="76">
        <v>35776</v>
      </c>
      <c r="I1476" s="77">
        <v>445</v>
      </c>
      <c r="J1476" s="78">
        <v>9.17</v>
      </c>
      <c r="K1476" s="78">
        <v>11.2</v>
      </c>
      <c r="L1476" s="78">
        <v>48</v>
      </c>
      <c r="M1476" s="78">
        <v>7045.4</v>
      </c>
      <c r="N1476" s="76">
        <v>36573</v>
      </c>
      <c r="O1476" s="77">
        <v>163</v>
      </c>
      <c r="P1476" s="78">
        <v>8.75</v>
      </c>
      <c r="Q1476" s="78">
        <v>10.6</v>
      </c>
      <c r="R1476" s="78">
        <v>48</v>
      </c>
      <c r="S1476" s="78">
        <v>6939.4</v>
      </c>
      <c r="T1476" s="79">
        <v>26</v>
      </c>
      <c r="V1476" s="86">
        <v>36573</v>
      </c>
      <c r="X1476" s="81" t="str">
        <f t="shared" si="230"/>
        <v>1997-Q4</v>
      </c>
      <c r="Y1476" s="81" t="str">
        <f t="shared" si="231"/>
        <v>1997-Q4</v>
      </c>
      <c r="Z1476" s="87">
        <f t="shared" si="232"/>
        <v>11.2</v>
      </c>
      <c r="AB1476" s="81" t="str">
        <f t="shared" si="233"/>
        <v>2000-Q1</v>
      </c>
      <c r="AC1476" s="81" t="str">
        <f t="shared" si="234"/>
        <v>2000-Q1</v>
      </c>
      <c r="AD1476" s="87">
        <f t="shared" si="235"/>
        <v>10.6</v>
      </c>
      <c r="AF1476" s="81" t="str">
        <f t="shared" si="236"/>
        <v>2000-Q1</v>
      </c>
      <c r="AG1476" s="87">
        <f t="shared" si="237"/>
        <v>11.2</v>
      </c>
      <c r="AH1476" s="87">
        <f t="shared" si="238"/>
        <v>10.6</v>
      </c>
      <c r="AI1476" s="87">
        <f t="shared" si="239"/>
        <v>0.59999999999999964</v>
      </c>
    </row>
    <row r="1477" spans="1:35" ht="12" customHeight="1" x14ac:dyDescent="0.2">
      <c r="A1477" s="73" t="s">
        <v>1887</v>
      </c>
      <c r="B1477" s="74" t="s">
        <v>259</v>
      </c>
      <c r="C1477" s="74" t="s">
        <v>3020</v>
      </c>
      <c r="D1477" s="74" t="s">
        <v>10</v>
      </c>
      <c r="E1477" s="74" t="s">
        <v>371</v>
      </c>
      <c r="F1477" s="74" t="s">
        <v>2</v>
      </c>
      <c r="G1477" s="74" t="s">
        <v>2680</v>
      </c>
      <c r="H1477" s="76">
        <v>36369</v>
      </c>
      <c r="I1477" s="75" t="s">
        <v>1</v>
      </c>
      <c r="J1477" s="75" t="s">
        <v>1</v>
      </c>
      <c r="K1477" s="75" t="s">
        <v>1</v>
      </c>
      <c r="L1477" s="75" t="s">
        <v>1</v>
      </c>
      <c r="M1477" s="75" t="s">
        <v>1</v>
      </c>
      <c r="N1477" s="76">
        <v>36572</v>
      </c>
      <c r="O1477" s="77">
        <v>-11</v>
      </c>
      <c r="P1477" s="75" t="s">
        <v>1</v>
      </c>
      <c r="Q1477" s="75" t="s">
        <v>1</v>
      </c>
      <c r="R1477" s="75" t="s">
        <v>1</v>
      </c>
      <c r="S1477" s="75" t="s">
        <v>1</v>
      </c>
      <c r="T1477" s="79">
        <v>6</v>
      </c>
      <c r="V1477" s="86">
        <v>36572</v>
      </c>
      <c r="X1477" s="81" t="str">
        <f t="shared" si="230"/>
        <v>1999-Q3</v>
      </c>
      <c r="Y1477" s="81" t="str">
        <f t="shared" si="231"/>
        <v/>
      </c>
      <c r="Z1477" s="87" t="str">
        <f t="shared" si="232"/>
        <v/>
      </c>
      <c r="AB1477" s="81" t="str">
        <f t="shared" si="233"/>
        <v>2000-Q1</v>
      </c>
      <c r="AC1477" s="81" t="str">
        <f t="shared" si="234"/>
        <v/>
      </c>
      <c r="AD1477" s="87" t="str">
        <f t="shared" si="235"/>
        <v/>
      </c>
      <c r="AF1477" s="81" t="str">
        <f t="shared" si="236"/>
        <v/>
      </c>
      <c r="AG1477" s="87" t="str">
        <f t="shared" si="237"/>
        <v/>
      </c>
      <c r="AH1477" s="87" t="str">
        <f t="shared" si="238"/>
        <v/>
      </c>
      <c r="AI1477" s="87" t="str">
        <f t="shared" si="239"/>
        <v/>
      </c>
    </row>
    <row r="1478" spans="1:35" ht="12" customHeight="1" x14ac:dyDescent="0.2">
      <c r="A1478" s="73" t="s">
        <v>1887</v>
      </c>
      <c r="B1478" s="74" t="s">
        <v>76</v>
      </c>
      <c r="C1478" s="74" t="s">
        <v>20</v>
      </c>
      <c r="D1478" s="74" t="s">
        <v>19</v>
      </c>
      <c r="E1478" s="74" t="s">
        <v>690</v>
      </c>
      <c r="F1478" s="74" t="s">
        <v>2</v>
      </c>
      <c r="G1478" s="74" t="s">
        <v>2680</v>
      </c>
      <c r="H1478" s="76">
        <v>36080</v>
      </c>
      <c r="I1478" s="77">
        <v>14.9</v>
      </c>
      <c r="J1478" s="78">
        <v>9.3699999999999992</v>
      </c>
      <c r="K1478" s="78">
        <v>12.5</v>
      </c>
      <c r="L1478" s="78">
        <v>51.43</v>
      </c>
      <c r="M1478" s="78">
        <v>1092.7</v>
      </c>
      <c r="N1478" s="76">
        <v>36532</v>
      </c>
      <c r="O1478" s="77">
        <v>-33.9</v>
      </c>
      <c r="P1478" s="78">
        <v>8.76</v>
      </c>
      <c r="Q1478" s="78">
        <v>11.5</v>
      </c>
      <c r="R1478" s="78">
        <v>57.91</v>
      </c>
      <c r="S1478" s="78">
        <v>980.6</v>
      </c>
      <c r="T1478" s="79">
        <v>15</v>
      </c>
      <c r="V1478" s="86">
        <v>36532</v>
      </c>
      <c r="X1478" s="81" t="str">
        <f t="shared" si="230"/>
        <v>1998-Q4</v>
      </c>
      <c r="Y1478" s="81" t="str">
        <f t="shared" si="231"/>
        <v>1998-Q4</v>
      </c>
      <c r="Z1478" s="87">
        <f t="shared" si="232"/>
        <v>12.5</v>
      </c>
      <c r="AB1478" s="81" t="str">
        <f t="shared" si="233"/>
        <v>2000-Q1</v>
      </c>
      <c r="AC1478" s="81" t="str">
        <f t="shared" si="234"/>
        <v>2000-Q1</v>
      </c>
      <c r="AD1478" s="87">
        <f t="shared" si="235"/>
        <v>11.5</v>
      </c>
      <c r="AF1478" s="81" t="str">
        <f t="shared" si="236"/>
        <v>2000-Q1</v>
      </c>
      <c r="AG1478" s="87">
        <f t="shared" si="237"/>
        <v>12.5</v>
      </c>
      <c r="AH1478" s="87">
        <f t="shared" si="238"/>
        <v>11.5</v>
      </c>
      <c r="AI1478" s="87">
        <f t="shared" si="239"/>
        <v>1</v>
      </c>
    </row>
    <row r="1479" spans="1:35" ht="12" customHeight="1" x14ac:dyDescent="0.2">
      <c r="A1479" s="73" t="s">
        <v>1887</v>
      </c>
      <c r="B1479" s="74" t="s">
        <v>76</v>
      </c>
      <c r="C1479" s="74" t="s">
        <v>226</v>
      </c>
      <c r="D1479" s="74" t="s">
        <v>19</v>
      </c>
      <c r="E1479" s="74" t="s">
        <v>697</v>
      </c>
      <c r="F1479" s="74" t="s">
        <v>2</v>
      </c>
      <c r="G1479" s="74" t="s">
        <v>2680</v>
      </c>
      <c r="H1479" s="76">
        <v>36096</v>
      </c>
      <c r="I1479" s="77">
        <v>7.9</v>
      </c>
      <c r="J1479" s="78">
        <v>8.65</v>
      </c>
      <c r="K1479" s="78">
        <v>12.5</v>
      </c>
      <c r="L1479" s="78">
        <v>48.82</v>
      </c>
      <c r="M1479" s="78">
        <v>1289.9000000000001</v>
      </c>
      <c r="N1479" s="76">
        <v>36532</v>
      </c>
      <c r="O1479" s="77">
        <v>-27.2</v>
      </c>
      <c r="P1479" s="78">
        <v>8</v>
      </c>
      <c r="Q1479" s="78">
        <v>11.5</v>
      </c>
      <c r="R1479" s="78">
        <v>50.14</v>
      </c>
      <c r="S1479" s="78">
        <v>1245.5999999999999</v>
      </c>
      <c r="T1479" s="79">
        <v>14</v>
      </c>
      <c r="V1479" s="86">
        <v>36532</v>
      </c>
      <c r="X1479" s="81" t="str">
        <f t="shared" si="230"/>
        <v>1998-Q4</v>
      </c>
      <c r="Y1479" s="81" t="str">
        <f t="shared" si="231"/>
        <v>1998-Q4</v>
      </c>
      <c r="Z1479" s="87">
        <f t="shared" si="232"/>
        <v>12.5</v>
      </c>
      <c r="AB1479" s="81" t="str">
        <f t="shared" si="233"/>
        <v>2000-Q1</v>
      </c>
      <c r="AC1479" s="81" t="str">
        <f t="shared" si="234"/>
        <v>2000-Q1</v>
      </c>
      <c r="AD1479" s="87">
        <f t="shared" si="235"/>
        <v>11.5</v>
      </c>
      <c r="AF1479" s="81" t="str">
        <f t="shared" si="236"/>
        <v>2000-Q1</v>
      </c>
      <c r="AG1479" s="87">
        <f t="shared" si="237"/>
        <v>12.5</v>
      </c>
      <c r="AH1479" s="87">
        <f t="shared" si="238"/>
        <v>11.5</v>
      </c>
      <c r="AI1479" s="87">
        <f t="shared" si="239"/>
        <v>1</v>
      </c>
    </row>
    <row r="1480" spans="1:35" ht="12" customHeight="1" x14ac:dyDescent="0.2">
      <c r="A1480" s="73" t="s">
        <v>1887</v>
      </c>
      <c r="B1480" s="74" t="s">
        <v>70</v>
      </c>
      <c r="C1480" s="74" t="s">
        <v>149</v>
      </c>
      <c r="D1480" s="74" t="s">
        <v>22</v>
      </c>
      <c r="E1480" s="74" t="s">
        <v>740</v>
      </c>
      <c r="F1480" s="74" t="s">
        <v>2</v>
      </c>
      <c r="G1480" s="74" t="s">
        <v>2680</v>
      </c>
      <c r="H1480" s="76">
        <v>35781</v>
      </c>
      <c r="I1480" s="77">
        <v>-7</v>
      </c>
      <c r="J1480" s="75" t="s">
        <v>1</v>
      </c>
      <c r="K1480" s="78">
        <v>11.25</v>
      </c>
      <c r="L1480" s="75" t="s">
        <v>1</v>
      </c>
      <c r="M1480" s="75" t="s">
        <v>1</v>
      </c>
      <c r="N1480" s="76">
        <v>36481</v>
      </c>
      <c r="O1480" s="77">
        <v>-11</v>
      </c>
      <c r="P1480" s="75" t="s">
        <v>1</v>
      </c>
      <c r="Q1480" s="78">
        <v>11.1</v>
      </c>
      <c r="R1480" s="75" t="s">
        <v>1</v>
      </c>
      <c r="S1480" s="75" t="s">
        <v>1</v>
      </c>
      <c r="T1480" s="79">
        <v>23</v>
      </c>
      <c r="V1480" s="86">
        <v>36481</v>
      </c>
      <c r="X1480" s="81" t="str">
        <f t="shared" si="230"/>
        <v>1997-Q4</v>
      </c>
      <c r="Y1480" s="81" t="str">
        <f t="shared" si="231"/>
        <v>1997-Q4</v>
      </c>
      <c r="Z1480" s="87">
        <f t="shared" si="232"/>
        <v>11.25</v>
      </c>
      <c r="AB1480" s="81" t="str">
        <f t="shared" si="233"/>
        <v>1999-Q4</v>
      </c>
      <c r="AC1480" s="81" t="str">
        <f t="shared" si="234"/>
        <v>1999-Q4</v>
      </c>
      <c r="AD1480" s="87">
        <f t="shared" si="235"/>
        <v>11.1</v>
      </c>
      <c r="AF1480" s="81" t="str">
        <f t="shared" si="236"/>
        <v>1999-Q4</v>
      </c>
      <c r="AG1480" s="87">
        <f t="shared" si="237"/>
        <v>11.25</v>
      </c>
      <c r="AH1480" s="87">
        <f t="shared" si="238"/>
        <v>11.1</v>
      </c>
      <c r="AI1480" s="87">
        <f t="shared" si="239"/>
        <v>0.15000000000000036</v>
      </c>
    </row>
    <row r="1481" spans="1:35" ht="12" customHeight="1" x14ac:dyDescent="0.2">
      <c r="A1481" s="73" t="s">
        <v>1887</v>
      </c>
      <c r="B1481" s="74" t="s">
        <v>111</v>
      </c>
      <c r="C1481" s="74" t="s">
        <v>149</v>
      </c>
      <c r="D1481" s="74" t="s">
        <v>22</v>
      </c>
      <c r="E1481" s="74" t="s">
        <v>300</v>
      </c>
      <c r="F1481" s="74" t="s">
        <v>2</v>
      </c>
      <c r="G1481" s="74" t="s">
        <v>2680</v>
      </c>
      <c r="H1481" s="76">
        <v>36304</v>
      </c>
      <c r="I1481" s="77">
        <v>-7.8</v>
      </c>
      <c r="J1481" s="78">
        <v>6.72</v>
      </c>
      <c r="K1481" s="78">
        <v>10.5</v>
      </c>
      <c r="L1481" s="78">
        <v>33.700000000000003</v>
      </c>
      <c r="M1481" s="75" t="s">
        <v>1</v>
      </c>
      <c r="N1481" s="76">
        <v>36426</v>
      </c>
      <c r="O1481" s="77">
        <v>-5.4</v>
      </c>
      <c r="P1481" s="78">
        <v>6.82</v>
      </c>
      <c r="Q1481" s="78">
        <v>10.75</v>
      </c>
      <c r="R1481" s="78">
        <v>34.200000000000003</v>
      </c>
      <c r="S1481" s="75" t="s">
        <v>1</v>
      </c>
      <c r="T1481" s="79">
        <v>4</v>
      </c>
      <c r="V1481" s="86">
        <v>36426</v>
      </c>
      <c r="X1481" s="81" t="str">
        <f t="shared" si="230"/>
        <v>1999-Q2</v>
      </c>
      <c r="Y1481" s="81" t="str">
        <f t="shared" si="231"/>
        <v>1999-Q2</v>
      </c>
      <c r="Z1481" s="87">
        <f t="shared" si="232"/>
        <v>10.5</v>
      </c>
      <c r="AB1481" s="81" t="str">
        <f t="shared" si="233"/>
        <v>1999-Q3</v>
      </c>
      <c r="AC1481" s="81" t="str">
        <f t="shared" si="234"/>
        <v>1999-Q3</v>
      </c>
      <c r="AD1481" s="87">
        <f t="shared" si="235"/>
        <v>10.75</v>
      </c>
      <c r="AF1481" s="81" t="str">
        <f t="shared" si="236"/>
        <v>1999-Q3</v>
      </c>
      <c r="AG1481" s="87">
        <f t="shared" si="237"/>
        <v>10.5</v>
      </c>
      <c r="AH1481" s="87">
        <f t="shared" si="238"/>
        <v>10.75</v>
      </c>
      <c r="AI1481" s="87">
        <f t="shared" si="239"/>
        <v>-0.25</v>
      </c>
    </row>
    <row r="1482" spans="1:35" ht="12" customHeight="1" x14ac:dyDescent="0.2">
      <c r="A1482" s="73" t="s">
        <v>1887</v>
      </c>
      <c r="B1482" s="74" t="s">
        <v>204</v>
      </c>
      <c r="C1482" s="74" t="s">
        <v>2327</v>
      </c>
      <c r="D1482" s="74" t="s">
        <v>2170</v>
      </c>
      <c r="E1482" s="74" t="s">
        <v>970</v>
      </c>
      <c r="F1482" s="74" t="s">
        <v>2</v>
      </c>
      <c r="G1482" s="74" t="s">
        <v>2680</v>
      </c>
      <c r="H1482" s="76">
        <v>36130</v>
      </c>
      <c r="I1482" s="77">
        <v>6.1</v>
      </c>
      <c r="J1482" s="78">
        <v>10.7</v>
      </c>
      <c r="K1482" s="78">
        <v>12.3</v>
      </c>
      <c r="L1482" s="78">
        <v>58.4</v>
      </c>
      <c r="M1482" s="75" t="s">
        <v>1</v>
      </c>
      <c r="N1482" s="76">
        <v>36389</v>
      </c>
      <c r="O1482" s="77">
        <v>-2.5</v>
      </c>
      <c r="P1482" s="75" t="s">
        <v>1</v>
      </c>
      <c r="Q1482" s="75" t="s">
        <v>1</v>
      </c>
      <c r="R1482" s="75" t="s">
        <v>1</v>
      </c>
      <c r="S1482" s="75" t="s">
        <v>1</v>
      </c>
      <c r="T1482" s="79">
        <v>8</v>
      </c>
      <c r="V1482" s="86">
        <v>36389</v>
      </c>
      <c r="X1482" s="81" t="str">
        <f t="shared" si="230"/>
        <v>1998-Q4</v>
      </c>
      <c r="Y1482" s="81" t="str">
        <f t="shared" si="231"/>
        <v>1998-Q4</v>
      </c>
      <c r="Z1482" s="87">
        <f t="shared" si="232"/>
        <v>12.3</v>
      </c>
      <c r="AB1482" s="81" t="str">
        <f t="shared" si="233"/>
        <v>1999-Q3</v>
      </c>
      <c r="AC1482" s="81" t="str">
        <f t="shared" si="234"/>
        <v/>
      </c>
      <c r="AD1482" s="87" t="str">
        <f t="shared" si="235"/>
        <v/>
      </c>
      <c r="AF1482" s="81" t="str">
        <f t="shared" si="236"/>
        <v/>
      </c>
      <c r="AG1482" s="87" t="str">
        <f t="shared" si="237"/>
        <v/>
      </c>
      <c r="AH1482" s="87" t="str">
        <f t="shared" si="238"/>
        <v/>
      </c>
      <c r="AI1482" s="87" t="str">
        <f t="shared" si="239"/>
        <v/>
      </c>
    </row>
    <row r="1483" spans="1:35" ht="12" customHeight="1" x14ac:dyDescent="0.2">
      <c r="A1483" s="73" t="s">
        <v>1887</v>
      </c>
      <c r="B1483" s="74" t="s">
        <v>86</v>
      </c>
      <c r="C1483" s="74" t="s">
        <v>136</v>
      </c>
      <c r="D1483" s="74" t="s">
        <v>135</v>
      </c>
      <c r="E1483" s="74" t="s">
        <v>547</v>
      </c>
      <c r="F1483" s="74" t="s">
        <v>2</v>
      </c>
      <c r="G1483" s="74" t="s">
        <v>2680</v>
      </c>
      <c r="H1483" s="76">
        <v>36147</v>
      </c>
      <c r="I1483" s="77">
        <v>14.2</v>
      </c>
      <c r="J1483" s="78">
        <v>9.4499999999999993</v>
      </c>
      <c r="K1483" s="78">
        <v>12</v>
      </c>
      <c r="L1483" s="78">
        <v>37.42</v>
      </c>
      <c r="M1483" s="78">
        <v>361.2</v>
      </c>
      <c r="N1483" s="76">
        <v>36370</v>
      </c>
      <c r="O1483" s="77">
        <v>9.3000000000000007</v>
      </c>
      <c r="P1483" s="78">
        <v>8.98</v>
      </c>
      <c r="Q1483" s="78">
        <v>10.75</v>
      </c>
      <c r="R1483" s="78">
        <v>37.42</v>
      </c>
      <c r="S1483" s="78">
        <v>360.5</v>
      </c>
      <c r="T1483" s="79">
        <v>7</v>
      </c>
      <c r="V1483" s="86">
        <v>36370</v>
      </c>
      <c r="X1483" s="81" t="str">
        <f t="shared" si="230"/>
        <v>1998-Q4</v>
      </c>
      <c r="Y1483" s="81" t="str">
        <f t="shared" si="231"/>
        <v>1998-Q4</v>
      </c>
      <c r="Z1483" s="87">
        <f t="shared" si="232"/>
        <v>12</v>
      </c>
      <c r="AB1483" s="81" t="str">
        <f t="shared" si="233"/>
        <v>1999-Q3</v>
      </c>
      <c r="AC1483" s="81" t="str">
        <f t="shared" si="234"/>
        <v>1999-Q3</v>
      </c>
      <c r="AD1483" s="87">
        <f t="shared" si="235"/>
        <v>10.75</v>
      </c>
      <c r="AF1483" s="81" t="str">
        <f t="shared" si="236"/>
        <v>1999-Q3</v>
      </c>
      <c r="AG1483" s="87">
        <f t="shared" si="237"/>
        <v>12</v>
      </c>
      <c r="AH1483" s="87">
        <f t="shared" si="238"/>
        <v>10.75</v>
      </c>
      <c r="AI1483" s="87">
        <f t="shared" si="239"/>
        <v>1.25</v>
      </c>
    </row>
    <row r="1484" spans="1:35" ht="12" customHeight="1" x14ac:dyDescent="0.2">
      <c r="A1484" s="73" t="s">
        <v>1887</v>
      </c>
      <c r="B1484" s="74" t="s">
        <v>28</v>
      </c>
      <c r="C1484" s="74" t="s">
        <v>27</v>
      </c>
      <c r="D1484" s="74" t="s">
        <v>26</v>
      </c>
      <c r="E1484" s="74" t="s">
        <v>1541</v>
      </c>
      <c r="F1484" s="74" t="s">
        <v>2</v>
      </c>
      <c r="G1484" s="74" t="s">
        <v>2680</v>
      </c>
      <c r="H1484" s="76">
        <v>36129</v>
      </c>
      <c r="I1484" s="77">
        <v>90</v>
      </c>
      <c r="J1484" s="78">
        <v>9.81</v>
      </c>
      <c r="K1484" s="78">
        <v>11.25</v>
      </c>
      <c r="L1484" s="78">
        <v>46.49</v>
      </c>
      <c r="M1484" s="75" t="s">
        <v>1</v>
      </c>
      <c r="N1484" s="76">
        <v>36340</v>
      </c>
      <c r="O1484" s="77">
        <v>38</v>
      </c>
      <c r="P1484" s="78">
        <v>9.67</v>
      </c>
      <c r="Q1484" s="75" t="s">
        <v>1</v>
      </c>
      <c r="R1484" s="75" t="s">
        <v>1</v>
      </c>
      <c r="S1484" s="75" t="s">
        <v>1</v>
      </c>
      <c r="T1484" s="79">
        <v>7</v>
      </c>
      <c r="V1484" s="86">
        <v>36340</v>
      </c>
      <c r="X1484" s="81" t="str">
        <f t="shared" si="230"/>
        <v>1998-Q4</v>
      </c>
      <c r="Y1484" s="81" t="str">
        <f t="shared" si="231"/>
        <v>1998-Q4</v>
      </c>
      <c r="Z1484" s="87">
        <f t="shared" si="232"/>
        <v>11.25</v>
      </c>
      <c r="AB1484" s="81" t="str">
        <f t="shared" si="233"/>
        <v>1999-Q2</v>
      </c>
      <c r="AC1484" s="81" t="str">
        <f t="shared" si="234"/>
        <v/>
      </c>
      <c r="AD1484" s="87" t="str">
        <f t="shared" si="235"/>
        <v/>
      </c>
      <c r="AF1484" s="81" t="str">
        <f t="shared" si="236"/>
        <v/>
      </c>
      <c r="AG1484" s="87" t="str">
        <f t="shared" si="237"/>
        <v/>
      </c>
      <c r="AH1484" s="87" t="str">
        <f t="shared" si="238"/>
        <v/>
      </c>
      <c r="AI1484" s="87" t="str">
        <f t="shared" si="239"/>
        <v/>
      </c>
    </row>
    <row r="1485" spans="1:35" ht="12" customHeight="1" x14ac:dyDescent="0.2">
      <c r="A1485" s="73" t="s">
        <v>1887</v>
      </c>
      <c r="B1485" s="74" t="s">
        <v>204</v>
      </c>
      <c r="C1485" s="74" t="s">
        <v>2324</v>
      </c>
      <c r="D1485" s="74" t="s">
        <v>2170</v>
      </c>
      <c r="E1485" s="74" t="s">
        <v>952</v>
      </c>
      <c r="F1485" s="74" t="s">
        <v>2</v>
      </c>
      <c r="G1485" s="74" t="s">
        <v>2680</v>
      </c>
      <c r="H1485" s="76">
        <v>36186</v>
      </c>
      <c r="I1485" s="77">
        <v>0</v>
      </c>
      <c r="J1485" s="75" t="s">
        <v>1</v>
      </c>
      <c r="K1485" s="75" t="s">
        <v>1</v>
      </c>
      <c r="L1485" s="75" t="s">
        <v>1</v>
      </c>
      <c r="M1485" s="75" t="s">
        <v>1</v>
      </c>
      <c r="N1485" s="76">
        <v>36263</v>
      </c>
      <c r="O1485" s="77">
        <v>-15</v>
      </c>
      <c r="P1485" s="75" t="s">
        <v>1</v>
      </c>
      <c r="Q1485" s="75" t="s">
        <v>1</v>
      </c>
      <c r="R1485" s="75" t="s">
        <v>1</v>
      </c>
      <c r="S1485" s="75" t="s">
        <v>1</v>
      </c>
      <c r="T1485" s="79">
        <v>2</v>
      </c>
      <c r="V1485" s="86">
        <v>36263</v>
      </c>
      <c r="X1485" s="81" t="str">
        <f t="shared" si="230"/>
        <v>1999-Q1</v>
      </c>
      <c r="Y1485" s="81" t="str">
        <f t="shared" si="231"/>
        <v/>
      </c>
      <c r="Z1485" s="87" t="str">
        <f t="shared" si="232"/>
        <v/>
      </c>
      <c r="AB1485" s="81" t="str">
        <f t="shared" si="233"/>
        <v>1999-Q2</v>
      </c>
      <c r="AC1485" s="81" t="str">
        <f t="shared" si="234"/>
        <v/>
      </c>
      <c r="AD1485" s="87" t="str">
        <f t="shared" si="235"/>
        <v/>
      </c>
      <c r="AF1485" s="81" t="str">
        <f t="shared" si="236"/>
        <v/>
      </c>
      <c r="AG1485" s="87" t="str">
        <f t="shared" si="237"/>
        <v/>
      </c>
      <c r="AH1485" s="87" t="str">
        <f t="shared" si="238"/>
        <v/>
      </c>
      <c r="AI1485" s="87" t="str">
        <f t="shared" si="239"/>
        <v/>
      </c>
    </row>
    <row r="1486" spans="1:35" ht="12" customHeight="1" x14ac:dyDescent="0.2">
      <c r="A1486" s="73" t="s">
        <v>1887</v>
      </c>
      <c r="B1486" s="74" t="s">
        <v>242</v>
      </c>
      <c r="C1486" s="74" t="s">
        <v>2775</v>
      </c>
      <c r="D1486" s="74" t="s">
        <v>241</v>
      </c>
      <c r="E1486" s="74" t="s">
        <v>486</v>
      </c>
      <c r="F1486" s="74" t="s">
        <v>2</v>
      </c>
      <c r="G1486" s="74" t="s">
        <v>2680</v>
      </c>
      <c r="H1486" s="76">
        <v>35804</v>
      </c>
      <c r="I1486" s="77">
        <v>16.399999999999999</v>
      </c>
      <c r="J1486" s="78">
        <v>9.7200000000000006</v>
      </c>
      <c r="K1486" s="78">
        <v>12.75</v>
      </c>
      <c r="L1486" s="78">
        <v>48.84</v>
      </c>
      <c r="M1486" s="78">
        <v>310.8</v>
      </c>
      <c r="N1486" s="76">
        <v>36256</v>
      </c>
      <c r="O1486" s="77">
        <v>11.3</v>
      </c>
      <c r="P1486" s="78">
        <v>8.83</v>
      </c>
      <c r="Q1486" s="78">
        <v>10.94</v>
      </c>
      <c r="R1486" s="78">
        <v>48.84</v>
      </c>
      <c r="S1486" s="78">
        <v>310.10000000000002</v>
      </c>
      <c r="T1486" s="79">
        <v>15</v>
      </c>
      <c r="V1486" s="86">
        <v>36256</v>
      </c>
      <c r="X1486" s="81" t="str">
        <f t="shared" si="230"/>
        <v>1998-Q1</v>
      </c>
      <c r="Y1486" s="81" t="str">
        <f t="shared" si="231"/>
        <v>1998-Q1</v>
      </c>
      <c r="Z1486" s="87">
        <f t="shared" si="232"/>
        <v>12.75</v>
      </c>
      <c r="AB1486" s="81" t="str">
        <f t="shared" si="233"/>
        <v>1999-Q2</v>
      </c>
      <c r="AC1486" s="81" t="str">
        <f t="shared" si="234"/>
        <v>1999-Q2</v>
      </c>
      <c r="AD1486" s="87">
        <f t="shared" si="235"/>
        <v>10.94</v>
      </c>
      <c r="AF1486" s="81" t="str">
        <f t="shared" si="236"/>
        <v>1999-Q2</v>
      </c>
      <c r="AG1486" s="87">
        <f t="shared" si="237"/>
        <v>12.75</v>
      </c>
      <c r="AH1486" s="87">
        <f t="shared" si="238"/>
        <v>10.94</v>
      </c>
      <c r="AI1486" s="87">
        <f t="shared" si="239"/>
        <v>1.8100000000000005</v>
      </c>
    </row>
    <row r="1487" spans="1:35" ht="12" customHeight="1" x14ac:dyDescent="0.2">
      <c r="A1487" s="73" t="s">
        <v>1887</v>
      </c>
      <c r="B1487" s="74" t="s">
        <v>144</v>
      </c>
      <c r="C1487" s="74" t="s">
        <v>13</v>
      </c>
      <c r="D1487" s="74" t="s">
        <v>12</v>
      </c>
      <c r="E1487" s="74" t="s">
        <v>1600</v>
      </c>
      <c r="F1487" s="74" t="s">
        <v>2</v>
      </c>
      <c r="G1487" s="74" t="s">
        <v>2680</v>
      </c>
      <c r="H1487" s="76">
        <v>35473</v>
      </c>
      <c r="I1487" s="77">
        <v>-31.4</v>
      </c>
      <c r="J1487" s="78">
        <v>9.1999999999999993</v>
      </c>
      <c r="K1487" s="78">
        <v>11.25</v>
      </c>
      <c r="L1487" s="78">
        <v>47.6</v>
      </c>
      <c r="M1487" s="78">
        <v>2302.1999999999998</v>
      </c>
      <c r="N1487" s="76">
        <v>36223</v>
      </c>
      <c r="O1487" s="77">
        <v>-97.8</v>
      </c>
      <c r="P1487" s="78">
        <v>8.84</v>
      </c>
      <c r="Q1487" s="78">
        <v>10.5</v>
      </c>
      <c r="R1487" s="78">
        <v>47.6</v>
      </c>
      <c r="S1487" s="78">
        <v>2302</v>
      </c>
      <c r="T1487" s="79">
        <v>25</v>
      </c>
      <c r="V1487" s="86">
        <v>36223</v>
      </c>
      <c r="X1487" s="81" t="str">
        <f t="shared" si="230"/>
        <v>1997-Q1</v>
      </c>
      <c r="Y1487" s="81" t="str">
        <f t="shared" si="231"/>
        <v>1997-Q1</v>
      </c>
      <c r="Z1487" s="87">
        <f t="shared" si="232"/>
        <v>11.25</v>
      </c>
      <c r="AB1487" s="81" t="str">
        <f t="shared" si="233"/>
        <v>1999-Q1</v>
      </c>
      <c r="AC1487" s="81" t="str">
        <f t="shared" si="234"/>
        <v>1999-Q1</v>
      </c>
      <c r="AD1487" s="87">
        <f t="shared" si="235"/>
        <v>10.5</v>
      </c>
      <c r="AF1487" s="81" t="str">
        <f t="shared" si="236"/>
        <v>1999-Q1</v>
      </c>
      <c r="AG1487" s="87">
        <f t="shared" si="237"/>
        <v>11.25</v>
      </c>
      <c r="AH1487" s="87">
        <f t="shared" si="238"/>
        <v>10.5</v>
      </c>
      <c r="AI1487" s="87">
        <f t="shared" si="239"/>
        <v>0.75</v>
      </c>
    </row>
    <row r="1488" spans="1:35" ht="12" customHeight="1" x14ac:dyDescent="0.2">
      <c r="A1488" s="73" t="s">
        <v>1887</v>
      </c>
      <c r="B1488" s="74" t="s">
        <v>17</v>
      </c>
      <c r="C1488" s="74" t="s">
        <v>23</v>
      </c>
      <c r="D1488" s="74" t="s">
        <v>22</v>
      </c>
      <c r="E1488" s="74" t="s">
        <v>1613</v>
      </c>
      <c r="F1488" s="74" t="s">
        <v>2</v>
      </c>
      <c r="G1488" s="74" t="s">
        <v>2680</v>
      </c>
      <c r="H1488" s="76">
        <v>35594</v>
      </c>
      <c r="I1488" s="77">
        <v>30.5</v>
      </c>
      <c r="J1488" s="78">
        <v>9.7899999999999991</v>
      </c>
      <c r="K1488" s="78">
        <v>12.9</v>
      </c>
      <c r="L1488" s="78">
        <v>39.33</v>
      </c>
      <c r="M1488" s="75" t="s">
        <v>1</v>
      </c>
      <c r="N1488" s="76">
        <v>36210</v>
      </c>
      <c r="O1488" s="77">
        <v>-6</v>
      </c>
      <c r="P1488" s="75" t="s">
        <v>1</v>
      </c>
      <c r="Q1488" s="75" t="s">
        <v>1</v>
      </c>
      <c r="R1488" s="75" t="s">
        <v>1</v>
      </c>
      <c r="S1488" s="75" t="s">
        <v>1</v>
      </c>
      <c r="T1488" s="79">
        <v>20</v>
      </c>
      <c r="V1488" s="86">
        <v>36210</v>
      </c>
      <c r="X1488" s="81" t="str">
        <f t="shared" si="230"/>
        <v>1997-Q2</v>
      </c>
      <c r="Y1488" s="81" t="str">
        <f t="shared" si="231"/>
        <v>1997-Q2</v>
      </c>
      <c r="Z1488" s="87">
        <f t="shared" si="232"/>
        <v>12.9</v>
      </c>
      <c r="AB1488" s="81" t="str">
        <f t="shared" si="233"/>
        <v>1999-Q1</v>
      </c>
      <c r="AC1488" s="81" t="str">
        <f t="shared" si="234"/>
        <v/>
      </c>
      <c r="AD1488" s="87" t="str">
        <f t="shared" si="235"/>
        <v/>
      </c>
      <c r="AF1488" s="81" t="str">
        <f t="shared" si="236"/>
        <v/>
      </c>
      <c r="AG1488" s="87" t="str">
        <f t="shared" si="237"/>
        <v/>
      </c>
      <c r="AH1488" s="87" t="str">
        <f t="shared" si="238"/>
        <v/>
      </c>
      <c r="AI1488" s="87" t="str">
        <f t="shared" si="239"/>
        <v/>
      </c>
    </row>
    <row r="1489" spans="1:35" ht="12" customHeight="1" x14ac:dyDescent="0.2">
      <c r="A1489" s="73" t="s">
        <v>1887</v>
      </c>
      <c r="B1489" s="74" t="s">
        <v>257</v>
      </c>
      <c r="C1489" s="74" t="s">
        <v>2450</v>
      </c>
      <c r="D1489" s="74" t="s">
        <v>2002</v>
      </c>
      <c r="E1489" s="74" t="s">
        <v>382</v>
      </c>
      <c r="F1489" s="74" t="s">
        <v>2</v>
      </c>
      <c r="G1489" s="74" t="s">
        <v>2680</v>
      </c>
      <c r="H1489" s="76">
        <v>35947</v>
      </c>
      <c r="I1489" s="77">
        <v>-51.9</v>
      </c>
      <c r="J1489" s="78">
        <v>8.5299999999999994</v>
      </c>
      <c r="K1489" s="78">
        <v>11.4</v>
      </c>
      <c r="L1489" s="78">
        <v>34.39</v>
      </c>
      <c r="M1489" s="78">
        <v>3040.8</v>
      </c>
      <c r="N1489" s="76">
        <v>36196</v>
      </c>
      <c r="O1489" s="77">
        <v>-231.9</v>
      </c>
      <c r="P1489" s="78">
        <v>8.1199999999999992</v>
      </c>
      <c r="Q1489" s="78">
        <v>10.3</v>
      </c>
      <c r="R1489" s="78">
        <v>34.93</v>
      </c>
      <c r="S1489" s="78">
        <v>2876.8</v>
      </c>
      <c r="T1489" s="79">
        <v>8</v>
      </c>
      <c r="V1489" s="86">
        <v>36196</v>
      </c>
      <c r="X1489" s="81" t="str">
        <f t="shared" si="230"/>
        <v>1998-Q2</v>
      </c>
      <c r="Y1489" s="81" t="str">
        <f t="shared" si="231"/>
        <v>1998-Q2</v>
      </c>
      <c r="Z1489" s="87">
        <f t="shared" si="232"/>
        <v>11.4</v>
      </c>
      <c r="AB1489" s="81" t="str">
        <f t="shared" si="233"/>
        <v>1999-Q1</v>
      </c>
      <c r="AC1489" s="81" t="str">
        <f t="shared" si="234"/>
        <v>1999-Q1</v>
      </c>
      <c r="AD1489" s="87">
        <f t="shared" si="235"/>
        <v>10.3</v>
      </c>
      <c r="AF1489" s="81" t="str">
        <f t="shared" si="236"/>
        <v>1999-Q1</v>
      </c>
      <c r="AG1489" s="87">
        <f t="shared" si="237"/>
        <v>11.4</v>
      </c>
      <c r="AH1489" s="87">
        <f t="shared" si="238"/>
        <v>10.3</v>
      </c>
      <c r="AI1489" s="87">
        <f t="shared" si="239"/>
        <v>1.0999999999999996</v>
      </c>
    </row>
    <row r="1490" spans="1:35" ht="12" customHeight="1" x14ac:dyDescent="0.2">
      <c r="A1490" s="73" t="s">
        <v>1887</v>
      </c>
      <c r="B1490" s="74" t="s">
        <v>57</v>
      </c>
      <c r="C1490" s="74" t="s">
        <v>874</v>
      </c>
      <c r="D1490" s="74" t="s">
        <v>875</v>
      </c>
      <c r="E1490" s="74" t="s">
        <v>881</v>
      </c>
      <c r="F1490" s="74" t="s">
        <v>2</v>
      </c>
      <c r="G1490" s="74" t="s">
        <v>2680</v>
      </c>
      <c r="H1490" s="76">
        <v>35977</v>
      </c>
      <c r="I1490" s="77">
        <v>0</v>
      </c>
      <c r="J1490" s="75" t="s">
        <v>1</v>
      </c>
      <c r="K1490" s="75" t="s">
        <v>1</v>
      </c>
      <c r="L1490" s="75" t="s">
        <v>1</v>
      </c>
      <c r="M1490" s="75" t="s">
        <v>1</v>
      </c>
      <c r="N1490" s="76">
        <v>36157</v>
      </c>
      <c r="O1490" s="77">
        <v>-93.8</v>
      </c>
      <c r="P1490" s="75" t="s">
        <v>1</v>
      </c>
      <c r="Q1490" s="75" t="s">
        <v>1</v>
      </c>
      <c r="R1490" s="75" t="s">
        <v>1</v>
      </c>
      <c r="S1490" s="75" t="s">
        <v>1</v>
      </c>
      <c r="T1490" s="79">
        <v>6</v>
      </c>
      <c r="V1490" s="86">
        <v>36157</v>
      </c>
      <c r="X1490" s="81" t="str">
        <f t="shared" si="230"/>
        <v>1998-Q3</v>
      </c>
      <c r="Y1490" s="81" t="str">
        <f t="shared" si="231"/>
        <v/>
      </c>
      <c r="Z1490" s="87" t="str">
        <f t="shared" si="232"/>
        <v/>
      </c>
      <c r="AB1490" s="81" t="str">
        <f t="shared" si="233"/>
        <v>1998-Q4</v>
      </c>
      <c r="AC1490" s="81" t="str">
        <f t="shared" si="234"/>
        <v/>
      </c>
      <c r="AD1490" s="87" t="str">
        <f t="shared" si="235"/>
        <v/>
      </c>
      <c r="AF1490" s="81" t="str">
        <f t="shared" si="236"/>
        <v/>
      </c>
      <c r="AG1490" s="87" t="str">
        <f t="shared" si="237"/>
        <v/>
      </c>
      <c r="AH1490" s="87" t="str">
        <f t="shared" si="238"/>
        <v/>
      </c>
      <c r="AI1490" s="87" t="str">
        <f t="shared" si="239"/>
        <v/>
      </c>
    </row>
    <row r="1491" spans="1:35" ht="12" customHeight="1" x14ac:dyDescent="0.2">
      <c r="A1491" s="73" t="s">
        <v>1887</v>
      </c>
      <c r="B1491" s="74" t="s">
        <v>92</v>
      </c>
      <c r="C1491" s="74" t="s">
        <v>91</v>
      </c>
      <c r="D1491" s="74" t="s">
        <v>52</v>
      </c>
      <c r="E1491" s="74" t="s">
        <v>456</v>
      </c>
      <c r="F1491" s="74" t="s">
        <v>2</v>
      </c>
      <c r="G1491" s="74" t="s">
        <v>2680</v>
      </c>
      <c r="H1491" s="76">
        <v>35950</v>
      </c>
      <c r="I1491" s="77">
        <v>-50</v>
      </c>
      <c r="J1491" s="75" t="s">
        <v>1</v>
      </c>
      <c r="K1491" s="75" t="s">
        <v>1</v>
      </c>
      <c r="L1491" s="75" t="s">
        <v>1</v>
      </c>
      <c r="M1491" s="75" t="s">
        <v>1</v>
      </c>
      <c r="N1491" s="76">
        <v>36147</v>
      </c>
      <c r="O1491" s="77">
        <v>-286</v>
      </c>
      <c r="P1491" s="75" t="s">
        <v>1</v>
      </c>
      <c r="Q1491" s="75" t="s">
        <v>1</v>
      </c>
      <c r="R1491" s="75" t="s">
        <v>1</v>
      </c>
      <c r="S1491" s="75" t="s">
        <v>1</v>
      </c>
      <c r="T1491" s="79">
        <v>6</v>
      </c>
      <c r="V1491" s="86">
        <v>36147</v>
      </c>
      <c r="X1491" s="81" t="str">
        <f t="shared" si="230"/>
        <v>1998-Q2</v>
      </c>
      <c r="Y1491" s="81" t="str">
        <f t="shared" si="231"/>
        <v/>
      </c>
      <c r="Z1491" s="87" t="str">
        <f t="shared" si="232"/>
        <v/>
      </c>
      <c r="AB1491" s="81" t="str">
        <f t="shared" si="233"/>
        <v>1998-Q4</v>
      </c>
      <c r="AC1491" s="81" t="str">
        <f t="shared" si="234"/>
        <v/>
      </c>
      <c r="AD1491" s="87" t="str">
        <f t="shared" si="235"/>
        <v/>
      </c>
      <c r="AF1491" s="81" t="str">
        <f t="shared" si="236"/>
        <v/>
      </c>
      <c r="AG1491" s="87" t="str">
        <f t="shared" si="237"/>
        <v/>
      </c>
      <c r="AH1491" s="87" t="str">
        <f t="shared" si="238"/>
        <v/>
      </c>
      <c r="AI1491" s="87" t="str">
        <f t="shared" si="239"/>
        <v/>
      </c>
    </row>
    <row r="1492" spans="1:35" ht="12" customHeight="1" x14ac:dyDescent="0.2">
      <c r="A1492" s="73" t="s">
        <v>1887</v>
      </c>
      <c r="B1492" s="74" t="s">
        <v>104</v>
      </c>
      <c r="C1492" s="74" t="s">
        <v>264</v>
      </c>
      <c r="D1492" s="74" t="s">
        <v>263</v>
      </c>
      <c r="E1492" s="74" t="s">
        <v>343</v>
      </c>
      <c r="F1492" s="74" t="s">
        <v>2</v>
      </c>
      <c r="G1492" s="74" t="s">
        <v>2680</v>
      </c>
      <c r="H1492" s="76">
        <v>35811</v>
      </c>
      <c r="I1492" s="77">
        <v>35</v>
      </c>
      <c r="J1492" s="75" t="s">
        <v>1</v>
      </c>
      <c r="K1492" s="75" t="s">
        <v>1</v>
      </c>
      <c r="L1492" s="75" t="s">
        <v>1</v>
      </c>
      <c r="M1492" s="75" t="s">
        <v>1</v>
      </c>
      <c r="N1492" s="76">
        <v>36146</v>
      </c>
      <c r="O1492" s="77">
        <v>-14.2</v>
      </c>
      <c r="P1492" s="75" t="s">
        <v>1</v>
      </c>
      <c r="Q1492" s="75" t="s">
        <v>1</v>
      </c>
      <c r="R1492" s="75" t="s">
        <v>1</v>
      </c>
      <c r="S1492" s="75" t="s">
        <v>1</v>
      </c>
      <c r="T1492" s="79">
        <v>11</v>
      </c>
      <c r="V1492" s="86">
        <v>36146</v>
      </c>
      <c r="X1492" s="81" t="str">
        <f t="shared" si="230"/>
        <v>1998-Q1</v>
      </c>
      <c r="Y1492" s="81" t="str">
        <f t="shared" si="231"/>
        <v/>
      </c>
      <c r="Z1492" s="87" t="str">
        <f t="shared" si="232"/>
        <v/>
      </c>
      <c r="AB1492" s="81" t="str">
        <f t="shared" si="233"/>
        <v>1998-Q4</v>
      </c>
      <c r="AC1492" s="81" t="str">
        <f t="shared" si="234"/>
        <v/>
      </c>
      <c r="AD1492" s="87" t="str">
        <f t="shared" si="235"/>
        <v/>
      </c>
      <c r="AF1492" s="81" t="str">
        <f t="shared" si="236"/>
        <v/>
      </c>
      <c r="AG1492" s="87" t="str">
        <f t="shared" si="237"/>
        <v/>
      </c>
      <c r="AH1492" s="87" t="str">
        <f t="shared" si="238"/>
        <v/>
      </c>
      <c r="AI1492" s="87" t="str">
        <f t="shared" si="239"/>
        <v/>
      </c>
    </row>
    <row r="1493" spans="1:35" ht="12" customHeight="1" x14ac:dyDescent="0.2">
      <c r="A1493" s="73" t="s">
        <v>1887</v>
      </c>
      <c r="B1493" s="74" t="s">
        <v>8</v>
      </c>
      <c r="C1493" s="74" t="s">
        <v>3016</v>
      </c>
      <c r="D1493" s="74" t="s">
        <v>124</v>
      </c>
      <c r="E1493" s="74" t="s">
        <v>1822</v>
      </c>
      <c r="F1493" s="74" t="s">
        <v>2</v>
      </c>
      <c r="G1493" s="74" t="s">
        <v>2680</v>
      </c>
      <c r="H1493" s="76">
        <v>35886</v>
      </c>
      <c r="I1493" s="77">
        <v>36.200000000000003</v>
      </c>
      <c r="J1493" s="78">
        <v>10.77</v>
      </c>
      <c r="K1493" s="78">
        <v>11.8</v>
      </c>
      <c r="L1493" s="78">
        <v>54.22</v>
      </c>
      <c r="M1493" s="78">
        <v>673.6</v>
      </c>
      <c r="N1493" s="76">
        <v>36146</v>
      </c>
      <c r="O1493" s="77">
        <v>26.9</v>
      </c>
      <c r="P1493" s="78">
        <v>10.79</v>
      </c>
      <c r="Q1493" s="78">
        <v>12.1</v>
      </c>
      <c r="R1493" s="78">
        <v>54.22</v>
      </c>
      <c r="S1493" s="78">
        <v>604.1</v>
      </c>
      <c r="T1493" s="79">
        <v>8</v>
      </c>
      <c r="V1493" s="86">
        <v>36146</v>
      </c>
      <c r="X1493" s="81" t="str">
        <f t="shared" si="230"/>
        <v>1998-Q2</v>
      </c>
      <c r="Y1493" s="81" t="str">
        <f t="shared" si="231"/>
        <v>1998-Q2</v>
      </c>
      <c r="Z1493" s="87">
        <f t="shared" si="232"/>
        <v>11.8</v>
      </c>
      <c r="AB1493" s="81" t="str">
        <f t="shared" si="233"/>
        <v>1998-Q4</v>
      </c>
      <c r="AC1493" s="81" t="str">
        <f t="shared" si="234"/>
        <v>1998-Q4</v>
      </c>
      <c r="AD1493" s="87">
        <f t="shared" si="235"/>
        <v>12.1</v>
      </c>
      <c r="AF1493" s="81" t="str">
        <f t="shared" si="236"/>
        <v>1998-Q4</v>
      </c>
      <c r="AG1493" s="87">
        <f t="shared" si="237"/>
        <v>11.8</v>
      </c>
      <c r="AH1493" s="87">
        <f t="shared" si="238"/>
        <v>12.1</v>
      </c>
      <c r="AI1493" s="87">
        <f t="shared" si="239"/>
        <v>-0.29999999999999893</v>
      </c>
    </row>
    <row r="1494" spans="1:35" ht="12" customHeight="1" x14ac:dyDescent="0.2">
      <c r="A1494" s="73" t="s">
        <v>1887</v>
      </c>
      <c r="B1494" s="74" t="s">
        <v>8</v>
      </c>
      <c r="C1494" s="74" t="s">
        <v>2942</v>
      </c>
      <c r="D1494" s="74" t="s">
        <v>128</v>
      </c>
      <c r="E1494" s="74" t="s">
        <v>1738</v>
      </c>
      <c r="F1494" s="74" t="s">
        <v>2</v>
      </c>
      <c r="G1494" s="74" t="s">
        <v>2680</v>
      </c>
      <c r="H1494" s="76">
        <v>35900</v>
      </c>
      <c r="I1494" s="77">
        <v>14.6</v>
      </c>
      <c r="J1494" s="78">
        <v>10.92</v>
      </c>
      <c r="K1494" s="78">
        <v>12.5</v>
      </c>
      <c r="L1494" s="78">
        <v>52.04</v>
      </c>
      <c r="M1494" s="78">
        <v>249</v>
      </c>
      <c r="N1494" s="76">
        <v>36139</v>
      </c>
      <c r="O1494" s="77">
        <v>8.4</v>
      </c>
      <c r="P1494" s="78">
        <v>11.24</v>
      </c>
      <c r="Q1494" s="78">
        <v>12.2</v>
      </c>
      <c r="R1494" s="78">
        <v>53.35</v>
      </c>
      <c r="S1494" s="78">
        <v>246.6</v>
      </c>
      <c r="T1494" s="79">
        <v>7</v>
      </c>
      <c r="V1494" s="86">
        <v>36139</v>
      </c>
      <c r="X1494" s="81" t="str">
        <f t="shared" si="230"/>
        <v>1998-Q2</v>
      </c>
      <c r="Y1494" s="81" t="str">
        <f t="shared" si="231"/>
        <v>1998-Q2</v>
      </c>
      <c r="Z1494" s="87">
        <f t="shared" si="232"/>
        <v>12.5</v>
      </c>
      <c r="AB1494" s="81" t="str">
        <f t="shared" si="233"/>
        <v>1998-Q4</v>
      </c>
      <c r="AC1494" s="81" t="str">
        <f t="shared" si="234"/>
        <v>1998-Q4</v>
      </c>
      <c r="AD1494" s="87">
        <f t="shared" si="235"/>
        <v>12.2</v>
      </c>
      <c r="AF1494" s="81" t="str">
        <f t="shared" si="236"/>
        <v>1998-Q4</v>
      </c>
      <c r="AG1494" s="87">
        <f t="shared" si="237"/>
        <v>12.5</v>
      </c>
      <c r="AH1494" s="87">
        <f t="shared" si="238"/>
        <v>12.2</v>
      </c>
      <c r="AI1494" s="87">
        <f t="shared" si="239"/>
        <v>0.30000000000000071</v>
      </c>
    </row>
    <row r="1495" spans="1:35" ht="12" customHeight="1" x14ac:dyDescent="0.2">
      <c r="A1495" s="73" t="s">
        <v>1887</v>
      </c>
      <c r="B1495" s="74" t="s">
        <v>63</v>
      </c>
      <c r="C1495" s="74" t="s">
        <v>100</v>
      </c>
      <c r="D1495" s="74" t="s">
        <v>62</v>
      </c>
      <c r="E1495" s="74" t="s">
        <v>829</v>
      </c>
      <c r="F1495" s="74" t="s">
        <v>2</v>
      </c>
      <c r="G1495" s="74" t="s">
        <v>2680</v>
      </c>
      <c r="H1495" s="76">
        <v>35951</v>
      </c>
      <c r="I1495" s="77">
        <v>56.3</v>
      </c>
      <c r="J1495" s="78">
        <v>9.23</v>
      </c>
      <c r="K1495" s="78">
        <v>12</v>
      </c>
      <c r="L1495" s="78">
        <v>42.47</v>
      </c>
      <c r="M1495" s="75" t="s">
        <v>1</v>
      </c>
      <c r="N1495" s="76">
        <v>36129</v>
      </c>
      <c r="O1495" s="77">
        <v>19</v>
      </c>
      <c r="P1495" s="75" t="s">
        <v>1</v>
      </c>
      <c r="Q1495" s="75" t="s">
        <v>1</v>
      </c>
      <c r="R1495" s="75" t="s">
        <v>1</v>
      </c>
      <c r="S1495" s="75" t="s">
        <v>1</v>
      </c>
      <c r="T1495" s="79">
        <v>5</v>
      </c>
      <c r="V1495" s="86">
        <v>36129</v>
      </c>
      <c r="X1495" s="81" t="str">
        <f t="shared" si="230"/>
        <v>1998-Q2</v>
      </c>
      <c r="Y1495" s="81" t="str">
        <f t="shared" si="231"/>
        <v>1998-Q2</v>
      </c>
      <c r="Z1495" s="87">
        <f t="shared" si="232"/>
        <v>12</v>
      </c>
      <c r="AB1495" s="81" t="str">
        <f t="shared" si="233"/>
        <v>1998-Q4</v>
      </c>
      <c r="AC1495" s="81" t="str">
        <f t="shared" si="234"/>
        <v/>
      </c>
      <c r="AD1495" s="87" t="str">
        <f t="shared" si="235"/>
        <v/>
      </c>
      <c r="AF1495" s="81" t="str">
        <f t="shared" si="236"/>
        <v/>
      </c>
      <c r="AG1495" s="87" t="str">
        <f t="shared" si="237"/>
        <v/>
      </c>
      <c r="AH1495" s="87" t="str">
        <f t="shared" si="238"/>
        <v/>
      </c>
      <c r="AI1495" s="87" t="str">
        <f t="shared" si="239"/>
        <v/>
      </c>
    </row>
    <row r="1496" spans="1:35" ht="12" customHeight="1" x14ac:dyDescent="0.2">
      <c r="A1496" s="73" t="s">
        <v>1887</v>
      </c>
      <c r="B1496" s="74" t="s">
        <v>44</v>
      </c>
      <c r="C1496" s="74" t="s">
        <v>2996</v>
      </c>
      <c r="D1496" s="74" t="s">
        <v>2877</v>
      </c>
      <c r="E1496" s="74" t="s">
        <v>1129</v>
      </c>
      <c r="F1496" s="74" t="s">
        <v>2</v>
      </c>
      <c r="G1496" s="74" t="s">
        <v>2680</v>
      </c>
      <c r="H1496" s="76">
        <v>35737</v>
      </c>
      <c r="I1496" s="77">
        <v>4.9000000000000004</v>
      </c>
      <c r="J1496" s="78">
        <v>9.57</v>
      </c>
      <c r="K1496" s="78">
        <v>12.6</v>
      </c>
      <c r="L1496" s="78">
        <v>50.22</v>
      </c>
      <c r="M1496" s="78">
        <v>944.1</v>
      </c>
      <c r="N1496" s="76">
        <v>36129</v>
      </c>
      <c r="O1496" s="77">
        <v>-111.5</v>
      </c>
      <c r="P1496" s="78">
        <v>9.57</v>
      </c>
      <c r="Q1496" s="78">
        <v>12.6</v>
      </c>
      <c r="R1496" s="78">
        <v>50.22</v>
      </c>
      <c r="S1496" s="78">
        <v>913.9</v>
      </c>
      <c r="T1496" s="79">
        <v>13</v>
      </c>
      <c r="V1496" s="86">
        <v>36129</v>
      </c>
      <c r="X1496" s="81" t="str">
        <f t="shared" si="230"/>
        <v>1997-Q4</v>
      </c>
      <c r="Y1496" s="81" t="str">
        <f t="shared" si="231"/>
        <v>1997-Q4</v>
      </c>
      <c r="Z1496" s="87">
        <f t="shared" si="232"/>
        <v>12.6</v>
      </c>
      <c r="AB1496" s="81" t="str">
        <f t="shared" si="233"/>
        <v>1998-Q4</v>
      </c>
      <c r="AC1496" s="81" t="str">
        <f t="shared" si="234"/>
        <v>1998-Q4</v>
      </c>
      <c r="AD1496" s="87">
        <f t="shared" si="235"/>
        <v>12.6</v>
      </c>
      <c r="AF1496" s="81" t="str">
        <f t="shared" si="236"/>
        <v>1998-Q4</v>
      </c>
      <c r="AG1496" s="87">
        <f t="shared" si="237"/>
        <v>12.6</v>
      </c>
      <c r="AH1496" s="87">
        <f t="shared" si="238"/>
        <v>12.6</v>
      </c>
      <c r="AI1496" s="87">
        <f t="shared" si="239"/>
        <v>0</v>
      </c>
    </row>
    <row r="1497" spans="1:35" ht="12" customHeight="1" x14ac:dyDescent="0.2">
      <c r="A1497" s="73" t="s">
        <v>1887</v>
      </c>
      <c r="B1497" s="74" t="s">
        <v>44</v>
      </c>
      <c r="C1497" s="74" t="s">
        <v>2716</v>
      </c>
      <c r="D1497" s="74" t="s">
        <v>10</v>
      </c>
      <c r="E1497" s="74" t="s">
        <v>1140</v>
      </c>
      <c r="F1497" s="74" t="s">
        <v>2</v>
      </c>
      <c r="G1497" s="74" t="s">
        <v>2680</v>
      </c>
      <c r="H1497" s="76">
        <v>35920</v>
      </c>
      <c r="I1497" s="77">
        <v>-1.7</v>
      </c>
      <c r="J1497" s="78">
        <v>9.56</v>
      </c>
      <c r="K1497" s="78">
        <v>11.74</v>
      </c>
      <c r="L1497" s="78">
        <v>49.2</v>
      </c>
      <c r="M1497" s="75" t="s">
        <v>1</v>
      </c>
      <c r="N1497" s="76">
        <v>36129</v>
      </c>
      <c r="O1497" s="77">
        <v>-6</v>
      </c>
      <c r="P1497" s="75" t="s">
        <v>1</v>
      </c>
      <c r="Q1497" s="75" t="s">
        <v>1</v>
      </c>
      <c r="R1497" s="75" t="s">
        <v>1</v>
      </c>
      <c r="S1497" s="75" t="s">
        <v>1</v>
      </c>
      <c r="T1497" s="79">
        <v>6</v>
      </c>
      <c r="V1497" s="86">
        <v>36129</v>
      </c>
      <c r="X1497" s="81" t="str">
        <f t="shared" si="230"/>
        <v>1998-Q2</v>
      </c>
      <c r="Y1497" s="81" t="str">
        <f t="shared" si="231"/>
        <v>1998-Q2</v>
      </c>
      <c r="Z1497" s="87">
        <f t="shared" si="232"/>
        <v>11.74</v>
      </c>
      <c r="AB1497" s="81" t="str">
        <f t="shared" si="233"/>
        <v>1998-Q4</v>
      </c>
      <c r="AC1497" s="81" t="str">
        <f t="shared" si="234"/>
        <v/>
      </c>
      <c r="AD1497" s="87" t="str">
        <f t="shared" si="235"/>
        <v/>
      </c>
      <c r="AF1497" s="81" t="str">
        <f t="shared" si="236"/>
        <v/>
      </c>
      <c r="AG1497" s="87" t="str">
        <f t="shared" si="237"/>
        <v/>
      </c>
      <c r="AH1497" s="87" t="str">
        <f t="shared" si="238"/>
        <v/>
      </c>
      <c r="AI1497" s="87" t="str">
        <f t="shared" si="239"/>
        <v/>
      </c>
    </row>
    <row r="1498" spans="1:35" ht="12" customHeight="1" x14ac:dyDescent="0.2">
      <c r="A1498" s="73" t="s">
        <v>1887</v>
      </c>
      <c r="B1498" s="74" t="s">
        <v>70</v>
      </c>
      <c r="C1498" s="74" t="s">
        <v>2229</v>
      </c>
      <c r="D1498" s="74" t="s">
        <v>26</v>
      </c>
      <c r="E1498" s="74" t="s">
        <v>735</v>
      </c>
      <c r="F1498" s="74" t="s">
        <v>2</v>
      </c>
      <c r="G1498" s="74" t="s">
        <v>2680</v>
      </c>
      <c r="H1498" s="76">
        <v>35467</v>
      </c>
      <c r="I1498" s="75" t="s">
        <v>1</v>
      </c>
      <c r="J1498" s="75" t="s">
        <v>1</v>
      </c>
      <c r="K1498" s="75" t="s">
        <v>1</v>
      </c>
      <c r="L1498" s="75" t="s">
        <v>1</v>
      </c>
      <c r="M1498" s="75" t="s">
        <v>1</v>
      </c>
      <c r="N1498" s="76">
        <v>36104</v>
      </c>
      <c r="O1498" s="77">
        <v>-43.4</v>
      </c>
      <c r="P1498" s="75" t="s">
        <v>1</v>
      </c>
      <c r="Q1498" s="75" t="s">
        <v>1</v>
      </c>
      <c r="R1498" s="75" t="s">
        <v>1</v>
      </c>
      <c r="S1498" s="75" t="s">
        <v>1</v>
      </c>
      <c r="T1498" s="79">
        <v>21</v>
      </c>
      <c r="V1498" s="86">
        <v>36104</v>
      </c>
      <c r="X1498" s="81" t="str">
        <f t="shared" si="230"/>
        <v>1997-Q1</v>
      </c>
      <c r="Y1498" s="81" t="str">
        <f t="shared" si="231"/>
        <v/>
      </c>
      <c r="Z1498" s="87" t="str">
        <f t="shared" si="232"/>
        <v/>
      </c>
      <c r="AB1498" s="81" t="str">
        <f t="shared" si="233"/>
        <v>1998-Q4</v>
      </c>
      <c r="AC1498" s="81" t="str">
        <f t="shared" si="234"/>
        <v/>
      </c>
      <c r="AD1498" s="87" t="str">
        <f t="shared" si="235"/>
        <v/>
      </c>
      <c r="AF1498" s="81" t="str">
        <f t="shared" si="236"/>
        <v/>
      </c>
      <c r="AG1498" s="87" t="str">
        <f t="shared" si="237"/>
        <v/>
      </c>
      <c r="AH1498" s="87" t="str">
        <f t="shared" si="238"/>
        <v/>
      </c>
      <c r="AI1498" s="87" t="str">
        <f t="shared" si="239"/>
        <v/>
      </c>
    </row>
    <row r="1499" spans="1:35" ht="12" customHeight="1" x14ac:dyDescent="0.2">
      <c r="A1499" s="73" t="s">
        <v>1887</v>
      </c>
      <c r="B1499" s="74" t="s">
        <v>44</v>
      </c>
      <c r="C1499" s="74" t="s">
        <v>155</v>
      </c>
      <c r="D1499" s="74" t="s">
        <v>2095</v>
      </c>
      <c r="E1499" s="74" t="s">
        <v>1120</v>
      </c>
      <c r="F1499" s="74" t="s">
        <v>2</v>
      </c>
      <c r="G1499" s="74" t="s">
        <v>2680</v>
      </c>
      <c r="H1499" s="76">
        <v>35492</v>
      </c>
      <c r="I1499" s="77">
        <v>8.6</v>
      </c>
      <c r="J1499" s="78">
        <v>9.14</v>
      </c>
      <c r="K1499" s="78">
        <v>12</v>
      </c>
      <c r="L1499" s="78">
        <v>39.44</v>
      </c>
      <c r="M1499" s="75" t="s">
        <v>1</v>
      </c>
      <c r="N1499" s="76">
        <v>36062</v>
      </c>
      <c r="O1499" s="77">
        <v>-4.5999999999999996</v>
      </c>
      <c r="P1499" s="75" t="s">
        <v>1</v>
      </c>
      <c r="Q1499" s="75" t="s">
        <v>1</v>
      </c>
      <c r="R1499" s="75" t="s">
        <v>1</v>
      </c>
      <c r="S1499" s="75" t="s">
        <v>1</v>
      </c>
      <c r="T1499" s="79">
        <v>19</v>
      </c>
      <c r="V1499" s="86">
        <v>36062</v>
      </c>
      <c r="X1499" s="81" t="str">
        <f t="shared" si="230"/>
        <v>1997-Q1</v>
      </c>
      <c r="Y1499" s="81" t="str">
        <f t="shared" si="231"/>
        <v>1997-Q1</v>
      </c>
      <c r="Z1499" s="87">
        <f t="shared" si="232"/>
        <v>12</v>
      </c>
      <c r="AB1499" s="81" t="str">
        <f t="shared" si="233"/>
        <v>1998-Q3</v>
      </c>
      <c r="AC1499" s="81" t="str">
        <f t="shared" si="234"/>
        <v/>
      </c>
      <c r="AD1499" s="87" t="str">
        <f t="shared" si="235"/>
        <v/>
      </c>
      <c r="AF1499" s="81" t="str">
        <f t="shared" si="236"/>
        <v/>
      </c>
      <c r="AG1499" s="87" t="str">
        <f t="shared" si="237"/>
        <v/>
      </c>
      <c r="AH1499" s="87" t="str">
        <f t="shared" si="238"/>
        <v/>
      </c>
      <c r="AI1499" s="87" t="str">
        <f t="shared" si="239"/>
        <v/>
      </c>
    </row>
    <row r="1500" spans="1:35" ht="12" customHeight="1" x14ac:dyDescent="0.2">
      <c r="A1500" s="73" t="s">
        <v>1887</v>
      </c>
      <c r="B1500" s="74" t="s">
        <v>8</v>
      </c>
      <c r="C1500" s="74" t="s">
        <v>2445</v>
      </c>
      <c r="D1500" s="74" t="s">
        <v>10</v>
      </c>
      <c r="E1500" s="74" t="s">
        <v>1756</v>
      </c>
      <c r="F1500" s="74" t="s">
        <v>2</v>
      </c>
      <c r="G1500" s="74" t="s">
        <v>2680</v>
      </c>
      <c r="H1500" s="76">
        <v>35748</v>
      </c>
      <c r="I1500" s="77">
        <v>12.7</v>
      </c>
      <c r="J1500" s="78">
        <v>10.33</v>
      </c>
      <c r="K1500" s="78">
        <v>12</v>
      </c>
      <c r="L1500" s="78">
        <v>54.97</v>
      </c>
      <c r="M1500" s="78">
        <v>456</v>
      </c>
      <c r="N1500" s="76">
        <v>36053</v>
      </c>
      <c r="O1500" s="77">
        <v>7.3</v>
      </c>
      <c r="P1500" s="78">
        <v>10.25</v>
      </c>
      <c r="Q1500" s="78">
        <v>11.9</v>
      </c>
      <c r="R1500" s="78">
        <v>55</v>
      </c>
      <c r="S1500" s="78">
        <v>453</v>
      </c>
      <c r="T1500" s="79">
        <v>10</v>
      </c>
      <c r="V1500" s="86">
        <v>36053</v>
      </c>
      <c r="X1500" s="81" t="str">
        <f t="shared" si="230"/>
        <v>1997-Q4</v>
      </c>
      <c r="Y1500" s="81" t="str">
        <f t="shared" si="231"/>
        <v>1997-Q4</v>
      </c>
      <c r="Z1500" s="87">
        <f t="shared" si="232"/>
        <v>12</v>
      </c>
      <c r="AB1500" s="81" t="str">
        <f t="shared" si="233"/>
        <v>1998-Q3</v>
      </c>
      <c r="AC1500" s="81" t="str">
        <f t="shared" si="234"/>
        <v>1998-Q3</v>
      </c>
      <c r="AD1500" s="87">
        <f t="shared" si="235"/>
        <v>11.9</v>
      </c>
      <c r="AF1500" s="81" t="str">
        <f t="shared" si="236"/>
        <v>1998-Q3</v>
      </c>
      <c r="AG1500" s="87">
        <f t="shared" si="237"/>
        <v>12</v>
      </c>
      <c r="AH1500" s="87">
        <f t="shared" si="238"/>
        <v>11.9</v>
      </c>
      <c r="AI1500" s="87">
        <f t="shared" si="239"/>
        <v>9.9999999999999645E-2</v>
      </c>
    </row>
    <row r="1501" spans="1:35" ht="12" customHeight="1" x14ac:dyDescent="0.2">
      <c r="A1501" s="73" t="s">
        <v>1887</v>
      </c>
      <c r="B1501" s="74" t="s">
        <v>70</v>
      </c>
      <c r="C1501" s="74" t="s">
        <v>73</v>
      </c>
      <c r="D1501" s="74" t="s">
        <v>26</v>
      </c>
      <c r="E1501" s="74" t="s">
        <v>713</v>
      </c>
      <c r="F1501" s="74" t="s">
        <v>2</v>
      </c>
      <c r="G1501" s="74" t="s">
        <v>2680</v>
      </c>
      <c r="H1501" s="76">
        <v>35216</v>
      </c>
      <c r="I1501" s="77">
        <v>-5.3</v>
      </c>
      <c r="J1501" s="75" t="s">
        <v>1</v>
      </c>
      <c r="K1501" s="78">
        <v>10.95</v>
      </c>
      <c r="L1501" s="75" t="s">
        <v>1</v>
      </c>
      <c r="M1501" s="75" t="s">
        <v>1</v>
      </c>
      <c r="N1501" s="76">
        <v>36048</v>
      </c>
      <c r="O1501" s="77">
        <v>-36.6</v>
      </c>
      <c r="P1501" s="75" t="s">
        <v>1</v>
      </c>
      <c r="Q1501" s="75" t="s">
        <v>1</v>
      </c>
      <c r="R1501" s="75" t="s">
        <v>1</v>
      </c>
      <c r="S1501" s="75" t="s">
        <v>1</v>
      </c>
      <c r="T1501" s="79">
        <v>27</v>
      </c>
      <c r="V1501" s="86">
        <v>36048</v>
      </c>
      <c r="X1501" s="81" t="str">
        <f t="shared" si="230"/>
        <v>1996-Q2</v>
      </c>
      <c r="Y1501" s="81" t="str">
        <f t="shared" si="231"/>
        <v>1996-Q2</v>
      </c>
      <c r="Z1501" s="87">
        <f t="shared" si="232"/>
        <v>10.95</v>
      </c>
      <c r="AB1501" s="81" t="str">
        <f t="shared" si="233"/>
        <v>1998-Q3</v>
      </c>
      <c r="AC1501" s="81" t="str">
        <f t="shared" si="234"/>
        <v/>
      </c>
      <c r="AD1501" s="87" t="str">
        <f t="shared" si="235"/>
        <v/>
      </c>
      <c r="AF1501" s="81" t="str">
        <f t="shared" si="236"/>
        <v/>
      </c>
      <c r="AG1501" s="87" t="str">
        <f t="shared" si="237"/>
        <v/>
      </c>
      <c r="AH1501" s="87" t="str">
        <f t="shared" si="238"/>
        <v/>
      </c>
      <c r="AI1501" s="87" t="str">
        <f t="shared" si="239"/>
        <v/>
      </c>
    </row>
    <row r="1502" spans="1:35" ht="12" customHeight="1" x14ac:dyDescent="0.2">
      <c r="A1502" s="73" t="s">
        <v>1887</v>
      </c>
      <c r="B1502" s="74" t="s">
        <v>28</v>
      </c>
      <c r="C1502" s="74" t="s">
        <v>27</v>
      </c>
      <c r="D1502" s="74" t="s">
        <v>26</v>
      </c>
      <c r="E1502" s="74" t="s">
        <v>1542</v>
      </c>
      <c r="F1502" s="74" t="s">
        <v>2</v>
      </c>
      <c r="G1502" s="74" t="s">
        <v>2680</v>
      </c>
      <c r="H1502" s="76">
        <v>35396</v>
      </c>
      <c r="I1502" s="77">
        <v>25</v>
      </c>
      <c r="J1502" s="78">
        <v>10.199999999999999</v>
      </c>
      <c r="K1502" s="78">
        <v>12.75</v>
      </c>
      <c r="L1502" s="78">
        <v>39.85</v>
      </c>
      <c r="M1502" s="78">
        <v>1270.8</v>
      </c>
      <c r="N1502" s="76">
        <v>35986</v>
      </c>
      <c r="O1502" s="77">
        <v>-122</v>
      </c>
      <c r="P1502" s="78">
        <v>9.76</v>
      </c>
      <c r="Q1502" s="78">
        <v>11.4</v>
      </c>
      <c r="R1502" s="78">
        <v>43.26</v>
      </c>
      <c r="S1502" s="78">
        <v>1111.3</v>
      </c>
      <c r="T1502" s="79">
        <v>19</v>
      </c>
      <c r="V1502" s="86">
        <v>35986</v>
      </c>
      <c r="X1502" s="81" t="str">
        <f t="shared" si="230"/>
        <v>1996-Q4</v>
      </c>
      <c r="Y1502" s="81" t="str">
        <f t="shared" si="231"/>
        <v>1996-Q4</v>
      </c>
      <c r="Z1502" s="87">
        <f t="shared" si="232"/>
        <v>12.75</v>
      </c>
      <c r="AB1502" s="81" t="str">
        <f t="shared" si="233"/>
        <v>1998-Q3</v>
      </c>
      <c r="AC1502" s="81" t="str">
        <f t="shared" si="234"/>
        <v>1998-Q3</v>
      </c>
      <c r="AD1502" s="87">
        <f t="shared" si="235"/>
        <v>11.4</v>
      </c>
      <c r="AF1502" s="81" t="str">
        <f t="shared" si="236"/>
        <v>1998-Q3</v>
      </c>
      <c r="AG1502" s="87">
        <f t="shared" si="237"/>
        <v>12.75</v>
      </c>
      <c r="AH1502" s="87">
        <f t="shared" si="238"/>
        <v>11.4</v>
      </c>
      <c r="AI1502" s="87">
        <f t="shared" si="239"/>
        <v>1.3499999999999996</v>
      </c>
    </row>
    <row r="1503" spans="1:35" ht="12" customHeight="1" x14ac:dyDescent="0.2">
      <c r="A1503" s="73" t="s">
        <v>1887</v>
      </c>
      <c r="B1503" s="74" t="s">
        <v>8</v>
      </c>
      <c r="C1503" s="74" t="s">
        <v>125</v>
      </c>
      <c r="D1503" s="74" t="s">
        <v>124</v>
      </c>
      <c r="E1503" s="74" t="s">
        <v>1775</v>
      </c>
      <c r="F1503" s="74" t="s">
        <v>2</v>
      </c>
      <c r="G1503" s="74" t="s">
        <v>2680</v>
      </c>
      <c r="H1503" s="76">
        <v>35695</v>
      </c>
      <c r="I1503" s="77">
        <v>192.7</v>
      </c>
      <c r="J1503" s="78">
        <v>10.71</v>
      </c>
      <c r="K1503" s="78">
        <v>12.5</v>
      </c>
      <c r="L1503" s="78">
        <v>53.31</v>
      </c>
      <c r="M1503" s="78">
        <v>2582.5</v>
      </c>
      <c r="N1503" s="76">
        <v>35915</v>
      </c>
      <c r="O1503" s="77">
        <v>160.19999999999999</v>
      </c>
      <c r="P1503" s="78">
        <v>10.46</v>
      </c>
      <c r="Q1503" s="78">
        <v>12.2</v>
      </c>
      <c r="R1503" s="78">
        <v>53.14</v>
      </c>
      <c r="S1503" s="78">
        <v>2513.1999999999998</v>
      </c>
      <c r="T1503" s="79">
        <v>7</v>
      </c>
      <c r="V1503" s="86">
        <v>35915</v>
      </c>
      <c r="X1503" s="81" t="str">
        <f t="shared" si="230"/>
        <v>1997-Q3</v>
      </c>
      <c r="Y1503" s="81" t="str">
        <f t="shared" si="231"/>
        <v>1997-Q3</v>
      </c>
      <c r="Z1503" s="87">
        <f t="shared" si="232"/>
        <v>12.5</v>
      </c>
      <c r="AB1503" s="81" t="str">
        <f t="shared" si="233"/>
        <v>1998-Q2</v>
      </c>
      <c r="AC1503" s="81" t="str">
        <f t="shared" si="234"/>
        <v>1998-Q2</v>
      </c>
      <c r="AD1503" s="87">
        <f t="shared" si="235"/>
        <v>12.2</v>
      </c>
      <c r="AF1503" s="81" t="str">
        <f t="shared" si="236"/>
        <v>1998-Q2</v>
      </c>
      <c r="AG1503" s="87">
        <f t="shared" si="237"/>
        <v>12.5</v>
      </c>
      <c r="AH1503" s="87">
        <f t="shared" si="238"/>
        <v>12.2</v>
      </c>
      <c r="AI1503" s="87">
        <f t="shared" si="239"/>
        <v>0.30000000000000071</v>
      </c>
    </row>
    <row r="1504" spans="1:35" ht="12" customHeight="1" x14ac:dyDescent="0.2">
      <c r="A1504" s="73" t="s">
        <v>1887</v>
      </c>
      <c r="B1504" s="74" t="s">
        <v>70</v>
      </c>
      <c r="C1504" s="74" t="s">
        <v>69</v>
      </c>
      <c r="D1504" s="74" t="s">
        <v>26</v>
      </c>
      <c r="E1504" s="74" t="s">
        <v>723</v>
      </c>
      <c r="F1504" s="74" t="s">
        <v>2</v>
      </c>
      <c r="G1504" s="74" t="s">
        <v>2680</v>
      </c>
      <c r="H1504" s="76">
        <v>35381</v>
      </c>
      <c r="I1504" s="75" t="s">
        <v>1</v>
      </c>
      <c r="J1504" s="75" t="s">
        <v>1</v>
      </c>
      <c r="K1504" s="75" t="s">
        <v>1</v>
      </c>
      <c r="L1504" s="75" t="s">
        <v>1</v>
      </c>
      <c r="M1504" s="75" t="s">
        <v>1</v>
      </c>
      <c r="N1504" s="76">
        <v>35874</v>
      </c>
      <c r="O1504" s="77">
        <v>-8.1</v>
      </c>
      <c r="P1504" s="75" t="s">
        <v>1</v>
      </c>
      <c r="Q1504" s="78">
        <v>10.5</v>
      </c>
      <c r="R1504" s="75" t="s">
        <v>1</v>
      </c>
      <c r="S1504" s="75" t="s">
        <v>1</v>
      </c>
      <c r="T1504" s="79">
        <v>16</v>
      </c>
      <c r="V1504" s="86">
        <v>35874</v>
      </c>
      <c r="X1504" s="81" t="str">
        <f t="shared" si="230"/>
        <v>1996-Q4</v>
      </c>
      <c r="Y1504" s="81" t="str">
        <f t="shared" si="231"/>
        <v/>
      </c>
      <c r="Z1504" s="87" t="str">
        <f t="shared" si="232"/>
        <v/>
      </c>
      <c r="AB1504" s="81" t="str">
        <f t="shared" si="233"/>
        <v>1998-Q1</v>
      </c>
      <c r="AC1504" s="81" t="str">
        <f t="shared" si="234"/>
        <v>1998-Q1</v>
      </c>
      <c r="AD1504" s="87">
        <f t="shared" si="235"/>
        <v>10.5</v>
      </c>
      <c r="AF1504" s="81" t="str">
        <f t="shared" si="236"/>
        <v/>
      </c>
      <c r="AG1504" s="87" t="str">
        <f t="shared" si="237"/>
        <v/>
      </c>
      <c r="AH1504" s="87" t="str">
        <f t="shared" si="238"/>
        <v/>
      </c>
      <c r="AI1504" s="87" t="str">
        <f t="shared" si="239"/>
        <v/>
      </c>
    </row>
    <row r="1505" spans="1:35" ht="12" customHeight="1" x14ac:dyDescent="0.2">
      <c r="A1505" s="73" t="s">
        <v>1887</v>
      </c>
      <c r="B1505" s="74" t="s">
        <v>204</v>
      </c>
      <c r="C1505" s="74" t="s">
        <v>2327</v>
      </c>
      <c r="D1505" s="74" t="s">
        <v>2170</v>
      </c>
      <c r="E1505" s="74" t="s">
        <v>971</v>
      </c>
      <c r="F1505" s="74" t="s">
        <v>2</v>
      </c>
      <c r="G1505" s="74" t="s">
        <v>2680</v>
      </c>
      <c r="H1505" s="76">
        <v>35510</v>
      </c>
      <c r="I1505" s="77">
        <v>15.4</v>
      </c>
      <c r="J1505" s="78">
        <v>10.33</v>
      </c>
      <c r="K1505" s="78">
        <v>12.5</v>
      </c>
      <c r="L1505" s="78">
        <v>47.31</v>
      </c>
      <c r="M1505" s="78">
        <v>537.6</v>
      </c>
      <c r="N1505" s="76">
        <v>35860</v>
      </c>
      <c r="O1505" s="77">
        <v>-16.899999999999999</v>
      </c>
      <c r="P1505" s="78">
        <v>9.1</v>
      </c>
      <c r="Q1505" s="78">
        <v>10.75</v>
      </c>
      <c r="R1505" s="78">
        <v>39.590000000000003</v>
      </c>
      <c r="S1505" s="78">
        <v>537.6</v>
      </c>
      <c r="T1505" s="79">
        <v>11</v>
      </c>
      <c r="V1505" s="86">
        <v>35860</v>
      </c>
      <c r="X1505" s="81" t="str">
        <f t="shared" si="230"/>
        <v>1997-Q1</v>
      </c>
      <c r="Y1505" s="81" t="str">
        <f t="shared" si="231"/>
        <v>1997-Q1</v>
      </c>
      <c r="Z1505" s="87">
        <f t="shared" si="232"/>
        <v>12.5</v>
      </c>
      <c r="AB1505" s="81" t="str">
        <f t="shared" si="233"/>
        <v>1998-Q1</v>
      </c>
      <c r="AC1505" s="81" t="str">
        <f t="shared" si="234"/>
        <v>1998-Q1</v>
      </c>
      <c r="AD1505" s="87">
        <f t="shared" si="235"/>
        <v>10.75</v>
      </c>
      <c r="AF1505" s="81" t="str">
        <f t="shared" si="236"/>
        <v>1998-Q1</v>
      </c>
      <c r="AG1505" s="87">
        <f t="shared" si="237"/>
        <v>12.5</v>
      </c>
      <c r="AH1505" s="87">
        <f t="shared" si="238"/>
        <v>10.75</v>
      </c>
      <c r="AI1505" s="87">
        <f t="shared" si="239"/>
        <v>1.75</v>
      </c>
    </row>
    <row r="1506" spans="1:35" ht="12" customHeight="1" x14ac:dyDescent="0.2">
      <c r="A1506" s="73" t="s">
        <v>1887</v>
      </c>
      <c r="B1506" s="74" t="s">
        <v>1653</v>
      </c>
      <c r="C1506" s="74" t="s">
        <v>2127</v>
      </c>
      <c r="D1506" s="74" t="s">
        <v>2095</v>
      </c>
      <c r="E1506" s="74" t="s">
        <v>1674</v>
      </c>
      <c r="F1506" s="74" t="s">
        <v>2</v>
      </c>
      <c r="G1506" s="74" t="s">
        <v>2680</v>
      </c>
      <c r="H1506" s="76">
        <v>35597</v>
      </c>
      <c r="I1506" s="77">
        <v>22.2</v>
      </c>
      <c r="J1506" s="78">
        <v>10.02</v>
      </c>
      <c r="K1506" s="78">
        <v>13</v>
      </c>
      <c r="L1506" s="78">
        <v>44.46</v>
      </c>
      <c r="M1506" s="78">
        <v>198.3</v>
      </c>
      <c r="N1506" s="76">
        <v>35856</v>
      </c>
      <c r="O1506" s="77">
        <v>5.6</v>
      </c>
      <c r="P1506" s="78">
        <v>9.2100000000000009</v>
      </c>
      <c r="Q1506" s="78">
        <v>11.25</v>
      </c>
      <c r="R1506" s="78">
        <v>43.82</v>
      </c>
      <c r="S1506" s="78">
        <v>176.6</v>
      </c>
      <c r="T1506" s="79">
        <v>8</v>
      </c>
      <c r="V1506" s="86">
        <v>35856</v>
      </c>
      <c r="X1506" s="81" t="str">
        <f t="shared" si="230"/>
        <v>1997-Q2</v>
      </c>
      <c r="Y1506" s="81" t="str">
        <f t="shared" si="231"/>
        <v>1997-Q2</v>
      </c>
      <c r="Z1506" s="87">
        <f t="shared" si="232"/>
        <v>13</v>
      </c>
      <c r="AB1506" s="81" t="str">
        <f t="shared" si="233"/>
        <v>1998-Q1</v>
      </c>
      <c r="AC1506" s="81" t="str">
        <f t="shared" si="234"/>
        <v>1998-Q1</v>
      </c>
      <c r="AD1506" s="87">
        <f t="shared" si="235"/>
        <v>11.25</v>
      </c>
      <c r="AF1506" s="81" t="str">
        <f t="shared" si="236"/>
        <v>1998-Q1</v>
      </c>
      <c r="AG1506" s="87">
        <f t="shared" si="237"/>
        <v>13</v>
      </c>
      <c r="AH1506" s="87">
        <f t="shared" si="238"/>
        <v>11.25</v>
      </c>
      <c r="AI1506" s="87">
        <f t="shared" si="239"/>
        <v>1.75</v>
      </c>
    </row>
    <row r="1507" spans="1:35" ht="12" customHeight="1" x14ac:dyDescent="0.2">
      <c r="A1507" s="73" t="s">
        <v>1887</v>
      </c>
      <c r="B1507" s="74" t="s">
        <v>60</v>
      </c>
      <c r="C1507" s="74" t="s">
        <v>2360</v>
      </c>
      <c r="D1507" s="74" t="s">
        <v>2095</v>
      </c>
      <c r="E1507" s="74" t="s">
        <v>843</v>
      </c>
      <c r="F1507" s="74" t="s">
        <v>2</v>
      </c>
      <c r="G1507" s="74" t="s">
        <v>2680</v>
      </c>
      <c r="H1507" s="76">
        <v>35558</v>
      </c>
      <c r="I1507" s="77">
        <v>22.8</v>
      </c>
      <c r="J1507" s="78">
        <v>9.8800000000000008</v>
      </c>
      <c r="K1507" s="78">
        <v>13.6</v>
      </c>
      <c r="L1507" s="78">
        <v>26.72</v>
      </c>
      <c r="M1507" s="78">
        <v>389.3</v>
      </c>
      <c r="N1507" s="76">
        <v>35828</v>
      </c>
      <c r="O1507" s="77">
        <v>13.2</v>
      </c>
      <c r="P1507" s="78">
        <v>9.65</v>
      </c>
      <c r="Q1507" s="78">
        <v>12.75</v>
      </c>
      <c r="R1507" s="78">
        <v>26.72</v>
      </c>
      <c r="S1507" s="78">
        <v>390.7</v>
      </c>
      <c r="T1507" s="79">
        <v>9</v>
      </c>
      <c r="V1507" s="86">
        <v>35828</v>
      </c>
      <c r="X1507" s="81" t="str">
        <f t="shared" si="230"/>
        <v>1997-Q2</v>
      </c>
      <c r="Y1507" s="81" t="str">
        <f t="shared" si="231"/>
        <v>1997-Q2</v>
      </c>
      <c r="Z1507" s="87">
        <f t="shared" si="232"/>
        <v>13.6</v>
      </c>
      <c r="AB1507" s="81" t="str">
        <f t="shared" si="233"/>
        <v>1998-Q1</v>
      </c>
      <c r="AC1507" s="81" t="str">
        <f t="shared" si="234"/>
        <v>1998-Q1</v>
      </c>
      <c r="AD1507" s="87">
        <f t="shared" si="235"/>
        <v>12.75</v>
      </c>
      <c r="AF1507" s="81" t="str">
        <f t="shared" si="236"/>
        <v>1998-Q1</v>
      </c>
      <c r="AG1507" s="87">
        <f t="shared" si="237"/>
        <v>13.6</v>
      </c>
      <c r="AH1507" s="87">
        <f t="shared" si="238"/>
        <v>12.75</v>
      </c>
      <c r="AI1507" s="87">
        <f t="shared" si="239"/>
        <v>0.84999999999999964</v>
      </c>
    </row>
    <row r="1508" spans="1:35" ht="12" customHeight="1" x14ac:dyDescent="0.2">
      <c r="A1508" s="73" t="s">
        <v>1887</v>
      </c>
      <c r="B1508" s="74" t="s">
        <v>78</v>
      </c>
      <c r="C1508" s="74" t="s">
        <v>2324</v>
      </c>
      <c r="D1508" s="74" t="s">
        <v>2170</v>
      </c>
      <c r="E1508" s="74" t="s">
        <v>655</v>
      </c>
      <c r="F1508" s="74" t="s">
        <v>2</v>
      </c>
      <c r="G1508" s="74" t="s">
        <v>2680</v>
      </c>
      <c r="H1508" s="76">
        <v>35660</v>
      </c>
      <c r="I1508" s="77">
        <v>1.8</v>
      </c>
      <c r="J1508" s="78">
        <v>9.43</v>
      </c>
      <c r="K1508" s="78">
        <v>12.9</v>
      </c>
      <c r="L1508" s="78">
        <v>51.62</v>
      </c>
      <c r="M1508" s="75" t="s">
        <v>1</v>
      </c>
      <c r="N1508" s="76">
        <v>35802</v>
      </c>
      <c r="O1508" s="77">
        <v>-14.2</v>
      </c>
      <c r="P1508" s="75" t="s">
        <v>1</v>
      </c>
      <c r="Q1508" s="75" t="s">
        <v>1</v>
      </c>
      <c r="R1508" s="75" t="s">
        <v>1</v>
      </c>
      <c r="S1508" s="75" t="s">
        <v>1</v>
      </c>
      <c r="T1508" s="79">
        <v>4</v>
      </c>
      <c r="V1508" s="86">
        <v>35802</v>
      </c>
      <c r="X1508" s="81" t="str">
        <f t="shared" si="230"/>
        <v>1997-Q3</v>
      </c>
      <c r="Y1508" s="81" t="str">
        <f t="shared" si="231"/>
        <v>1997-Q3</v>
      </c>
      <c r="Z1508" s="87">
        <f t="shared" si="232"/>
        <v>12.9</v>
      </c>
      <c r="AB1508" s="81" t="str">
        <f t="shared" si="233"/>
        <v>1998-Q1</v>
      </c>
      <c r="AC1508" s="81" t="str">
        <f t="shared" si="234"/>
        <v/>
      </c>
      <c r="AD1508" s="87" t="str">
        <f t="shared" si="235"/>
        <v/>
      </c>
      <c r="AF1508" s="81" t="str">
        <f t="shared" si="236"/>
        <v/>
      </c>
      <c r="AG1508" s="87" t="str">
        <f t="shared" si="237"/>
        <v/>
      </c>
      <c r="AH1508" s="87" t="str">
        <f t="shared" si="238"/>
        <v/>
      </c>
      <c r="AI1508" s="87" t="str">
        <f t="shared" si="239"/>
        <v/>
      </c>
    </row>
    <row r="1509" spans="1:35" ht="12" customHeight="1" x14ac:dyDescent="0.2">
      <c r="A1509" s="73" t="s">
        <v>1887</v>
      </c>
      <c r="B1509" s="74" t="s">
        <v>242</v>
      </c>
      <c r="C1509" s="74" t="s">
        <v>2775</v>
      </c>
      <c r="D1509" s="74" t="s">
        <v>241</v>
      </c>
      <c r="E1509" s="74" t="s">
        <v>487</v>
      </c>
      <c r="F1509" s="74" t="s">
        <v>2</v>
      </c>
      <c r="G1509" s="74" t="s">
        <v>2680</v>
      </c>
      <c r="H1509" s="76">
        <v>35207</v>
      </c>
      <c r="I1509" s="77">
        <v>1.3</v>
      </c>
      <c r="J1509" s="78">
        <v>9.39</v>
      </c>
      <c r="K1509" s="78">
        <v>11.65</v>
      </c>
      <c r="L1509" s="78">
        <v>48.58</v>
      </c>
      <c r="M1509" s="75" t="s">
        <v>1</v>
      </c>
      <c r="N1509" s="76">
        <v>35787</v>
      </c>
      <c r="O1509" s="77">
        <v>0</v>
      </c>
      <c r="P1509" s="78">
        <v>9.1300000000000008</v>
      </c>
      <c r="Q1509" s="78">
        <v>11.12</v>
      </c>
      <c r="R1509" s="78">
        <v>48.58</v>
      </c>
      <c r="S1509" s="78">
        <v>253.29300000000001</v>
      </c>
      <c r="T1509" s="79">
        <v>19</v>
      </c>
      <c r="V1509" s="86">
        <v>35787</v>
      </c>
      <c r="X1509" s="81" t="str">
        <f t="shared" si="230"/>
        <v>1996-Q2</v>
      </c>
      <c r="Y1509" s="81" t="str">
        <f t="shared" si="231"/>
        <v>1996-Q2</v>
      </c>
      <c r="Z1509" s="87">
        <f t="shared" si="232"/>
        <v>11.65</v>
      </c>
      <c r="AB1509" s="81" t="str">
        <f t="shared" si="233"/>
        <v>1997-Q4</v>
      </c>
      <c r="AC1509" s="81" t="str">
        <f t="shared" si="234"/>
        <v>1997-Q4</v>
      </c>
      <c r="AD1509" s="87">
        <f t="shared" si="235"/>
        <v>11.12</v>
      </c>
      <c r="AF1509" s="81" t="str">
        <f t="shared" si="236"/>
        <v>1997-Q4</v>
      </c>
      <c r="AG1509" s="87">
        <f t="shared" si="237"/>
        <v>11.65</v>
      </c>
      <c r="AH1509" s="87">
        <f t="shared" si="238"/>
        <v>11.12</v>
      </c>
      <c r="AI1509" s="87">
        <f t="shared" si="239"/>
        <v>0.53000000000000114</v>
      </c>
    </row>
    <row r="1510" spans="1:35" ht="12" customHeight="1" x14ac:dyDescent="0.2">
      <c r="A1510" s="73" t="s">
        <v>1887</v>
      </c>
      <c r="B1510" s="74" t="s">
        <v>111</v>
      </c>
      <c r="C1510" s="74" t="s">
        <v>2263</v>
      </c>
      <c r="D1510" s="74" t="s">
        <v>26</v>
      </c>
      <c r="E1510" s="74" t="s">
        <v>284</v>
      </c>
      <c r="F1510" s="74" t="s">
        <v>2</v>
      </c>
      <c r="G1510" s="74" t="s">
        <v>2680</v>
      </c>
      <c r="H1510" s="76">
        <v>35362</v>
      </c>
      <c r="I1510" s="77">
        <v>13.5</v>
      </c>
      <c r="J1510" s="75" t="s">
        <v>1</v>
      </c>
      <c r="K1510" s="78">
        <v>12.5</v>
      </c>
      <c r="L1510" s="75" t="s">
        <v>1</v>
      </c>
      <c r="M1510" s="75" t="s">
        <v>1</v>
      </c>
      <c r="N1510" s="76">
        <v>35776</v>
      </c>
      <c r="O1510" s="77">
        <v>-16.899999999999999</v>
      </c>
      <c r="P1510" s="78">
        <v>6.99</v>
      </c>
      <c r="Q1510" s="78">
        <v>11</v>
      </c>
      <c r="R1510" s="78">
        <v>32.11</v>
      </c>
      <c r="S1510" s="75" t="s">
        <v>1</v>
      </c>
      <c r="T1510" s="79">
        <v>13</v>
      </c>
      <c r="V1510" s="86">
        <v>35776</v>
      </c>
      <c r="X1510" s="81" t="str">
        <f t="shared" si="230"/>
        <v>1996-Q4</v>
      </c>
      <c r="Y1510" s="81" t="str">
        <f t="shared" si="231"/>
        <v>1996-Q4</v>
      </c>
      <c r="Z1510" s="87">
        <f t="shared" si="232"/>
        <v>12.5</v>
      </c>
      <c r="AB1510" s="81" t="str">
        <f t="shared" si="233"/>
        <v>1997-Q4</v>
      </c>
      <c r="AC1510" s="81" t="str">
        <f t="shared" si="234"/>
        <v>1997-Q4</v>
      </c>
      <c r="AD1510" s="87">
        <f t="shared" si="235"/>
        <v>11</v>
      </c>
      <c r="AF1510" s="81" t="str">
        <f t="shared" si="236"/>
        <v>1997-Q4</v>
      </c>
      <c r="AG1510" s="87">
        <f t="shared" si="237"/>
        <v>12.5</v>
      </c>
      <c r="AH1510" s="87">
        <f t="shared" si="238"/>
        <v>11</v>
      </c>
      <c r="AI1510" s="87">
        <f t="shared" si="239"/>
        <v>1.5</v>
      </c>
    </row>
    <row r="1511" spans="1:35" ht="12" customHeight="1" x14ac:dyDescent="0.2">
      <c r="A1511" s="73" t="s">
        <v>1887</v>
      </c>
      <c r="B1511" s="74" t="s">
        <v>63</v>
      </c>
      <c r="C1511" s="74" t="s">
        <v>100</v>
      </c>
      <c r="D1511" s="74" t="s">
        <v>62</v>
      </c>
      <c r="E1511" s="74" t="s">
        <v>830</v>
      </c>
      <c r="F1511" s="74" t="s">
        <v>2</v>
      </c>
      <c r="G1511" s="74" t="s">
        <v>2680</v>
      </c>
      <c r="H1511" s="76">
        <v>35662</v>
      </c>
      <c r="I1511" s="77">
        <v>64.5</v>
      </c>
      <c r="J1511" s="78">
        <v>9.52</v>
      </c>
      <c r="K1511" s="78">
        <v>12.5</v>
      </c>
      <c r="L1511" s="78">
        <v>42.7</v>
      </c>
      <c r="M1511" s="75" t="s">
        <v>1</v>
      </c>
      <c r="N1511" s="76">
        <v>35754</v>
      </c>
      <c r="O1511" s="77">
        <v>24</v>
      </c>
      <c r="P1511" s="75" t="s">
        <v>1</v>
      </c>
      <c r="Q1511" s="75" t="s">
        <v>1</v>
      </c>
      <c r="R1511" s="75" t="s">
        <v>1</v>
      </c>
      <c r="S1511" s="75" t="s">
        <v>1</v>
      </c>
      <c r="T1511" s="79">
        <v>3</v>
      </c>
      <c r="V1511" s="86">
        <v>35754</v>
      </c>
      <c r="X1511" s="81" t="str">
        <f t="shared" si="230"/>
        <v>1997-Q3</v>
      </c>
      <c r="Y1511" s="81" t="str">
        <f t="shared" si="231"/>
        <v>1997-Q3</v>
      </c>
      <c r="Z1511" s="87">
        <f t="shared" si="232"/>
        <v>12.5</v>
      </c>
      <c r="AB1511" s="81" t="str">
        <f t="shared" si="233"/>
        <v>1997-Q4</v>
      </c>
      <c r="AC1511" s="81" t="str">
        <f t="shared" si="234"/>
        <v/>
      </c>
      <c r="AD1511" s="87" t="str">
        <f t="shared" si="235"/>
        <v/>
      </c>
      <c r="AF1511" s="81" t="str">
        <f t="shared" si="236"/>
        <v/>
      </c>
      <c r="AG1511" s="87" t="str">
        <f t="shared" si="237"/>
        <v/>
      </c>
      <c r="AH1511" s="87" t="str">
        <f t="shared" si="238"/>
        <v/>
      </c>
      <c r="AI1511" s="87" t="str">
        <f t="shared" si="239"/>
        <v/>
      </c>
    </row>
    <row r="1512" spans="1:35" ht="12" customHeight="1" x14ac:dyDescent="0.2">
      <c r="A1512" s="73" t="s">
        <v>1887</v>
      </c>
      <c r="B1512" s="74" t="s">
        <v>181</v>
      </c>
      <c r="C1512" s="74" t="s">
        <v>3015</v>
      </c>
      <c r="D1512" s="74" t="s">
        <v>22</v>
      </c>
      <c r="E1512" s="74" t="s">
        <v>1338</v>
      </c>
      <c r="F1512" s="74" t="s">
        <v>2</v>
      </c>
      <c r="G1512" s="74" t="s">
        <v>2680</v>
      </c>
      <c r="H1512" s="76">
        <v>35265</v>
      </c>
      <c r="I1512" s="77">
        <v>9.3000000000000007</v>
      </c>
      <c r="J1512" s="78">
        <v>9.82</v>
      </c>
      <c r="K1512" s="78">
        <v>12</v>
      </c>
      <c r="L1512" s="75" t="s">
        <v>1</v>
      </c>
      <c r="M1512" s="75" t="s">
        <v>1</v>
      </c>
      <c r="N1512" s="76">
        <v>35723</v>
      </c>
      <c r="O1512" s="77">
        <v>-35.9</v>
      </c>
      <c r="P1512" s="75" t="s">
        <v>1</v>
      </c>
      <c r="Q1512" s="75" t="s">
        <v>1</v>
      </c>
      <c r="R1512" s="75" t="s">
        <v>1</v>
      </c>
      <c r="S1512" s="75" t="s">
        <v>1</v>
      </c>
      <c r="T1512" s="79">
        <v>15</v>
      </c>
      <c r="V1512" s="86">
        <v>35723</v>
      </c>
      <c r="X1512" s="81" t="str">
        <f t="shared" si="230"/>
        <v>1996-Q3</v>
      </c>
      <c r="Y1512" s="81" t="str">
        <f t="shared" si="231"/>
        <v>1996-Q3</v>
      </c>
      <c r="Z1512" s="87">
        <f t="shared" si="232"/>
        <v>12</v>
      </c>
      <c r="AB1512" s="81" t="str">
        <f t="shared" si="233"/>
        <v>1997-Q4</v>
      </c>
      <c r="AC1512" s="81" t="str">
        <f t="shared" si="234"/>
        <v/>
      </c>
      <c r="AD1512" s="87" t="str">
        <f t="shared" si="235"/>
        <v/>
      </c>
      <c r="AF1512" s="81" t="str">
        <f t="shared" si="236"/>
        <v/>
      </c>
      <c r="AG1512" s="87" t="str">
        <f t="shared" si="237"/>
        <v/>
      </c>
      <c r="AH1512" s="87" t="str">
        <f t="shared" si="238"/>
        <v/>
      </c>
      <c r="AI1512" s="87" t="str">
        <f t="shared" si="239"/>
        <v/>
      </c>
    </row>
    <row r="1513" spans="1:35" ht="12" customHeight="1" x14ac:dyDescent="0.2">
      <c r="A1513" s="73" t="s">
        <v>1887</v>
      </c>
      <c r="B1513" s="74" t="s">
        <v>70</v>
      </c>
      <c r="C1513" s="74" t="s">
        <v>69</v>
      </c>
      <c r="D1513" s="74" t="s">
        <v>26</v>
      </c>
      <c r="E1513" s="74" t="s">
        <v>722</v>
      </c>
      <c r="F1513" s="74" t="s">
        <v>2</v>
      </c>
      <c r="G1513" s="74" t="s">
        <v>2680</v>
      </c>
      <c r="H1513" s="76">
        <v>35580</v>
      </c>
      <c r="I1513" s="77">
        <v>-26.7</v>
      </c>
      <c r="J1513" s="75" t="s">
        <v>1</v>
      </c>
      <c r="K1513" s="75" t="s">
        <v>1</v>
      </c>
      <c r="L1513" s="75" t="s">
        <v>1</v>
      </c>
      <c r="M1513" s="75" t="s">
        <v>1</v>
      </c>
      <c r="N1513" s="76">
        <v>35697</v>
      </c>
      <c r="O1513" s="77">
        <v>-59</v>
      </c>
      <c r="P1513" s="75" t="s">
        <v>1</v>
      </c>
      <c r="Q1513" s="75" t="s">
        <v>1</v>
      </c>
      <c r="R1513" s="75" t="s">
        <v>1</v>
      </c>
      <c r="S1513" s="75" t="s">
        <v>1</v>
      </c>
      <c r="T1513" s="79">
        <v>3</v>
      </c>
      <c r="V1513" s="86">
        <v>35697</v>
      </c>
      <c r="X1513" s="81" t="str">
        <f t="shared" si="230"/>
        <v>1997-Q2</v>
      </c>
      <c r="Y1513" s="81" t="str">
        <f t="shared" si="231"/>
        <v/>
      </c>
      <c r="Z1513" s="87" t="str">
        <f t="shared" si="232"/>
        <v/>
      </c>
      <c r="AB1513" s="81" t="str">
        <f t="shared" si="233"/>
        <v>1997-Q3</v>
      </c>
      <c r="AC1513" s="81" t="str">
        <f t="shared" si="234"/>
        <v/>
      </c>
      <c r="AD1513" s="87" t="str">
        <f t="shared" si="235"/>
        <v/>
      </c>
      <c r="AF1513" s="81" t="str">
        <f t="shared" si="236"/>
        <v/>
      </c>
      <c r="AG1513" s="87" t="str">
        <f t="shared" si="237"/>
        <v/>
      </c>
      <c r="AH1513" s="87" t="str">
        <f t="shared" si="238"/>
        <v/>
      </c>
      <c r="AI1513" s="87" t="str">
        <f t="shared" si="239"/>
        <v/>
      </c>
    </row>
    <row r="1514" spans="1:35" ht="12" customHeight="1" x14ac:dyDescent="0.2">
      <c r="A1514" s="73" t="s">
        <v>1887</v>
      </c>
      <c r="B1514" s="74" t="s">
        <v>8</v>
      </c>
      <c r="C1514" s="74" t="s">
        <v>2942</v>
      </c>
      <c r="D1514" s="74" t="s">
        <v>128</v>
      </c>
      <c r="E1514" s="74" t="s">
        <v>1739</v>
      </c>
      <c r="F1514" s="74" t="s">
        <v>2</v>
      </c>
      <c r="G1514" s="74" t="s">
        <v>2680</v>
      </c>
      <c r="H1514" s="76">
        <v>35311</v>
      </c>
      <c r="I1514" s="77">
        <v>7.7</v>
      </c>
      <c r="J1514" s="78">
        <v>11.24</v>
      </c>
      <c r="K1514" s="78">
        <v>12</v>
      </c>
      <c r="L1514" s="78">
        <v>54.08</v>
      </c>
      <c r="M1514" s="78">
        <v>224</v>
      </c>
      <c r="N1514" s="76">
        <v>35628</v>
      </c>
      <c r="O1514" s="77">
        <v>4.9000000000000004</v>
      </c>
      <c r="P1514" s="78">
        <v>11.08</v>
      </c>
      <c r="Q1514" s="78">
        <v>12</v>
      </c>
      <c r="R1514" s="78">
        <v>53.01</v>
      </c>
      <c r="S1514" s="78">
        <v>225.3</v>
      </c>
      <c r="T1514" s="79">
        <v>10</v>
      </c>
      <c r="V1514" s="86">
        <v>35628</v>
      </c>
      <c r="X1514" s="81" t="str">
        <f t="shared" si="230"/>
        <v>1996-Q3</v>
      </c>
      <c r="Y1514" s="81" t="str">
        <f t="shared" si="231"/>
        <v>1996-Q3</v>
      </c>
      <c r="Z1514" s="87">
        <f t="shared" si="232"/>
        <v>12</v>
      </c>
      <c r="AB1514" s="81" t="str">
        <f t="shared" si="233"/>
        <v>1997-Q3</v>
      </c>
      <c r="AC1514" s="81" t="str">
        <f t="shared" si="234"/>
        <v>1997-Q3</v>
      </c>
      <c r="AD1514" s="87">
        <f t="shared" si="235"/>
        <v>12</v>
      </c>
      <c r="AF1514" s="81" t="str">
        <f t="shared" si="236"/>
        <v>1997-Q3</v>
      </c>
      <c r="AG1514" s="87">
        <f t="shared" si="237"/>
        <v>12</v>
      </c>
      <c r="AH1514" s="87">
        <f t="shared" si="238"/>
        <v>12</v>
      </c>
      <c r="AI1514" s="87">
        <f t="shared" si="239"/>
        <v>0</v>
      </c>
    </row>
    <row r="1515" spans="1:35" ht="12" customHeight="1" x14ac:dyDescent="0.2">
      <c r="A1515" s="73" t="s">
        <v>1887</v>
      </c>
      <c r="B1515" s="74" t="s">
        <v>204</v>
      </c>
      <c r="C1515" s="74" t="s">
        <v>2695</v>
      </c>
      <c r="D1515" s="74" t="s">
        <v>48</v>
      </c>
      <c r="E1515" s="74" t="s">
        <v>941</v>
      </c>
      <c r="F1515" s="74" t="s">
        <v>2</v>
      </c>
      <c r="G1515" s="74" t="s">
        <v>2680</v>
      </c>
      <c r="H1515" s="76">
        <v>35307</v>
      </c>
      <c r="I1515" s="77">
        <v>23.4</v>
      </c>
      <c r="J1515" s="78">
        <v>10.35</v>
      </c>
      <c r="K1515" s="78">
        <v>13.5</v>
      </c>
      <c r="L1515" s="78">
        <v>48.4</v>
      </c>
      <c r="M1515" s="75" t="s">
        <v>1</v>
      </c>
      <c r="N1515" s="76">
        <v>35627</v>
      </c>
      <c r="O1515" s="77">
        <v>13.6</v>
      </c>
      <c r="P1515" s="75" t="s">
        <v>1</v>
      </c>
      <c r="Q1515" s="75" t="s">
        <v>1</v>
      </c>
      <c r="R1515" s="75" t="s">
        <v>1</v>
      </c>
      <c r="S1515" s="75" t="s">
        <v>1</v>
      </c>
      <c r="T1515" s="79">
        <v>10</v>
      </c>
      <c r="V1515" s="86">
        <v>35627</v>
      </c>
      <c r="X1515" s="81" t="str">
        <f t="shared" si="230"/>
        <v>1996-Q3</v>
      </c>
      <c r="Y1515" s="81" t="str">
        <f t="shared" si="231"/>
        <v>1996-Q3</v>
      </c>
      <c r="Z1515" s="87">
        <f t="shared" si="232"/>
        <v>13.5</v>
      </c>
      <c r="AB1515" s="81" t="str">
        <f t="shared" si="233"/>
        <v>1997-Q3</v>
      </c>
      <c r="AC1515" s="81" t="str">
        <f t="shared" si="234"/>
        <v/>
      </c>
      <c r="AD1515" s="87" t="str">
        <f t="shared" si="235"/>
        <v/>
      </c>
      <c r="AF1515" s="81" t="str">
        <f t="shared" si="236"/>
        <v/>
      </c>
      <c r="AG1515" s="87" t="str">
        <f t="shared" si="237"/>
        <v/>
      </c>
      <c r="AH1515" s="87" t="str">
        <f t="shared" si="238"/>
        <v/>
      </c>
      <c r="AI1515" s="87" t="str">
        <f t="shared" si="239"/>
        <v/>
      </c>
    </row>
    <row r="1516" spans="1:35" ht="12" customHeight="1" x14ac:dyDescent="0.2">
      <c r="A1516" s="73" t="s">
        <v>1887</v>
      </c>
      <c r="B1516" s="74" t="s">
        <v>89</v>
      </c>
      <c r="C1516" s="74" t="s">
        <v>88</v>
      </c>
      <c r="D1516" s="74" t="s">
        <v>12</v>
      </c>
      <c r="E1516" s="74" t="s">
        <v>521</v>
      </c>
      <c r="F1516" s="74" t="s">
        <v>2</v>
      </c>
      <c r="G1516" s="74" t="s">
        <v>2680</v>
      </c>
      <c r="H1516" s="76">
        <v>35220</v>
      </c>
      <c r="I1516" s="77">
        <v>-21</v>
      </c>
      <c r="J1516" s="75" t="s">
        <v>1</v>
      </c>
      <c r="K1516" s="75" t="s">
        <v>1</v>
      </c>
      <c r="L1516" s="75" t="s">
        <v>1</v>
      </c>
      <c r="M1516" s="75" t="s">
        <v>1</v>
      </c>
      <c r="N1516" s="76">
        <v>35608</v>
      </c>
      <c r="O1516" s="77">
        <v>-23.7</v>
      </c>
      <c r="P1516" s="75" t="s">
        <v>1</v>
      </c>
      <c r="Q1516" s="75" t="s">
        <v>1</v>
      </c>
      <c r="R1516" s="75" t="s">
        <v>1</v>
      </c>
      <c r="S1516" s="75" t="s">
        <v>1</v>
      </c>
      <c r="T1516" s="79">
        <v>12</v>
      </c>
      <c r="V1516" s="86">
        <v>35608</v>
      </c>
      <c r="X1516" s="81" t="str">
        <f t="shared" si="230"/>
        <v>1996-Q2</v>
      </c>
      <c r="Y1516" s="81" t="str">
        <f t="shared" si="231"/>
        <v/>
      </c>
      <c r="Z1516" s="87" t="str">
        <f t="shared" si="232"/>
        <v/>
      </c>
      <c r="AB1516" s="81" t="str">
        <f t="shared" si="233"/>
        <v>1997-Q2</v>
      </c>
      <c r="AC1516" s="81" t="str">
        <f t="shared" si="234"/>
        <v/>
      </c>
      <c r="AD1516" s="87" t="str">
        <f t="shared" si="235"/>
        <v/>
      </c>
      <c r="AF1516" s="81" t="str">
        <f t="shared" si="236"/>
        <v/>
      </c>
      <c r="AG1516" s="87" t="str">
        <f t="shared" si="237"/>
        <v/>
      </c>
      <c r="AH1516" s="87" t="str">
        <f t="shared" si="238"/>
        <v/>
      </c>
      <c r="AI1516" s="87" t="str">
        <f t="shared" si="239"/>
        <v/>
      </c>
    </row>
    <row r="1517" spans="1:35" ht="12" customHeight="1" x14ac:dyDescent="0.2">
      <c r="A1517" s="73" t="s">
        <v>1887</v>
      </c>
      <c r="B1517" s="74" t="s">
        <v>8</v>
      </c>
      <c r="C1517" s="74" t="s">
        <v>3006</v>
      </c>
      <c r="D1517" s="74" t="s">
        <v>122</v>
      </c>
      <c r="E1517" s="74" t="s">
        <v>1799</v>
      </c>
      <c r="F1517" s="74" t="s">
        <v>2</v>
      </c>
      <c r="G1517" s="74" t="s">
        <v>2680</v>
      </c>
      <c r="H1517" s="76">
        <v>35156</v>
      </c>
      <c r="I1517" s="77">
        <v>13.4</v>
      </c>
      <c r="J1517" s="78">
        <v>9.59</v>
      </c>
      <c r="K1517" s="78">
        <v>11.9</v>
      </c>
      <c r="L1517" s="78">
        <v>51.59</v>
      </c>
      <c r="M1517" s="78">
        <v>821.6</v>
      </c>
      <c r="N1517" s="76">
        <v>35549</v>
      </c>
      <c r="O1517" s="77">
        <v>-10.6</v>
      </c>
      <c r="P1517" s="78">
        <v>9.4600000000000009</v>
      </c>
      <c r="Q1517" s="78">
        <v>11.7</v>
      </c>
      <c r="R1517" s="78">
        <v>52</v>
      </c>
      <c r="S1517" s="78">
        <v>802.7</v>
      </c>
      <c r="T1517" s="79">
        <v>13</v>
      </c>
      <c r="V1517" s="86">
        <v>35549</v>
      </c>
      <c r="X1517" s="81" t="str">
        <f t="shared" si="230"/>
        <v>1996-Q2</v>
      </c>
      <c r="Y1517" s="81" t="str">
        <f t="shared" si="231"/>
        <v>1996-Q2</v>
      </c>
      <c r="Z1517" s="87">
        <f t="shared" si="232"/>
        <v>11.9</v>
      </c>
      <c r="AB1517" s="81" t="str">
        <f t="shared" si="233"/>
        <v>1997-Q2</v>
      </c>
      <c r="AC1517" s="81" t="str">
        <f t="shared" si="234"/>
        <v>1997-Q2</v>
      </c>
      <c r="AD1517" s="87">
        <f t="shared" si="235"/>
        <v>11.7</v>
      </c>
      <c r="AF1517" s="81" t="str">
        <f t="shared" si="236"/>
        <v>1997-Q2</v>
      </c>
      <c r="AG1517" s="87">
        <f t="shared" si="237"/>
        <v>11.9</v>
      </c>
      <c r="AH1517" s="87">
        <f t="shared" si="238"/>
        <v>11.7</v>
      </c>
      <c r="AI1517" s="87">
        <f t="shared" si="239"/>
        <v>0.20000000000000107</v>
      </c>
    </row>
    <row r="1518" spans="1:35" ht="12" customHeight="1" x14ac:dyDescent="0.2">
      <c r="A1518" s="73" t="s">
        <v>1887</v>
      </c>
      <c r="B1518" s="74" t="s">
        <v>242</v>
      </c>
      <c r="C1518" s="74" t="s">
        <v>2775</v>
      </c>
      <c r="D1518" s="74" t="s">
        <v>241</v>
      </c>
      <c r="E1518" s="74" t="s">
        <v>488</v>
      </c>
      <c r="F1518" s="74" t="s">
        <v>2</v>
      </c>
      <c r="G1518" s="74" t="s">
        <v>2680</v>
      </c>
      <c r="H1518" s="76">
        <v>34758</v>
      </c>
      <c r="I1518" s="77">
        <v>5</v>
      </c>
      <c r="J1518" s="78">
        <v>9.27</v>
      </c>
      <c r="K1518" s="78">
        <v>11.5</v>
      </c>
      <c r="L1518" s="78">
        <v>49.12</v>
      </c>
      <c r="M1518" s="78">
        <v>228</v>
      </c>
      <c r="N1518" s="76">
        <v>35548</v>
      </c>
      <c r="O1518" s="77">
        <v>3.9</v>
      </c>
      <c r="P1518" s="78">
        <v>9.27</v>
      </c>
      <c r="Q1518" s="78">
        <v>11.5</v>
      </c>
      <c r="R1518" s="78">
        <v>49.12</v>
      </c>
      <c r="S1518" s="78">
        <v>228</v>
      </c>
      <c r="T1518" s="79">
        <v>26</v>
      </c>
      <c r="V1518" s="86">
        <v>35548</v>
      </c>
      <c r="X1518" s="81" t="str">
        <f t="shared" si="230"/>
        <v>1995-Q1</v>
      </c>
      <c r="Y1518" s="81" t="str">
        <f t="shared" si="231"/>
        <v>1995-Q1</v>
      </c>
      <c r="Z1518" s="87">
        <f t="shared" si="232"/>
        <v>11.5</v>
      </c>
      <c r="AB1518" s="81" t="str">
        <f t="shared" si="233"/>
        <v>1997-Q2</v>
      </c>
      <c r="AC1518" s="81" t="str">
        <f t="shared" si="234"/>
        <v>1997-Q2</v>
      </c>
      <c r="AD1518" s="87">
        <f t="shared" si="235"/>
        <v>11.5</v>
      </c>
      <c r="AF1518" s="81" t="str">
        <f t="shared" si="236"/>
        <v>1997-Q2</v>
      </c>
      <c r="AG1518" s="87">
        <f t="shared" si="237"/>
        <v>11.5</v>
      </c>
      <c r="AH1518" s="87">
        <f t="shared" si="238"/>
        <v>11.5</v>
      </c>
      <c r="AI1518" s="87">
        <f t="shared" si="239"/>
        <v>0</v>
      </c>
    </row>
    <row r="1519" spans="1:35" ht="12" customHeight="1" x14ac:dyDescent="0.2">
      <c r="A1519" s="73" t="s">
        <v>1887</v>
      </c>
      <c r="B1519" s="74" t="s">
        <v>242</v>
      </c>
      <c r="C1519" s="74" t="s">
        <v>246</v>
      </c>
      <c r="D1519" s="74" t="s">
        <v>241</v>
      </c>
      <c r="E1519" s="74" t="s">
        <v>469</v>
      </c>
      <c r="F1519" s="74" t="s">
        <v>2</v>
      </c>
      <c r="G1519" s="74" t="s">
        <v>2680</v>
      </c>
      <c r="H1519" s="76">
        <v>34773</v>
      </c>
      <c r="I1519" s="77">
        <v>8.9</v>
      </c>
      <c r="J1519" s="78">
        <v>9.76</v>
      </c>
      <c r="K1519" s="78">
        <v>12.5</v>
      </c>
      <c r="L1519" s="78">
        <v>49.3</v>
      </c>
      <c r="M1519" s="78">
        <v>223.4</v>
      </c>
      <c r="N1519" s="76">
        <v>35522</v>
      </c>
      <c r="O1519" s="77">
        <v>6.8</v>
      </c>
      <c r="P1519" s="78">
        <v>9.34</v>
      </c>
      <c r="Q1519" s="78">
        <v>11.65</v>
      </c>
      <c r="R1519" s="78">
        <v>49.3</v>
      </c>
      <c r="S1519" s="78">
        <v>223.4</v>
      </c>
      <c r="T1519" s="79">
        <v>24</v>
      </c>
      <c r="V1519" s="86">
        <v>35522</v>
      </c>
      <c r="X1519" s="81" t="str">
        <f t="shared" si="230"/>
        <v>1995-Q1</v>
      </c>
      <c r="Y1519" s="81" t="str">
        <f t="shared" si="231"/>
        <v>1995-Q1</v>
      </c>
      <c r="Z1519" s="87">
        <f t="shared" si="232"/>
        <v>12.5</v>
      </c>
      <c r="AB1519" s="81" t="str">
        <f t="shared" si="233"/>
        <v>1997-Q2</v>
      </c>
      <c r="AC1519" s="81" t="str">
        <f t="shared" si="234"/>
        <v>1997-Q2</v>
      </c>
      <c r="AD1519" s="87">
        <f t="shared" si="235"/>
        <v>11.65</v>
      </c>
      <c r="AF1519" s="81" t="str">
        <f t="shared" si="236"/>
        <v>1997-Q2</v>
      </c>
      <c r="AG1519" s="87">
        <f t="shared" si="237"/>
        <v>12.5</v>
      </c>
      <c r="AH1519" s="87">
        <f t="shared" si="238"/>
        <v>11.65</v>
      </c>
      <c r="AI1519" s="87">
        <f t="shared" si="239"/>
        <v>0.84999999999999964</v>
      </c>
    </row>
    <row r="1520" spans="1:35" ht="12" customHeight="1" x14ac:dyDescent="0.2">
      <c r="A1520" s="73" t="s">
        <v>1887</v>
      </c>
      <c r="B1520" s="74" t="s">
        <v>28</v>
      </c>
      <c r="C1520" s="74" t="s">
        <v>1492</v>
      </c>
      <c r="D1520" s="74" t="s">
        <v>22</v>
      </c>
      <c r="E1520" s="74" t="s">
        <v>1495</v>
      </c>
      <c r="F1520" s="74" t="s">
        <v>2</v>
      </c>
      <c r="G1520" s="74" t="s">
        <v>2680</v>
      </c>
      <c r="H1520" s="76">
        <v>35009</v>
      </c>
      <c r="I1520" s="77">
        <v>70.8</v>
      </c>
      <c r="J1520" s="78">
        <v>9.75</v>
      </c>
      <c r="K1520" s="78">
        <v>12.25</v>
      </c>
      <c r="L1520" s="78">
        <v>45.4</v>
      </c>
      <c r="M1520" s="78">
        <v>3298.2</v>
      </c>
      <c r="N1520" s="76">
        <v>35520</v>
      </c>
      <c r="O1520" s="77">
        <v>-32.299999999999997</v>
      </c>
      <c r="P1520" s="78">
        <v>8.73</v>
      </c>
      <c r="Q1520" s="78">
        <v>10.02</v>
      </c>
      <c r="R1520" s="78">
        <v>45.39</v>
      </c>
      <c r="S1520" s="78">
        <v>2905.4</v>
      </c>
      <c r="T1520" s="79">
        <v>17</v>
      </c>
      <c r="V1520" s="86">
        <v>35520</v>
      </c>
      <c r="X1520" s="81" t="str">
        <f t="shared" si="230"/>
        <v>1995-Q4</v>
      </c>
      <c r="Y1520" s="81" t="str">
        <f t="shared" si="231"/>
        <v>1995-Q4</v>
      </c>
      <c r="Z1520" s="87">
        <f t="shared" si="232"/>
        <v>12.25</v>
      </c>
      <c r="AB1520" s="81" t="str">
        <f t="shared" si="233"/>
        <v>1997-Q1</v>
      </c>
      <c r="AC1520" s="81" t="str">
        <f t="shared" si="234"/>
        <v>1997-Q1</v>
      </c>
      <c r="AD1520" s="87">
        <f t="shared" si="235"/>
        <v>10.02</v>
      </c>
      <c r="AF1520" s="81" t="str">
        <f t="shared" si="236"/>
        <v>1997-Q1</v>
      </c>
      <c r="AG1520" s="87">
        <f t="shared" si="237"/>
        <v>12.25</v>
      </c>
      <c r="AH1520" s="87">
        <f t="shared" si="238"/>
        <v>10.02</v>
      </c>
      <c r="AI1520" s="87">
        <f t="shared" si="239"/>
        <v>2.2300000000000004</v>
      </c>
    </row>
    <row r="1521" spans="1:35" ht="12" customHeight="1" x14ac:dyDescent="0.2">
      <c r="A1521" s="73" t="s">
        <v>1887</v>
      </c>
      <c r="B1521" s="74" t="s">
        <v>8</v>
      </c>
      <c r="C1521" s="74" t="s">
        <v>3016</v>
      </c>
      <c r="D1521" s="74" t="s">
        <v>124</v>
      </c>
      <c r="E1521" s="74" t="s">
        <v>1823</v>
      </c>
      <c r="F1521" s="74" t="s">
        <v>2</v>
      </c>
      <c r="G1521" s="74" t="s">
        <v>2680</v>
      </c>
      <c r="H1521" s="76">
        <v>35156</v>
      </c>
      <c r="I1521" s="77">
        <v>-5</v>
      </c>
      <c r="J1521" s="78">
        <v>10.71</v>
      </c>
      <c r="K1521" s="78">
        <v>11.75</v>
      </c>
      <c r="L1521" s="78">
        <v>55.03</v>
      </c>
      <c r="M1521" s="78">
        <v>567.79999999999995</v>
      </c>
      <c r="N1521" s="76">
        <v>35481</v>
      </c>
      <c r="O1521" s="77">
        <v>-35.5</v>
      </c>
      <c r="P1521" s="78">
        <v>10.72</v>
      </c>
      <c r="Q1521" s="78">
        <v>11.8</v>
      </c>
      <c r="R1521" s="78">
        <v>54.8</v>
      </c>
      <c r="S1521" s="78">
        <v>559.5</v>
      </c>
      <c r="T1521" s="79">
        <v>10</v>
      </c>
      <c r="V1521" s="86">
        <v>35481</v>
      </c>
      <c r="X1521" s="81" t="str">
        <f t="shared" si="230"/>
        <v>1996-Q2</v>
      </c>
      <c r="Y1521" s="81" t="str">
        <f t="shared" si="231"/>
        <v>1996-Q2</v>
      </c>
      <c r="Z1521" s="87">
        <f t="shared" si="232"/>
        <v>11.75</v>
      </c>
      <c r="AB1521" s="81" t="str">
        <f t="shared" si="233"/>
        <v>1997-Q1</v>
      </c>
      <c r="AC1521" s="81" t="str">
        <f t="shared" si="234"/>
        <v>1997-Q1</v>
      </c>
      <c r="AD1521" s="87">
        <f t="shared" si="235"/>
        <v>11.8</v>
      </c>
      <c r="AF1521" s="81" t="str">
        <f t="shared" si="236"/>
        <v>1997-Q1</v>
      </c>
      <c r="AG1521" s="87">
        <f t="shared" si="237"/>
        <v>11.75</v>
      </c>
      <c r="AH1521" s="87">
        <f t="shared" si="238"/>
        <v>11.8</v>
      </c>
      <c r="AI1521" s="87">
        <f t="shared" si="239"/>
        <v>-5.0000000000000711E-2</v>
      </c>
    </row>
    <row r="1522" spans="1:35" ht="12" customHeight="1" x14ac:dyDescent="0.2">
      <c r="A1522" s="73" t="s">
        <v>1887</v>
      </c>
      <c r="B1522" s="74" t="s">
        <v>8</v>
      </c>
      <c r="C1522" s="74" t="s">
        <v>125</v>
      </c>
      <c r="D1522" s="74" t="s">
        <v>124</v>
      </c>
      <c r="E1522" s="74" t="s">
        <v>1776</v>
      </c>
      <c r="F1522" s="74" t="s">
        <v>2</v>
      </c>
      <c r="G1522" s="74" t="s">
        <v>2680</v>
      </c>
      <c r="H1522" s="76">
        <v>35080</v>
      </c>
      <c r="I1522" s="77">
        <v>77</v>
      </c>
      <c r="J1522" s="78">
        <v>10.64</v>
      </c>
      <c r="K1522" s="78">
        <v>12.5</v>
      </c>
      <c r="L1522" s="78">
        <v>53.4</v>
      </c>
      <c r="M1522" s="78">
        <v>2486</v>
      </c>
      <c r="N1522" s="76">
        <v>35474</v>
      </c>
      <c r="O1522" s="77">
        <v>-7.4</v>
      </c>
      <c r="P1522" s="78">
        <v>10.61</v>
      </c>
      <c r="Q1522" s="78">
        <v>11.8</v>
      </c>
      <c r="R1522" s="78">
        <v>53.35</v>
      </c>
      <c r="S1522" s="78">
        <v>2371.1</v>
      </c>
      <c r="T1522" s="79">
        <v>13</v>
      </c>
      <c r="V1522" s="86">
        <v>35474</v>
      </c>
      <c r="X1522" s="81" t="str">
        <f t="shared" si="230"/>
        <v>1996-Q1</v>
      </c>
      <c r="Y1522" s="81" t="str">
        <f t="shared" si="231"/>
        <v>1996-Q1</v>
      </c>
      <c r="Z1522" s="87">
        <f t="shared" si="232"/>
        <v>12.5</v>
      </c>
      <c r="AB1522" s="81" t="str">
        <f t="shared" si="233"/>
        <v>1997-Q1</v>
      </c>
      <c r="AC1522" s="81" t="str">
        <f t="shared" si="234"/>
        <v>1997-Q1</v>
      </c>
      <c r="AD1522" s="87">
        <f t="shared" si="235"/>
        <v>11.8</v>
      </c>
      <c r="AF1522" s="81" t="str">
        <f t="shared" si="236"/>
        <v>1997-Q1</v>
      </c>
      <c r="AG1522" s="87">
        <f t="shared" si="237"/>
        <v>12.5</v>
      </c>
      <c r="AH1522" s="87">
        <f t="shared" si="238"/>
        <v>11.8</v>
      </c>
      <c r="AI1522" s="87">
        <f t="shared" si="239"/>
        <v>0.69999999999999929</v>
      </c>
    </row>
    <row r="1523" spans="1:35" ht="12" customHeight="1" x14ac:dyDescent="0.2">
      <c r="A1523" s="73" t="s">
        <v>1887</v>
      </c>
      <c r="B1523" s="74" t="s">
        <v>181</v>
      </c>
      <c r="C1523" s="74" t="s">
        <v>3018</v>
      </c>
      <c r="D1523" s="74" t="s">
        <v>180</v>
      </c>
      <c r="E1523" s="74" t="s">
        <v>1326</v>
      </c>
      <c r="F1523" s="74" t="s">
        <v>2</v>
      </c>
      <c r="G1523" s="74" t="s">
        <v>2680</v>
      </c>
      <c r="H1523" s="76">
        <v>35233</v>
      </c>
      <c r="I1523" s="77">
        <v>-14.2</v>
      </c>
      <c r="J1523" s="78">
        <v>10.15</v>
      </c>
      <c r="K1523" s="78">
        <v>12.75</v>
      </c>
      <c r="L1523" s="78">
        <v>51.08</v>
      </c>
      <c r="M1523" s="75" t="s">
        <v>1</v>
      </c>
      <c r="N1523" s="76">
        <v>35472</v>
      </c>
      <c r="O1523" s="77">
        <v>-55.7</v>
      </c>
      <c r="P1523" s="75" t="s">
        <v>1</v>
      </c>
      <c r="Q1523" s="75" t="s">
        <v>1</v>
      </c>
      <c r="R1523" s="75" t="s">
        <v>1</v>
      </c>
      <c r="S1523" s="75" t="s">
        <v>1</v>
      </c>
      <c r="T1523" s="79">
        <v>7</v>
      </c>
      <c r="V1523" s="86">
        <v>35472</v>
      </c>
      <c r="X1523" s="81" t="str">
        <f t="shared" si="230"/>
        <v>1996-Q2</v>
      </c>
      <c r="Y1523" s="81" t="str">
        <f t="shared" si="231"/>
        <v>1996-Q2</v>
      </c>
      <c r="Z1523" s="87">
        <f t="shared" si="232"/>
        <v>12.75</v>
      </c>
      <c r="AB1523" s="81" t="str">
        <f t="shared" si="233"/>
        <v>1997-Q1</v>
      </c>
      <c r="AC1523" s="81" t="str">
        <f t="shared" si="234"/>
        <v/>
      </c>
      <c r="AD1523" s="87" t="str">
        <f t="shared" si="235"/>
        <v/>
      </c>
      <c r="AF1523" s="81" t="str">
        <f t="shared" si="236"/>
        <v/>
      </c>
      <c r="AG1523" s="87" t="str">
        <f t="shared" si="237"/>
        <v/>
      </c>
      <c r="AH1523" s="87" t="str">
        <f t="shared" si="238"/>
        <v/>
      </c>
      <c r="AI1523" s="87" t="str">
        <f t="shared" si="239"/>
        <v/>
      </c>
    </row>
    <row r="1524" spans="1:35" ht="12" customHeight="1" x14ac:dyDescent="0.2">
      <c r="A1524" s="73" t="s">
        <v>1887</v>
      </c>
      <c r="B1524" s="74" t="s">
        <v>78</v>
      </c>
      <c r="C1524" s="74" t="s">
        <v>2328</v>
      </c>
      <c r="D1524" s="74" t="s">
        <v>2170</v>
      </c>
      <c r="E1524" s="74" t="s">
        <v>672</v>
      </c>
      <c r="F1524" s="74" t="s">
        <v>2</v>
      </c>
      <c r="G1524" s="74" t="s">
        <v>2680</v>
      </c>
      <c r="H1524" s="76">
        <v>34928</v>
      </c>
      <c r="I1524" s="77">
        <v>9</v>
      </c>
      <c r="J1524" s="78">
        <v>7.89</v>
      </c>
      <c r="K1524" s="78">
        <v>12</v>
      </c>
      <c r="L1524" s="78">
        <v>37.299999999999997</v>
      </c>
      <c r="M1524" s="75" t="s">
        <v>1</v>
      </c>
      <c r="N1524" s="76">
        <v>35445</v>
      </c>
      <c r="O1524" s="77">
        <v>-10</v>
      </c>
      <c r="P1524" s="75" t="s">
        <v>1</v>
      </c>
      <c r="Q1524" s="75" t="s">
        <v>1</v>
      </c>
      <c r="R1524" s="75" t="s">
        <v>1</v>
      </c>
      <c r="S1524" s="75" t="s">
        <v>1</v>
      </c>
      <c r="T1524" s="79">
        <v>17</v>
      </c>
      <c r="V1524" s="86">
        <v>35445</v>
      </c>
      <c r="X1524" s="81" t="str">
        <f t="shared" si="230"/>
        <v>1995-Q3</v>
      </c>
      <c r="Y1524" s="81" t="str">
        <f t="shared" si="231"/>
        <v>1995-Q3</v>
      </c>
      <c r="Z1524" s="87">
        <f t="shared" si="232"/>
        <v>12</v>
      </c>
      <c r="AB1524" s="81" t="str">
        <f t="shared" si="233"/>
        <v>1997-Q1</v>
      </c>
      <c r="AC1524" s="81" t="str">
        <f t="shared" si="234"/>
        <v/>
      </c>
      <c r="AD1524" s="87" t="str">
        <f t="shared" si="235"/>
        <v/>
      </c>
      <c r="AF1524" s="81" t="str">
        <f t="shared" si="236"/>
        <v/>
      </c>
      <c r="AG1524" s="87" t="str">
        <f t="shared" si="237"/>
        <v/>
      </c>
      <c r="AH1524" s="87" t="str">
        <f t="shared" si="238"/>
        <v/>
      </c>
      <c r="AI1524" s="87" t="str">
        <f t="shared" si="239"/>
        <v/>
      </c>
    </row>
    <row r="1525" spans="1:35" ht="12" customHeight="1" x14ac:dyDescent="0.2">
      <c r="A1525" s="73" t="s">
        <v>1887</v>
      </c>
      <c r="B1525" s="74" t="s">
        <v>78</v>
      </c>
      <c r="C1525" s="74" t="s">
        <v>2331</v>
      </c>
      <c r="D1525" s="74" t="s">
        <v>2170</v>
      </c>
      <c r="E1525" s="74" t="s">
        <v>664</v>
      </c>
      <c r="F1525" s="74" t="s">
        <v>2</v>
      </c>
      <c r="G1525" s="74" t="s">
        <v>2680</v>
      </c>
      <c r="H1525" s="76">
        <v>34928</v>
      </c>
      <c r="I1525" s="77">
        <v>12</v>
      </c>
      <c r="J1525" s="78">
        <v>7.85</v>
      </c>
      <c r="K1525" s="78">
        <v>12</v>
      </c>
      <c r="L1525" s="78">
        <v>37.1</v>
      </c>
      <c r="M1525" s="75" t="s">
        <v>1</v>
      </c>
      <c r="N1525" s="76">
        <v>35445</v>
      </c>
      <c r="O1525" s="77">
        <v>-65</v>
      </c>
      <c r="P1525" s="75" t="s">
        <v>1</v>
      </c>
      <c r="Q1525" s="75" t="s">
        <v>1</v>
      </c>
      <c r="R1525" s="75" t="s">
        <v>1</v>
      </c>
      <c r="S1525" s="75" t="s">
        <v>1</v>
      </c>
      <c r="T1525" s="79">
        <v>17</v>
      </c>
      <c r="V1525" s="86">
        <v>35445</v>
      </c>
      <c r="X1525" s="81" t="str">
        <f t="shared" si="230"/>
        <v>1995-Q3</v>
      </c>
      <c r="Y1525" s="81" t="str">
        <f t="shared" si="231"/>
        <v>1995-Q3</v>
      </c>
      <c r="Z1525" s="87">
        <f t="shared" si="232"/>
        <v>12</v>
      </c>
      <c r="AB1525" s="81" t="str">
        <f t="shared" si="233"/>
        <v>1997-Q1</v>
      </c>
      <c r="AC1525" s="81" t="str">
        <f t="shared" si="234"/>
        <v/>
      </c>
      <c r="AD1525" s="87" t="str">
        <f t="shared" si="235"/>
        <v/>
      </c>
      <c r="AF1525" s="81" t="str">
        <f t="shared" si="236"/>
        <v/>
      </c>
      <c r="AG1525" s="87" t="str">
        <f t="shared" si="237"/>
        <v/>
      </c>
      <c r="AH1525" s="87" t="str">
        <f t="shared" si="238"/>
        <v/>
      </c>
      <c r="AI1525" s="87" t="str">
        <f t="shared" si="239"/>
        <v/>
      </c>
    </row>
    <row r="1526" spans="1:35" ht="12" customHeight="1" x14ac:dyDescent="0.2">
      <c r="A1526" s="73" t="s">
        <v>1887</v>
      </c>
      <c r="B1526" s="74" t="s">
        <v>109</v>
      </c>
      <c r="C1526" s="74" t="s">
        <v>108</v>
      </c>
      <c r="D1526" s="74" t="s">
        <v>1176</v>
      </c>
      <c r="E1526" s="74" t="s">
        <v>325</v>
      </c>
      <c r="F1526" s="74" t="s">
        <v>2</v>
      </c>
      <c r="G1526" s="74" t="s">
        <v>2680</v>
      </c>
      <c r="H1526" s="76">
        <v>34955</v>
      </c>
      <c r="I1526" s="77">
        <v>3.1</v>
      </c>
      <c r="J1526" s="78">
        <v>10.35</v>
      </c>
      <c r="K1526" s="78">
        <v>12.5</v>
      </c>
      <c r="L1526" s="78">
        <v>59.2</v>
      </c>
      <c r="M1526" s="75" t="s">
        <v>1</v>
      </c>
      <c r="N1526" s="76">
        <v>35433</v>
      </c>
      <c r="O1526" s="77">
        <v>0.5</v>
      </c>
      <c r="P1526" s="78">
        <v>8.8800000000000008</v>
      </c>
      <c r="Q1526" s="78">
        <v>10.7</v>
      </c>
      <c r="R1526" s="78">
        <v>51</v>
      </c>
      <c r="S1526" s="75" t="s">
        <v>1</v>
      </c>
      <c r="T1526" s="79">
        <v>15</v>
      </c>
      <c r="V1526" s="86">
        <v>35433</v>
      </c>
      <c r="X1526" s="81" t="str">
        <f t="shared" si="230"/>
        <v>1995-Q3</v>
      </c>
      <c r="Y1526" s="81" t="str">
        <f t="shared" si="231"/>
        <v>1995-Q3</v>
      </c>
      <c r="Z1526" s="87">
        <f t="shared" si="232"/>
        <v>12.5</v>
      </c>
      <c r="AB1526" s="81" t="str">
        <f t="shared" si="233"/>
        <v>1997-Q1</v>
      </c>
      <c r="AC1526" s="81" t="str">
        <f t="shared" si="234"/>
        <v>1997-Q1</v>
      </c>
      <c r="AD1526" s="87">
        <f t="shared" si="235"/>
        <v>10.7</v>
      </c>
      <c r="AF1526" s="81" t="str">
        <f t="shared" si="236"/>
        <v>1997-Q1</v>
      </c>
      <c r="AG1526" s="87">
        <f t="shared" si="237"/>
        <v>12.5</v>
      </c>
      <c r="AH1526" s="87">
        <f t="shared" si="238"/>
        <v>10.7</v>
      </c>
      <c r="AI1526" s="87">
        <f t="shared" si="239"/>
        <v>1.8000000000000007</v>
      </c>
    </row>
    <row r="1527" spans="1:35" ht="12" customHeight="1" x14ac:dyDescent="0.2">
      <c r="A1527" s="73" t="s">
        <v>1887</v>
      </c>
      <c r="B1527" s="74" t="s">
        <v>257</v>
      </c>
      <c r="C1527" s="74" t="s">
        <v>2451</v>
      </c>
      <c r="D1527" s="74" t="s">
        <v>2228</v>
      </c>
      <c r="E1527" s="74" t="s">
        <v>397</v>
      </c>
      <c r="F1527" s="74" t="s">
        <v>2</v>
      </c>
      <c r="G1527" s="74" t="s">
        <v>2680</v>
      </c>
      <c r="H1527" s="76">
        <v>35151</v>
      </c>
      <c r="I1527" s="75" t="s">
        <v>1</v>
      </c>
      <c r="J1527" s="75" t="s">
        <v>1</v>
      </c>
      <c r="K1527" s="75" t="s">
        <v>1</v>
      </c>
      <c r="L1527" s="75" t="s">
        <v>1</v>
      </c>
      <c r="M1527" s="75" t="s">
        <v>1</v>
      </c>
      <c r="N1527" s="76">
        <v>35430</v>
      </c>
      <c r="O1527" s="77">
        <v>-19.5</v>
      </c>
      <c r="P1527" s="78">
        <v>8.8699999999999992</v>
      </c>
      <c r="Q1527" s="78">
        <v>11.5</v>
      </c>
      <c r="R1527" s="78">
        <v>33.96</v>
      </c>
      <c r="S1527" s="75" t="s">
        <v>1</v>
      </c>
      <c r="T1527" s="79">
        <v>9</v>
      </c>
      <c r="V1527" s="86">
        <v>35430</v>
      </c>
      <c r="X1527" s="81" t="str">
        <f t="shared" si="230"/>
        <v>1996-Q1</v>
      </c>
      <c r="Y1527" s="81" t="str">
        <f t="shared" si="231"/>
        <v/>
      </c>
      <c r="Z1527" s="87" t="str">
        <f t="shared" si="232"/>
        <v/>
      </c>
      <c r="AB1527" s="81" t="str">
        <f t="shared" si="233"/>
        <v>1996-Q4</v>
      </c>
      <c r="AC1527" s="81" t="str">
        <f t="shared" si="234"/>
        <v>1996-Q4</v>
      </c>
      <c r="AD1527" s="87">
        <f t="shared" si="235"/>
        <v>11.5</v>
      </c>
      <c r="AF1527" s="81" t="str">
        <f t="shared" si="236"/>
        <v/>
      </c>
      <c r="AG1527" s="87" t="str">
        <f t="shared" si="237"/>
        <v/>
      </c>
      <c r="AH1527" s="87" t="str">
        <f t="shared" si="238"/>
        <v/>
      </c>
      <c r="AI1527" s="87" t="str">
        <f t="shared" si="239"/>
        <v/>
      </c>
    </row>
    <row r="1528" spans="1:35" ht="12" customHeight="1" x14ac:dyDescent="0.2">
      <c r="A1528" s="73" t="s">
        <v>1887</v>
      </c>
      <c r="B1528" s="74" t="s">
        <v>6</v>
      </c>
      <c r="C1528" s="74" t="s">
        <v>23</v>
      </c>
      <c r="D1528" s="74" t="s">
        <v>22</v>
      </c>
      <c r="E1528" s="74" t="s">
        <v>1842</v>
      </c>
      <c r="F1528" s="74" t="s">
        <v>2</v>
      </c>
      <c r="G1528" s="74" t="s">
        <v>2680</v>
      </c>
      <c r="H1528" s="76">
        <v>35224</v>
      </c>
      <c r="I1528" s="77">
        <v>34.200000000000003</v>
      </c>
      <c r="J1528" s="78">
        <v>9.67</v>
      </c>
      <c r="K1528" s="78">
        <v>12.75</v>
      </c>
      <c r="L1528" s="78">
        <v>37.11</v>
      </c>
      <c r="M1528" s="75" t="s">
        <v>1</v>
      </c>
      <c r="N1528" s="76">
        <v>35426</v>
      </c>
      <c r="O1528" s="77">
        <v>-5</v>
      </c>
      <c r="P1528" s="75" t="s">
        <v>1</v>
      </c>
      <c r="Q1528" s="75" t="s">
        <v>1</v>
      </c>
      <c r="R1528" s="75" t="s">
        <v>1</v>
      </c>
      <c r="S1528" s="75" t="s">
        <v>1</v>
      </c>
      <c r="T1528" s="79">
        <v>6</v>
      </c>
      <c r="V1528" s="86">
        <v>35426</v>
      </c>
      <c r="X1528" s="81" t="str">
        <f t="shared" si="230"/>
        <v>1996-Q2</v>
      </c>
      <c r="Y1528" s="81" t="str">
        <f t="shared" si="231"/>
        <v>1996-Q2</v>
      </c>
      <c r="Z1528" s="87">
        <f t="shared" si="232"/>
        <v>12.75</v>
      </c>
      <c r="AB1528" s="81" t="str">
        <f t="shared" si="233"/>
        <v>1996-Q4</v>
      </c>
      <c r="AC1528" s="81" t="str">
        <f t="shared" si="234"/>
        <v/>
      </c>
      <c r="AD1528" s="87" t="str">
        <f t="shared" si="235"/>
        <v/>
      </c>
      <c r="AF1528" s="81" t="str">
        <f t="shared" si="236"/>
        <v/>
      </c>
      <c r="AG1528" s="87" t="str">
        <f t="shared" si="237"/>
        <v/>
      </c>
      <c r="AH1528" s="87" t="str">
        <f t="shared" si="238"/>
        <v/>
      </c>
      <c r="AI1528" s="87" t="str">
        <f t="shared" si="239"/>
        <v/>
      </c>
    </row>
    <row r="1529" spans="1:35" ht="12" customHeight="1" x14ac:dyDescent="0.2">
      <c r="A1529" s="73" t="s">
        <v>1887</v>
      </c>
      <c r="B1529" s="74" t="s">
        <v>81</v>
      </c>
      <c r="C1529" s="74" t="s">
        <v>88</v>
      </c>
      <c r="D1529" s="74" t="s">
        <v>12</v>
      </c>
      <c r="E1529" s="74" t="s">
        <v>610</v>
      </c>
      <c r="F1529" s="74" t="s">
        <v>2</v>
      </c>
      <c r="G1529" s="74" t="s">
        <v>2680</v>
      </c>
      <c r="H1529" s="76">
        <v>35353</v>
      </c>
      <c r="I1529" s="77">
        <v>-11.7</v>
      </c>
      <c r="J1529" s="78">
        <v>9.6300000000000008</v>
      </c>
      <c r="K1529" s="78">
        <v>12.2</v>
      </c>
      <c r="L1529" s="78">
        <v>45.73</v>
      </c>
      <c r="M1529" s="78">
        <v>188.3</v>
      </c>
      <c r="N1529" s="76">
        <v>35417</v>
      </c>
      <c r="O1529" s="77">
        <v>-15.5</v>
      </c>
      <c r="P1529" s="78">
        <v>9.42</v>
      </c>
      <c r="Q1529" s="78">
        <v>11.75</v>
      </c>
      <c r="R1529" s="78">
        <v>45.73</v>
      </c>
      <c r="S1529" s="78">
        <v>179.1</v>
      </c>
      <c r="T1529" s="79">
        <v>2</v>
      </c>
      <c r="V1529" s="86">
        <v>35417</v>
      </c>
      <c r="X1529" s="81" t="str">
        <f t="shared" si="230"/>
        <v>1996-Q4</v>
      </c>
      <c r="Y1529" s="81" t="str">
        <f t="shared" si="231"/>
        <v>1996-Q4</v>
      </c>
      <c r="Z1529" s="87">
        <f t="shared" si="232"/>
        <v>12.2</v>
      </c>
      <c r="AB1529" s="81" t="str">
        <f t="shared" si="233"/>
        <v>1996-Q4</v>
      </c>
      <c r="AC1529" s="81" t="str">
        <f t="shared" si="234"/>
        <v>1996-Q4</v>
      </c>
      <c r="AD1529" s="87">
        <f t="shared" si="235"/>
        <v>11.75</v>
      </c>
      <c r="AF1529" s="81" t="str">
        <f t="shared" si="236"/>
        <v>1996-Q4</v>
      </c>
      <c r="AG1529" s="87">
        <f t="shared" si="237"/>
        <v>12.2</v>
      </c>
      <c r="AH1529" s="87">
        <f t="shared" si="238"/>
        <v>11.75</v>
      </c>
      <c r="AI1529" s="87">
        <f t="shared" si="239"/>
        <v>0.44999999999999929</v>
      </c>
    </row>
    <row r="1530" spans="1:35" ht="12" customHeight="1" x14ac:dyDescent="0.2">
      <c r="A1530" s="73" t="s">
        <v>1887</v>
      </c>
      <c r="B1530" s="74" t="s">
        <v>259</v>
      </c>
      <c r="C1530" s="74" t="s">
        <v>3020</v>
      </c>
      <c r="D1530" s="74" t="s">
        <v>10</v>
      </c>
      <c r="E1530" s="74" t="s">
        <v>372</v>
      </c>
      <c r="F1530" s="74" t="s">
        <v>2</v>
      </c>
      <c r="G1530" s="74" t="s">
        <v>2680</v>
      </c>
      <c r="H1530" s="76">
        <v>35012</v>
      </c>
      <c r="I1530" s="77">
        <v>0</v>
      </c>
      <c r="J1530" s="75" t="s">
        <v>1</v>
      </c>
      <c r="K1530" s="75" t="s">
        <v>1</v>
      </c>
      <c r="L1530" s="75" t="s">
        <v>1</v>
      </c>
      <c r="M1530" s="75" t="s">
        <v>1</v>
      </c>
      <c r="N1530" s="76">
        <v>35398</v>
      </c>
      <c r="O1530" s="77">
        <v>-18</v>
      </c>
      <c r="P1530" s="75" t="s">
        <v>1</v>
      </c>
      <c r="Q1530" s="75" t="s">
        <v>1</v>
      </c>
      <c r="R1530" s="75" t="s">
        <v>1</v>
      </c>
      <c r="S1530" s="75" t="s">
        <v>1</v>
      </c>
      <c r="T1530" s="79">
        <v>12</v>
      </c>
      <c r="V1530" s="86">
        <v>35398</v>
      </c>
      <c r="X1530" s="81" t="str">
        <f t="shared" si="230"/>
        <v>1995-Q4</v>
      </c>
      <c r="Y1530" s="81" t="str">
        <f t="shared" si="231"/>
        <v/>
      </c>
      <c r="Z1530" s="87" t="str">
        <f t="shared" si="232"/>
        <v/>
      </c>
      <c r="AB1530" s="81" t="str">
        <f t="shared" si="233"/>
        <v>1996-Q4</v>
      </c>
      <c r="AC1530" s="81" t="str">
        <f t="shared" si="234"/>
        <v/>
      </c>
      <c r="AD1530" s="87" t="str">
        <f t="shared" si="235"/>
        <v/>
      </c>
      <c r="AF1530" s="81" t="str">
        <f t="shared" si="236"/>
        <v/>
      </c>
      <c r="AG1530" s="87" t="str">
        <f t="shared" si="237"/>
        <v/>
      </c>
      <c r="AH1530" s="87" t="str">
        <f t="shared" si="238"/>
        <v/>
      </c>
      <c r="AI1530" s="87" t="str">
        <f t="shared" si="239"/>
        <v/>
      </c>
    </row>
    <row r="1531" spans="1:35" ht="12" customHeight="1" x14ac:dyDescent="0.2">
      <c r="A1531" s="73" t="s">
        <v>1887</v>
      </c>
      <c r="B1531" s="74" t="s">
        <v>8</v>
      </c>
      <c r="C1531" s="74" t="s">
        <v>2445</v>
      </c>
      <c r="D1531" s="74" t="s">
        <v>10</v>
      </c>
      <c r="E1531" s="74" t="s">
        <v>1757</v>
      </c>
      <c r="F1531" s="74" t="s">
        <v>2</v>
      </c>
      <c r="G1531" s="74" t="s">
        <v>2680</v>
      </c>
      <c r="H1531" s="76">
        <v>35139</v>
      </c>
      <c r="I1531" s="77">
        <v>9</v>
      </c>
      <c r="J1531" s="78">
        <v>10.41</v>
      </c>
      <c r="K1531" s="78">
        <v>12</v>
      </c>
      <c r="L1531" s="78">
        <v>54.99</v>
      </c>
      <c r="M1531" s="75" t="s">
        <v>1</v>
      </c>
      <c r="N1531" s="76">
        <v>35395</v>
      </c>
      <c r="O1531" s="77">
        <v>0</v>
      </c>
      <c r="P1531" s="78">
        <v>10.1</v>
      </c>
      <c r="Q1531" s="78">
        <v>11.3</v>
      </c>
      <c r="R1531" s="78">
        <v>55</v>
      </c>
      <c r="S1531" s="78">
        <v>449.2</v>
      </c>
      <c r="T1531" s="79">
        <v>8</v>
      </c>
      <c r="V1531" s="86">
        <v>35395</v>
      </c>
      <c r="X1531" s="81" t="str">
        <f t="shared" si="230"/>
        <v>1996-Q1</v>
      </c>
      <c r="Y1531" s="81" t="str">
        <f t="shared" si="231"/>
        <v>1996-Q1</v>
      </c>
      <c r="Z1531" s="87">
        <f t="shared" si="232"/>
        <v>12</v>
      </c>
      <c r="AB1531" s="81" t="str">
        <f t="shared" si="233"/>
        <v>1996-Q4</v>
      </c>
      <c r="AC1531" s="81" t="str">
        <f t="shared" si="234"/>
        <v>1996-Q4</v>
      </c>
      <c r="AD1531" s="87">
        <f t="shared" si="235"/>
        <v>11.3</v>
      </c>
      <c r="AF1531" s="81" t="str">
        <f t="shared" si="236"/>
        <v>1996-Q4</v>
      </c>
      <c r="AG1531" s="87">
        <f t="shared" si="237"/>
        <v>12</v>
      </c>
      <c r="AH1531" s="87">
        <f t="shared" si="238"/>
        <v>11.3</v>
      </c>
      <c r="AI1531" s="87">
        <f t="shared" si="239"/>
        <v>0.69999999999999929</v>
      </c>
    </row>
    <row r="1532" spans="1:35" ht="12" customHeight="1" x14ac:dyDescent="0.2">
      <c r="A1532" s="73" t="s">
        <v>1887</v>
      </c>
      <c r="B1532" s="74" t="s">
        <v>70</v>
      </c>
      <c r="C1532" s="74" t="s">
        <v>69</v>
      </c>
      <c r="D1532" s="74" t="s">
        <v>26</v>
      </c>
      <c r="E1532" s="74" t="s">
        <v>724</v>
      </c>
      <c r="F1532" s="74" t="s">
        <v>2</v>
      </c>
      <c r="G1532" s="74" t="s">
        <v>2680</v>
      </c>
      <c r="H1532" s="76">
        <v>35170</v>
      </c>
      <c r="I1532" s="77">
        <v>-12</v>
      </c>
      <c r="J1532" s="75" t="s">
        <v>1</v>
      </c>
      <c r="K1532" s="75" t="s">
        <v>1</v>
      </c>
      <c r="L1532" s="75" t="s">
        <v>1</v>
      </c>
      <c r="M1532" s="75" t="s">
        <v>1</v>
      </c>
      <c r="N1532" s="76">
        <v>35381</v>
      </c>
      <c r="O1532" s="77">
        <v>-16.5</v>
      </c>
      <c r="P1532" s="75" t="s">
        <v>1</v>
      </c>
      <c r="Q1532" s="75" t="s">
        <v>1</v>
      </c>
      <c r="R1532" s="75" t="s">
        <v>1</v>
      </c>
      <c r="S1532" s="75" t="s">
        <v>1</v>
      </c>
      <c r="T1532" s="79">
        <v>7</v>
      </c>
      <c r="V1532" s="86">
        <v>35381</v>
      </c>
      <c r="X1532" s="81" t="str">
        <f t="shared" si="230"/>
        <v>1996-Q2</v>
      </c>
      <c r="Y1532" s="81" t="str">
        <f t="shared" si="231"/>
        <v/>
      </c>
      <c r="Z1532" s="87" t="str">
        <f t="shared" si="232"/>
        <v/>
      </c>
      <c r="AB1532" s="81" t="str">
        <f t="shared" si="233"/>
        <v>1996-Q4</v>
      </c>
      <c r="AC1532" s="81" t="str">
        <f t="shared" si="234"/>
        <v/>
      </c>
      <c r="AD1532" s="87" t="str">
        <f t="shared" si="235"/>
        <v/>
      </c>
      <c r="AF1532" s="81" t="str">
        <f t="shared" si="236"/>
        <v/>
      </c>
      <c r="AG1532" s="87" t="str">
        <f t="shared" si="237"/>
        <v/>
      </c>
      <c r="AH1532" s="87" t="str">
        <f t="shared" si="238"/>
        <v/>
      </c>
      <c r="AI1532" s="87" t="str">
        <f t="shared" si="239"/>
        <v/>
      </c>
    </row>
    <row r="1533" spans="1:35" ht="12" customHeight="1" x14ac:dyDescent="0.2">
      <c r="A1533" s="73" t="s">
        <v>1887</v>
      </c>
      <c r="B1533" s="74" t="s">
        <v>193</v>
      </c>
      <c r="C1533" s="74" t="s">
        <v>1048</v>
      </c>
      <c r="D1533" s="74" t="s">
        <v>2095</v>
      </c>
      <c r="E1533" s="74" t="s">
        <v>1049</v>
      </c>
      <c r="F1533" s="74" t="s">
        <v>2</v>
      </c>
      <c r="G1533" s="74" t="s">
        <v>2680</v>
      </c>
      <c r="H1533" s="76">
        <v>35279</v>
      </c>
      <c r="I1533" s="77">
        <v>4.5999999999999996</v>
      </c>
      <c r="J1533" s="78">
        <v>9.2200000000000006</v>
      </c>
      <c r="K1533" s="78">
        <v>11</v>
      </c>
      <c r="L1533" s="78">
        <v>49.61</v>
      </c>
      <c r="M1533" s="75" t="s">
        <v>1</v>
      </c>
      <c r="N1533" s="76">
        <v>35374</v>
      </c>
      <c r="O1533" s="77">
        <v>4.5999999999999996</v>
      </c>
      <c r="P1533" s="78">
        <v>9.2200000000000006</v>
      </c>
      <c r="Q1533" s="78">
        <v>11</v>
      </c>
      <c r="R1533" s="78">
        <v>49.61</v>
      </c>
      <c r="S1533" s="75" t="s">
        <v>1</v>
      </c>
      <c r="T1533" s="79">
        <v>3</v>
      </c>
      <c r="V1533" s="86">
        <v>35374</v>
      </c>
      <c r="X1533" s="81" t="str">
        <f t="shared" si="230"/>
        <v>1996-Q3</v>
      </c>
      <c r="Y1533" s="81" t="str">
        <f t="shared" si="231"/>
        <v>1996-Q3</v>
      </c>
      <c r="Z1533" s="87">
        <f t="shared" si="232"/>
        <v>11</v>
      </c>
      <c r="AB1533" s="81" t="str">
        <f t="shared" si="233"/>
        <v>1996-Q4</v>
      </c>
      <c r="AC1533" s="81" t="str">
        <f t="shared" si="234"/>
        <v>1996-Q4</v>
      </c>
      <c r="AD1533" s="87">
        <f t="shared" si="235"/>
        <v>11</v>
      </c>
      <c r="AF1533" s="81" t="str">
        <f t="shared" si="236"/>
        <v>1996-Q4</v>
      </c>
      <c r="AG1533" s="87">
        <f t="shared" si="237"/>
        <v>11</v>
      </c>
      <c r="AH1533" s="87">
        <f t="shared" si="238"/>
        <v>11</v>
      </c>
      <c r="AI1533" s="87">
        <f t="shared" si="239"/>
        <v>0</v>
      </c>
    </row>
    <row r="1534" spans="1:35" ht="12" customHeight="1" x14ac:dyDescent="0.2">
      <c r="A1534" s="73" t="s">
        <v>1887</v>
      </c>
      <c r="B1534" s="74" t="s">
        <v>70</v>
      </c>
      <c r="C1534" s="74" t="s">
        <v>704</v>
      </c>
      <c r="D1534" s="74" t="s">
        <v>2095</v>
      </c>
      <c r="E1534" s="74" t="s">
        <v>706</v>
      </c>
      <c r="F1534" s="74" t="s">
        <v>2</v>
      </c>
      <c r="G1534" s="74" t="s">
        <v>2680</v>
      </c>
      <c r="H1534" s="76">
        <v>34816</v>
      </c>
      <c r="I1534" s="77">
        <v>13.3</v>
      </c>
      <c r="J1534" s="78">
        <v>9.68</v>
      </c>
      <c r="K1534" s="78">
        <v>12.3</v>
      </c>
      <c r="L1534" s="78">
        <v>46</v>
      </c>
      <c r="M1534" s="75" t="s">
        <v>1</v>
      </c>
      <c r="N1534" s="76">
        <v>35354</v>
      </c>
      <c r="O1534" s="77">
        <v>-5</v>
      </c>
      <c r="P1534" s="78">
        <v>8.83</v>
      </c>
      <c r="Q1534" s="78">
        <v>12.25</v>
      </c>
      <c r="R1534" s="78">
        <v>46</v>
      </c>
      <c r="S1534" s="75" t="s">
        <v>1</v>
      </c>
      <c r="T1534" s="79">
        <v>17</v>
      </c>
      <c r="V1534" s="86">
        <v>35354</v>
      </c>
      <c r="X1534" s="81" t="str">
        <f t="shared" si="230"/>
        <v>1995-Q2</v>
      </c>
      <c r="Y1534" s="81" t="str">
        <f t="shared" si="231"/>
        <v>1995-Q2</v>
      </c>
      <c r="Z1534" s="87">
        <f t="shared" si="232"/>
        <v>12.3</v>
      </c>
      <c r="AB1534" s="81" t="str">
        <f t="shared" si="233"/>
        <v>1996-Q4</v>
      </c>
      <c r="AC1534" s="81" t="str">
        <f t="shared" si="234"/>
        <v>1996-Q4</v>
      </c>
      <c r="AD1534" s="87">
        <f t="shared" si="235"/>
        <v>12.25</v>
      </c>
      <c r="AF1534" s="81" t="str">
        <f t="shared" si="236"/>
        <v>1996-Q4</v>
      </c>
      <c r="AG1534" s="87">
        <f t="shared" si="237"/>
        <v>12.3</v>
      </c>
      <c r="AH1534" s="87">
        <f t="shared" si="238"/>
        <v>12.25</v>
      </c>
      <c r="AI1534" s="87">
        <f t="shared" si="239"/>
        <v>5.0000000000000711E-2</v>
      </c>
    </row>
    <row r="1535" spans="1:35" ht="12" customHeight="1" x14ac:dyDescent="0.2">
      <c r="A1535" s="73" t="s">
        <v>1887</v>
      </c>
      <c r="B1535" s="74" t="s">
        <v>231</v>
      </c>
      <c r="C1535" s="74" t="s">
        <v>3014</v>
      </c>
      <c r="D1535" s="74" t="s">
        <v>167</v>
      </c>
      <c r="E1535" s="74" t="s">
        <v>616</v>
      </c>
      <c r="F1535" s="74" t="s">
        <v>2</v>
      </c>
      <c r="G1535" s="74" t="s">
        <v>2680</v>
      </c>
      <c r="H1535" s="76">
        <v>34834</v>
      </c>
      <c r="I1535" s="77">
        <v>104.8</v>
      </c>
      <c r="J1535" s="78">
        <v>8.58</v>
      </c>
      <c r="K1535" s="78">
        <v>11.9</v>
      </c>
      <c r="L1535" s="78">
        <v>41.35</v>
      </c>
      <c r="M1535" s="78">
        <v>2382</v>
      </c>
      <c r="N1535" s="76">
        <v>35335</v>
      </c>
      <c r="O1535" s="77">
        <v>73.900000000000006</v>
      </c>
      <c r="P1535" s="78">
        <v>8.2100000000000009</v>
      </c>
      <c r="Q1535" s="78">
        <v>11</v>
      </c>
      <c r="R1535" s="78">
        <v>41.35</v>
      </c>
      <c r="S1535" s="78">
        <v>2382</v>
      </c>
      <c r="T1535" s="79">
        <v>16</v>
      </c>
      <c r="V1535" s="86">
        <v>35335</v>
      </c>
      <c r="X1535" s="81" t="str">
        <f t="shared" si="230"/>
        <v>1995-Q2</v>
      </c>
      <c r="Y1535" s="81" t="str">
        <f t="shared" si="231"/>
        <v>1995-Q2</v>
      </c>
      <c r="Z1535" s="87">
        <f t="shared" si="232"/>
        <v>11.9</v>
      </c>
      <c r="AB1535" s="81" t="str">
        <f t="shared" si="233"/>
        <v>1996-Q3</v>
      </c>
      <c r="AC1535" s="81" t="str">
        <f t="shared" si="234"/>
        <v>1996-Q3</v>
      </c>
      <c r="AD1535" s="87">
        <f t="shared" si="235"/>
        <v>11</v>
      </c>
      <c r="AF1535" s="81" t="str">
        <f t="shared" si="236"/>
        <v>1996-Q3</v>
      </c>
      <c r="AG1535" s="87">
        <f t="shared" si="237"/>
        <v>11.9</v>
      </c>
      <c r="AH1535" s="87">
        <f t="shared" si="238"/>
        <v>11</v>
      </c>
      <c r="AI1535" s="87">
        <f t="shared" si="239"/>
        <v>0.90000000000000036</v>
      </c>
    </row>
    <row r="1536" spans="1:35" ht="12" customHeight="1" x14ac:dyDescent="0.2">
      <c r="A1536" s="73" t="s">
        <v>1887</v>
      </c>
      <c r="B1536" s="74" t="s">
        <v>70</v>
      </c>
      <c r="C1536" s="74" t="s">
        <v>73</v>
      </c>
      <c r="D1536" s="74" t="s">
        <v>26</v>
      </c>
      <c r="E1536" s="74" t="s">
        <v>714</v>
      </c>
      <c r="F1536" s="74" t="s">
        <v>2</v>
      </c>
      <c r="G1536" s="74" t="s">
        <v>2680</v>
      </c>
      <c r="H1536" s="76">
        <v>34850</v>
      </c>
      <c r="I1536" s="77">
        <v>19</v>
      </c>
      <c r="J1536" s="78">
        <v>9.42</v>
      </c>
      <c r="K1536" s="78">
        <v>10.95</v>
      </c>
      <c r="L1536" s="78">
        <v>37.28</v>
      </c>
      <c r="M1536" s="75" t="s">
        <v>1</v>
      </c>
      <c r="N1536" s="76">
        <v>35332</v>
      </c>
      <c r="O1536" s="77">
        <v>-20</v>
      </c>
      <c r="P1536" s="75" t="s">
        <v>1</v>
      </c>
      <c r="Q1536" s="75" t="s">
        <v>1</v>
      </c>
      <c r="R1536" s="75" t="s">
        <v>1</v>
      </c>
      <c r="S1536" s="75" t="s">
        <v>1</v>
      </c>
      <c r="T1536" s="79">
        <v>16</v>
      </c>
      <c r="V1536" s="86">
        <v>35332</v>
      </c>
      <c r="X1536" s="81" t="str">
        <f t="shared" si="230"/>
        <v>1995-Q2</v>
      </c>
      <c r="Y1536" s="81" t="str">
        <f t="shared" si="231"/>
        <v>1995-Q2</v>
      </c>
      <c r="Z1536" s="87">
        <f t="shared" si="232"/>
        <v>10.95</v>
      </c>
      <c r="AB1536" s="81" t="str">
        <f t="shared" si="233"/>
        <v>1996-Q3</v>
      </c>
      <c r="AC1536" s="81" t="str">
        <f t="shared" si="234"/>
        <v/>
      </c>
      <c r="AD1536" s="87" t="str">
        <f t="shared" si="235"/>
        <v/>
      </c>
      <c r="AF1536" s="81" t="str">
        <f t="shared" si="236"/>
        <v/>
      </c>
      <c r="AG1536" s="87" t="str">
        <f t="shared" si="237"/>
        <v/>
      </c>
      <c r="AH1536" s="87" t="str">
        <f t="shared" si="238"/>
        <v/>
      </c>
      <c r="AI1536" s="87" t="str">
        <f t="shared" si="239"/>
        <v/>
      </c>
    </row>
    <row r="1537" spans="1:35" ht="12" customHeight="1" x14ac:dyDescent="0.2">
      <c r="A1537" s="73" t="s">
        <v>1887</v>
      </c>
      <c r="B1537" s="74" t="s">
        <v>39</v>
      </c>
      <c r="C1537" s="74" t="s">
        <v>186</v>
      </c>
      <c r="D1537" s="74" t="s">
        <v>38</v>
      </c>
      <c r="E1537" s="74" t="s">
        <v>1239</v>
      </c>
      <c r="F1537" s="74" t="s">
        <v>2</v>
      </c>
      <c r="G1537" s="74" t="s">
        <v>2680</v>
      </c>
      <c r="H1537" s="76">
        <v>34844</v>
      </c>
      <c r="I1537" s="77">
        <v>-6.1</v>
      </c>
      <c r="J1537" s="78">
        <v>9.17</v>
      </c>
      <c r="K1537" s="78">
        <v>11.2</v>
      </c>
      <c r="L1537" s="78">
        <v>47.13</v>
      </c>
      <c r="M1537" s="75" t="s">
        <v>1</v>
      </c>
      <c r="N1537" s="76">
        <v>35289</v>
      </c>
      <c r="O1537" s="77">
        <v>-13.8</v>
      </c>
      <c r="P1537" s="78">
        <v>8.7899999999999991</v>
      </c>
      <c r="Q1537" s="78">
        <v>10.4</v>
      </c>
      <c r="R1537" s="78">
        <v>46.99</v>
      </c>
      <c r="S1537" s="75" t="s">
        <v>1</v>
      </c>
      <c r="T1537" s="79">
        <v>14</v>
      </c>
      <c r="V1537" s="86">
        <v>35289</v>
      </c>
      <c r="X1537" s="81" t="str">
        <f t="shared" si="230"/>
        <v>1995-Q2</v>
      </c>
      <c r="Y1537" s="81" t="str">
        <f t="shared" si="231"/>
        <v>1995-Q2</v>
      </c>
      <c r="Z1537" s="87">
        <f t="shared" si="232"/>
        <v>11.2</v>
      </c>
      <c r="AB1537" s="81" t="str">
        <f t="shared" si="233"/>
        <v>1996-Q3</v>
      </c>
      <c r="AC1537" s="81" t="str">
        <f t="shared" si="234"/>
        <v>1996-Q3</v>
      </c>
      <c r="AD1537" s="87">
        <f t="shared" si="235"/>
        <v>10.4</v>
      </c>
      <c r="AF1537" s="81" t="str">
        <f t="shared" si="236"/>
        <v>1996-Q3</v>
      </c>
      <c r="AG1537" s="87">
        <f t="shared" si="237"/>
        <v>11.2</v>
      </c>
      <c r="AH1537" s="87">
        <f t="shared" si="238"/>
        <v>10.4</v>
      </c>
      <c r="AI1537" s="87">
        <f t="shared" si="239"/>
        <v>0.79999999999999893</v>
      </c>
    </row>
    <row r="1538" spans="1:35" ht="12" customHeight="1" x14ac:dyDescent="0.2">
      <c r="A1538" s="73" t="s">
        <v>1887</v>
      </c>
      <c r="B1538" s="74" t="s">
        <v>31</v>
      </c>
      <c r="C1538" s="74" t="s">
        <v>1417</v>
      </c>
      <c r="D1538" s="74" t="s">
        <v>1418</v>
      </c>
      <c r="E1538" s="74" t="s">
        <v>1419</v>
      </c>
      <c r="F1538" s="74" t="s">
        <v>2</v>
      </c>
      <c r="G1538" s="74" t="s">
        <v>2680</v>
      </c>
      <c r="H1538" s="76">
        <v>35090</v>
      </c>
      <c r="I1538" s="77">
        <v>6.2</v>
      </c>
      <c r="J1538" s="78">
        <v>10.18</v>
      </c>
      <c r="K1538" s="78">
        <v>12.75</v>
      </c>
      <c r="L1538" s="78">
        <v>46.67</v>
      </c>
      <c r="M1538" s="75" t="s">
        <v>1</v>
      </c>
      <c r="N1538" s="76">
        <v>35264</v>
      </c>
      <c r="O1538" s="77">
        <v>3.1</v>
      </c>
      <c r="P1538" s="75" t="s">
        <v>1</v>
      </c>
      <c r="Q1538" s="75" t="s">
        <v>1</v>
      </c>
      <c r="R1538" s="75" t="s">
        <v>1</v>
      </c>
      <c r="S1538" s="75" t="s">
        <v>1</v>
      </c>
      <c r="T1538" s="79">
        <v>5</v>
      </c>
      <c r="V1538" s="86">
        <v>35264</v>
      </c>
      <c r="X1538" s="81" t="str">
        <f t="shared" si="230"/>
        <v>1996-Q1</v>
      </c>
      <c r="Y1538" s="81" t="str">
        <f t="shared" si="231"/>
        <v>1996-Q1</v>
      </c>
      <c r="Z1538" s="87">
        <f t="shared" si="232"/>
        <v>12.75</v>
      </c>
      <c r="AB1538" s="81" t="str">
        <f t="shared" si="233"/>
        <v>1996-Q3</v>
      </c>
      <c r="AC1538" s="81" t="str">
        <f t="shared" si="234"/>
        <v/>
      </c>
      <c r="AD1538" s="87" t="str">
        <f t="shared" si="235"/>
        <v/>
      </c>
      <c r="AF1538" s="81" t="str">
        <f t="shared" si="236"/>
        <v/>
      </c>
      <c r="AG1538" s="87" t="str">
        <f t="shared" si="237"/>
        <v/>
      </c>
      <c r="AH1538" s="87" t="str">
        <f t="shared" si="238"/>
        <v/>
      </c>
      <c r="AI1538" s="87" t="str">
        <f t="shared" si="239"/>
        <v/>
      </c>
    </row>
    <row r="1539" spans="1:35" ht="12" customHeight="1" x14ac:dyDescent="0.2">
      <c r="A1539" s="73" t="s">
        <v>1887</v>
      </c>
      <c r="B1539" s="74" t="s">
        <v>35</v>
      </c>
      <c r="C1539" s="74" t="s">
        <v>13</v>
      </c>
      <c r="D1539" s="74" t="s">
        <v>12</v>
      </c>
      <c r="E1539" s="74" t="s">
        <v>1352</v>
      </c>
      <c r="F1539" s="74" t="s">
        <v>2</v>
      </c>
      <c r="G1539" s="74" t="s">
        <v>2680</v>
      </c>
      <c r="H1539" s="76">
        <v>34943</v>
      </c>
      <c r="I1539" s="77">
        <v>124.9</v>
      </c>
      <c r="J1539" s="78">
        <v>9.83</v>
      </c>
      <c r="K1539" s="78">
        <v>12.25</v>
      </c>
      <c r="L1539" s="78">
        <v>46.6</v>
      </c>
      <c r="M1539" s="75" t="s">
        <v>1</v>
      </c>
      <c r="N1539" s="76">
        <v>35256</v>
      </c>
      <c r="O1539" s="77">
        <v>26.8</v>
      </c>
      <c r="P1539" s="75" t="s">
        <v>1</v>
      </c>
      <c r="Q1539" s="75" t="s">
        <v>1</v>
      </c>
      <c r="R1539" s="75" t="s">
        <v>1</v>
      </c>
      <c r="S1539" s="75" t="s">
        <v>1</v>
      </c>
      <c r="T1539" s="79">
        <v>10</v>
      </c>
      <c r="V1539" s="86">
        <v>35256</v>
      </c>
      <c r="X1539" s="81" t="str">
        <f t="shared" ref="X1539:X1602" si="240">YEAR(H1539)&amp;"-Q"&amp;IF(MONTH(H1539)&lt;4,1,IF(MONTH(H1539)&lt;7,2,IF(MONTH(H1539)&lt;10,3,4)))</f>
        <v>1995-Q3</v>
      </c>
      <c r="Y1539" s="81" t="str">
        <f t="shared" ref="Y1539:Y1602" si="241">IF(ISNUMBER(K1539),X1539,"")</f>
        <v>1995-Q3</v>
      </c>
      <c r="Z1539" s="87">
        <f t="shared" ref="Z1539:Z1602" si="242">IF(ISNUMBER(K1539),K1539,"")</f>
        <v>12.25</v>
      </c>
      <c r="AB1539" s="81" t="str">
        <f t="shared" ref="AB1539:AB1602" si="243">IF(A1539="Settled",YEAR(N1539)&amp;"-Q"&amp;IF(MONTH(N1539)&lt;4,1,IF(MONTH(N1539)&lt;7,2,IF(MONTH(N1539)&lt;10,3,4))),"")</f>
        <v>1996-Q3</v>
      </c>
      <c r="AC1539" s="81" t="str">
        <f t="shared" ref="AC1539:AC1602" si="244">IF(ISNUMBER(Q1539),AB1539,"")</f>
        <v/>
      </c>
      <c r="AD1539" s="87" t="str">
        <f t="shared" ref="AD1539:AD1602" si="245">IF(ISNUMBER(Q1539),Q1539,"")</f>
        <v/>
      </c>
      <c r="AF1539" s="81" t="str">
        <f t="shared" ref="AF1539:AF1602" si="246">IF(AND(LEN(Z1539)&gt;0,LEN(AD1539)&gt;0),AB1539,"")</f>
        <v/>
      </c>
      <c r="AG1539" s="87" t="str">
        <f t="shared" ref="AG1539:AG1602" si="247">IF(LEN(AF1539)&gt;0,Z1539,"")</f>
        <v/>
      </c>
      <c r="AH1539" s="87" t="str">
        <f t="shared" ref="AH1539:AH1602" si="248">IF(LEN(AF1539)&gt;0,AD1539,"")</f>
        <v/>
      </c>
      <c r="AI1539" s="87" t="str">
        <f t="shared" ref="AI1539:AI1602" si="249">IF(LEN(AF1539)&gt;0,AG1539-AH1539,"")</f>
        <v/>
      </c>
    </row>
    <row r="1540" spans="1:35" ht="12" customHeight="1" x14ac:dyDescent="0.2">
      <c r="A1540" s="73" t="s">
        <v>1887</v>
      </c>
      <c r="B1540" s="74" t="s">
        <v>204</v>
      </c>
      <c r="C1540" s="74" t="s">
        <v>2324</v>
      </c>
      <c r="D1540" s="74" t="s">
        <v>2170</v>
      </c>
      <c r="E1540" s="74" t="s">
        <v>953</v>
      </c>
      <c r="F1540" s="74" t="s">
        <v>2</v>
      </c>
      <c r="G1540" s="74" t="s">
        <v>2680</v>
      </c>
      <c r="H1540" s="76">
        <v>35213</v>
      </c>
      <c r="I1540" s="77">
        <v>-20</v>
      </c>
      <c r="J1540" s="75" t="s">
        <v>1</v>
      </c>
      <c r="K1540" s="75" t="s">
        <v>1</v>
      </c>
      <c r="L1540" s="75" t="s">
        <v>1</v>
      </c>
      <c r="M1540" s="75" t="s">
        <v>1</v>
      </c>
      <c r="N1540" s="76">
        <v>35249</v>
      </c>
      <c r="O1540" s="77">
        <v>-20</v>
      </c>
      <c r="P1540" s="75" t="s">
        <v>1</v>
      </c>
      <c r="Q1540" s="75" t="s">
        <v>1</v>
      </c>
      <c r="R1540" s="75" t="s">
        <v>1</v>
      </c>
      <c r="S1540" s="75" t="s">
        <v>1</v>
      </c>
      <c r="T1540" s="79">
        <v>1</v>
      </c>
      <c r="V1540" s="86">
        <v>35249</v>
      </c>
      <c r="X1540" s="81" t="str">
        <f t="shared" si="240"/>
        <v>1996-Q2</v>
      </c>
      <c r="Y1540" s="81" t="str">
        <f t="shared" si="241"/>
        <v/>
      </c>
      <c r="Z1540" s="87" t="str">
        <f t="shared" si="242"/>
        <v/>
      </c>
      <c r="AB1540" s="81" t="str">
        <f t="shared" si="243"/>
        <v>1996-Q3</v>
      </c>
      <c r="AC1540" s="81" t="str">
        <f t="shared" si="244"/>
        <v/>
      </c>
      <c r="AD1540" s="87" t="str">
        <f t="shared" si="245"/>
        <v/>
      </c>
      <c r="AF1540" s="81" t="str">
        <f t="shared" si="246"/>
        <v/>
      </c>
      <c r="AG1540" s="87" t="str">
        <f t="shared" si="247"/>
        <v/>
      </c>
      <c r="AH1540" s="87" t="str">
        <f t="shared" si="248"/>
        <v/>
      </c>
      <c r="AI1540" s="87" t="str">
        <f t="shared" si="249"/>
        <v/>
      </c>
    </row>
    <row r="1541" spans="1:35" ht="12" customHeight="1" x14ac:dyDescent="0.2">
      <c r="A1541" s="73" t="s">
        <v>1887</v>
      </c>
      <c r="B1541" s="74" t="s">
        <v>39</v>
      </c>
      <c r="C1541" s="74" t="s">
        <v>2720</v>
      </c>
      <c r="D1541" s="74" t="s">
        <v>2228</v>
      </c>
      <c r="E1541" s="74" t="s">
        <v>1248</v>
      </c>
      <c r="F1541" s="74" t="s">
        <v>2</v>
      </c>
      <c r="G1541" s="74" t="s">
        <v>2680</v>
      </c>
      <c r="H1541" s="76">
        <v>34908</v>
      </c>
      <c r="I1541" s="77">
        <v>18.600000000000001</v>
      </c>
      <c r="J1541" s="78">
        <v>9.52</v>
      </c>
      <c r="K1541" s="78">
        <v>11.75</v>
      </c>
      <c r="L1541" s="78">
        <v>49.7</v>
      </c>
      <c r="M1541" s="75" t="s">
        <v>1</v>
      </c>
      <c r="N1541" s="76">
        <v>35243</v>
      </c>
      <c r="O1541" s="77">
        <v>-14.1</v>
      </c>
      <c r="P1541" s="75" t="s">
        <v>1</v>
      </c>
      <c r="Q1541" s="78">
        <v>11.2</v>
      </c>
      <c r="R1541" s="75" t="s">
        <v>1</v>
      </c>
      <c r="S1541" s="75" t="s">
        <v>1</v>
      </c>
      <c r="T1541" s="79">
        <v>11</v>
      </c>
      <c r="V1541" s="86">
        <v>35243</v>
      </c>
      <c r="X1541" s="81" t="str">
        <f t="shared" si="240"/>
        <v>1995-Q3</v>
      </c>
      <c r="Y1541" s="81" t="str">
        <f t="shared" si="241"/>
        <v>1995-Q3</v>
      </c>
      <c r="Z1541" s="87">
        <f t="shared" si="242"/>
        <v>11.75</v>
      </c>
      <c r="AB1541" s="81" t="str">
        <f t="shared" si="243"/>
        <v>1996-Q2</v>
      </c>
      <c r="AC1541" s="81" t="str">
        <f t="shared" si="244"/>
        <v>1996-Q2</v>
      </c>
      <c r="AD1541" s="87">
        <f t="shared" si="245"/>
        <v>11.2</v>
      </c>
      <c r="AF1541" s="81" t="str">
        <f t="shared" si="246"/>
        <v>1996-Q2</v>
      </c>
      <c r="AG1541" s="87">
        <f t="shared" si="247"/>
        <v>11.75</v>
      </c>
      <c r="AH1541" s="87">
        <f t="shared" si="248"/>
        <v>11.2</v>
      </c>
      <c r="AI1541" s="87">
        <f t="shared" si="249"/>
        <v>0.55000000000000071</v>
      </c>
    </row>
    <row r="1542" spans="1:35" ht="12" customHeight="1" x14ac:dyDescent="0.2">
      <c r="A1542" s="73" t="s">
        <v>1887</v>
      </c>
      <c r="B1542" s="74" t="s">
        <v>116</v>
      </c>
      <c r="C1542" s="74" t="s">
        <v>13</v>
      </c>
      <c r="D1542" s="74" t="s">
        <v>12</v>
      </c>
      <c r="E1542" s="74" t="s">
        <v>1874</v>
      </c>
      <c r="F1542" s="74" t="s">
        <v>2</v>
      </c>
      <c r="G1542" s="74" t="s">
        <v>2680</v>
      </c>
      <c r="H1542" s="76">
        <v>35011</v>
      </c>
      <c r="I1542" s="77">
        <v>36.5</v>
      </c>
      <c r="J1542" s="78">
        <v>9.7899999999999991</v>
      </c>
      <c r="K1542" s="78">
        <v>12.25</v>
      </c>
      <c r="L1542" s="78">
        <v>47</v>
      </c>
      <c r="M1542" s="75" t="s">
        <v>1</v>
      </c>
      <c r="N1542" s="76">
        <v>35241</v>
      </c>
      <c r="O1542" s="77">
        <v>8.8000000000000007</v>
      </c>
      <c r="P1542" s="78">
        <v>9.49</v>
      </c>
      <c r="Q1542" s="78">
        <v>11.25</v>
      </c>
      <c r="R1542" s="78">
        <v>48</v>
      </c>
      <c r="S1542" s="75" t="s">
        <v>1</v>
      </c>
      <c r="T1542" s="79">
        <v>7</v>
      </c>
      <c r="V1542" s="86">
        <v>35241</v>
      </c>
      <c r="X1542" s="81" t="str">
        <f t="shared" si="240"/>
        <v>1995-Q4</v>
      </c>
      <c r="Y1542" s="81" t="str">
        <f t="shared" si="241"/>
        <v>1995-Q4</v>
      </c>
      <c r="Z1542" s="87">
        <f t="shared" si="242"/>
        <v>12.25</v>
      </c>
      <c r="AB1542" s="81" t="str">
        <f t="shared" si="243"/>
        <v>1996-Q2</v>
      </c>
      <c r="AC1542" s="81" t="str">
        <f t="shared" si="244"/>
        <v>1996-Q2</v>
      </c>
      <c r="AD1542" s="87">
        <f t="shared" si="245"/>
        <v>11.25</v>
      </c>
      <c r="AF1542" s="81" t="str">
        <f t="shared" si="246"/>
        <v>1996-Q2</v>
      </c>
      <c r="AG1542" s="87">
        <f t="shared" si="247"/>
        <v>12.25</v>
      </c>
      <c r="AH1542" s="87">
        <f t="shared" si="248"/>
        <v>11.25</v>
      </c>
      <c r="AI1542" s="87">
        <f t="shared" si="249"/>
        <v>1</v>
      </c>
    </row>
    <row r="1543" spans="1:35" ht="12" customHeight="1" x14ac:dyDescent="0.2">
      <c r="A1543" s="73" t="s">
        <v>1887</v>
      </c>
      <c r="B1543" s="74" t="s">
        <v>17</v>
      </c>
      <c r="C1543" s="74" t="s">
        <v>23</v>
      </c>
      <c r="D1543" s="74" t="s">
        <v>22</v>
      </c>
      <c r="E1543" s="74" t="s">
        <v>1614</v>
      </c>
      <c r="F1543" s="74" t="s">
        <v>2</v>
      </c>
      <c r="G1543" s="74" t="s">
        <v>2680</v>
      </c>
      <c r="H1543" s="76">
        <v>34605</v>
      </c>
      <c r="I1543" s="77">
        <v>15.7</v>
      </c>
      <c r="J1543" s="78">
        <v>9.2799999999999994</v>
      </c>
      <c r="K1543" s="78">
        <v>11.4</v>
      </c>
      <c r="L1543" s="78">
        <v>39.93</v>
      </c>
      <c r="M1543" s="75" t="s">
        <v>1</v>
      </c>
      <c r="N1543" s="76">
        <v>35209</v>
      </c>
      <c r="O1543" s="77">
        <v>0</v>
      </c>
      <c r="P1543" s="75" t="s">
        <v>1</v>
      </c>
      <c r="Q1543" s="75" t="s">
        <v>1</v>
      </c>
      <c r="R1543" s="75" t="s">
        <v>1</v>
      </c>
      <c r="S1543" s="75" t="s">
        <v>1</v>
      </c>
      <c r="T1543" s="79">
        <v>20</v>
      </c>
      <c r="V1543" s="86">
        <v>35209</v>
      </c>
      <c r="X1543" s="81" t="str">
        <f t="shared" si="240"/>
        <v>1994-Q3</v>
      </c>
      <c r="Y1543" s="81" t="str">
        <f t="shared" si="241"/>
        <v>1994-Q3</v>
      </c>
      <c r="Z1543" s="87">
        <f t="shared" si="242"/>
        <v>11.4</v>
      </c>
      <c r="AB1543" s="81" t="str">
        <f t="shared" si="243"/>
        <v>1996-Q2</v>
      </c>
      <c r="AC1543" s="81" t="str">
        <f t="shared" si="244"/>
        <v/>
      </c>
      <c r="AD1543" s="87" t="str">
        <f t="shared" si="245"/>
        <v/>
      </c>
      <c r="AF1543" s="81" t="str">
        <f t="shared" si="246"/>
        <v/>
      </c>
      <c r="AG1543" s="87" t="str">
        <f t="shared" si="247"/>
        <v/>
      </c>
      <c r="AH1543" s="87" t="str">
        <f t="shared" si="248"/>
        <v/>
      </c>
      <c r="AI1543" s="87" t="str">
        <f t="shared" si="249"/>
        <v/>
      </c>
    </row>
    <row r="1544" spans="1:35" ht="12" customHeight="1" x14ac:dyDescent="0.2">
      <c r="A1544" s="73" t="s">
        <v>1887</v>
      </c>
      <c r="B1544" s="74" t="s">
        <v>1653</v>
      </c>
      <c r="C1544" s="74" t="s">
        <v>2127</v>
      </c>
      <c r="D1544" s="74" t="s">
        <v>2095</v>
      </c>
      <c r="E1544" s="74" t="s">
        <v>1675</v>
      </c>
      <c r="F1544" s="74" t="s">
        <v>2</v>
      </c>
      <c r="G1544" s="74" t="s">
        <v>2680</v>
      </c>
      <c r="H1544" s="76">
        <v>34957</v>
      </c>
      <c r="I1544" s="77">
        <v>18.3</v>
      </c>
      <c r="J1544" s="78">
        <v>10.28</v>
      </c>
      <c r="K1544" s="78">
        <v>12.25</v>
      </c>
      <c r="L1544" s="78">
        <v>50.16</v>
      </c>
      <c r="M1544" s="75" t="s">
        <v>1</v>
      </c>
      <c r="N1544" s="76">
        <v>35208</v>
      </c>
      <c r="O1544" s="77">
        <v>7.6</v>
      </c>
      <c r="P1544" s="78">
        <v>9.44</v>
      </c>
      <c r="Q1544" s="78">
        <v>11.25</v>
      </c>
      <c r="R1544" s="78">
        <v>48.03</v>
      </c>
      <c r="S1544" s="75" t="s">
        <v>1</v>
      </c>
      <c r="T1544" s="79">
        <v>8</v>
      </c>
      <c r="V1544" s="86">
        <v>35208</v>
      </c>
      <c r="X1544" s="81" t="str">
        <f t="shared" si="240"/>
        <v>1995-Q3</v>
      </c>
      <c r="Y1544" s="81" t="str">
        <f t="shared" si="241"/>
        <v>1995-Q3</v>
      </c>
      <c r="Z1544" s="87">
        <f t="shared" si="242"/>
        <v>12.25</v>
      </c>
      <c r="AB1544" s="81" t="str">
        <f t="shared" si="243"/>
        <v>1996-Q2</v>
      </c>
      <c r="AC1544" s="81" t="str">
        <f t="shared" si="244"/>
        <v>1996-Q2</v>
      </c>
      <c r="AD1544" s="87">
        <f t="shared" si="245"/>
        <v>11.25</v>
      </c>
      <c r="AF1544" s="81" t="str">
        <f t="shared" si="246"/>
        <v>1996-Q2</v>
      </c>
      <c r="AG1544" s="87">
        <f t="shared" si="247"/>
        <v>12.25</v>
      </c>
      <c r="AH1544" s="87">
        <f t="shared" si="248"/>
        <v>11.25</v>
      </c>
      <c r="AI1544" s="87">
        <f t="shared" si="249"/>
        <v>1</v>
      </c>
    </row>
    <row r="1545" spans="1:35" ht="12" customHeight="1" x14ac:dyDescent="0.2">
      <c r="A1545" s="73" t="s">
        <v>1887</v>
      </c>
      <c r="B1545" s="74" t="s">
        <v>199</v>
      </c>
      <c r="C1545" s="74" t="s">
        <v>2715</v>
      </c>
      <c r="D1545" s="74" t="s">
        <v>198</v>
      </c>
      <c r="E1545" s="74" t="s">
        <v>1017</v>
      </c>
      <c r="F1545" s="74" t="s">
        <v>2</v>
      </c>
      <c r="G1545" s="74" t="s">
        <v>2680</v>
      </c>
      <c r="H1545" s="76">
        <v>34963</v>
      </c>
      <c r="I1545" s="77">
        <v>34.9</v>
      </c>
      <c r="J1545" s="78">
        <v>9.73</v>
      </c>
      <c r="K1545" s="78">
        <v>12.5</v>
      </c>
      <c r="L1545" s="78">
        <v>44.96</v>
      </c>
      <c r="M1545" s="75" t="s">
        <v>1</v>
      </c>
      <c r="N1545" s="76">
        <v>35198</v>
      </c>
      <c r="O1545" s="77">
        <v>32.6</v>
      </c>
      <c r="P1545" s="75" t="s">
        <v>1</v>
      </c>
      <c r="Q1545" s="78">
        <v>11</v>
      </c>
      <c r="R1545" s="75" t="s">
        <v>1</v>
      </c>
      <c r="S1545" s="75" t="s">
        <v>1</v>
      </c>
      <c r="T1545" s="79">
        <v>7</v>
      </c>
      <c r="V1545" s="86">
        <v>35198</v>
      </c>
      <c r="X1545" s="81" t="str">
        <f t="shared" si="240"/>
        <v>1995-Q3</v>
      </c>
      <c r="Y1545" s="81" t="str">
        <f t="shared" si="241"/>
        <v>1995-Q3</v>
      </c>
      <c r="Z1545" s="87">
        <f t="shared" si="242"/>
        <v>12.5</v>
      </c>
      <c r="AB1545" s="81" t="str">
        <f t="shared" si="243"/>
        <v>1996-Q2</v>
      </c>
      <c r="AC1545" s="81" t="str">
        <f t="shared" si="244"/>
        <v>1996-Q2</v>
      </c>
      <c r="AD1545" s="87">
        <f t="shared" si="245"/>
        <v>11</v>
      </c>
      <c r="AF1545" s="81" t="str">
        <f t="shared" si="246"/>
        <v>1996-Q2</v>
      </c>
      <c r="AG1545" s="87">
        <f t="shared" si="247"/>
        <v>12.5</v>
      </c>
      <c r="AH1545" s="87">
        <f t="shared" si="248"/>
        <v>11</v>
      </c>
      <c r="AI1545" s="87">
        <f t="shared" si="249"/>
        <v>1.5</v>
      </c>
    </row>
    <row r="1546" spans="1:35" ht="12" customHeight="1" x14ac:dyDescent="0.2">
      <c r="A1546" s="73" t="s">
        <v>1887</v>
      </c>
      <c r="B1546" s="74" t="s">
        <v>1653</v>
      </c>
      <c r="C1546" s="74" t="s">
        <v>1654</v>
      </c>
      <c r="D1546" s="74" t="s">
        <v>2095</v>
      </c>
      <c r="E1546" s="74" t="s">
        <v>1659</v>
      </c>
      <c r="F1546" s="74" t="s">
        <v>2</v>
      </c>
      <c r="G1546" s="74" t="s">
        <v>2680</v>
      </c>
      <c r="H1546" s="76">
        <v>34989</v>
      </c>
      <c r="I1546" s="77">
        <v>31</v>
      </c>
      <c r="J1546" s="78">
        <v>9.33</v>
      </c>
      <c r="K1546" s="78">
        <v>11</v>
      </c>
      <c r="L1546" s="78">
        <v>51.23</v>
      </c>
      <c r="M1546" s="75" t="s">
        <v>1</v>
      </c>
      <c r="N1546" s="76">
        <v>35185</v>
      </c>
      <c r="O1546" s="77">
        <v>16.100000000000001</v>
      </c>
      <c r="P1546" s="78">
        <v>9.33</v>
      </c>
      <c r="Q1546" s="78">
        <v>11</v>
      </c>
      <c r="R1546" s="78">
        <v>51.23</v>
      </c>
      <c r="S1546" s="75" t="s">
        <v>1</v>
      </c>
      <c r="T1546" s="79">
        <v>6</v>
      </c>
      <c r="V1546" s="86">
        <v>35185</v>
      </c>
      <c r="X1546" s="81" t="str">
        <f t="shared" si="240"/>
        <v>1995-Q4</v>
      </c>
      <c r="Y1546" s="81" t="str">
        <f t="shared" si="241"/>
        <v>1995-Q4</v>
      </c>
      <c r="Z1546" s="87">
        <f t="shared" si="242"/>
        <v>11</v>
      </c>
      <c r="AB1546" s="81" t="str">
        <f t="shared" si="243"/>
        <v>1996-Q2</v>
      </c>
      <c r="AC1546" s="81" t="str">
        <f t="shared" si="244"/>
        <v>1996-Q2</v>
      </c>
      <c r="AD1546" s="87">
        <f t="shared" si="245"/>
        <v>11</v>
      </c>
      <c r="AF1546" s="81" t="str">
        <f t="shared" si="246"/>
        <v>1996-Q2</v>
      </c>
      <c r="AG1546" s="87">
        <f t="shared" si="247"/>
        <v>11</v>
      </c>
      <c r="AH1546" s="87">
        <f t="shared" si="248"/>
        <v>11</v>
      </c>
      <c r="AI1546" s="87">
        <f t="shared" si="249"/>
        <v>0</v>
      </c>
    </row>
    <row r="1547" spans="1:35" ht="12" customHeight="1" x14ac:dyDescent="0.2">
      <c r="A1547" s="73" t="s">
        <v>1887</v>
      </c>
      <c r="B1547" s="74" t="s">
        <v>109</v>
      </c>
      <c r="C1547" s="74" t="s">
        <v>272</v>
      </c>
      <c r="D1547" s="74" t="s">
        <v>271</v>
      </c>
      <c r="E1547" s="74" t="s">
        <v>308</v>
      </c>
      <c r="F1547" s="74" t="s">
        <v>2</v>
      </c>
      <c r="G1547" s="74" t="s">
        <v>2680</v>
      </c>
      <c r="H1547" s="76">
        <v>35038</v>
      </c>
      <c r="I1547" s="77">
        <v>-48.3</v>
      </c>
      <c r="J1547" s="75" t="s">
        <v>1</v>
      </c>
      <c r="K1547" s="78">
        <v>11.25</v>
      </c>
      <c r="L1547" s="75" t="s">
        <v>1</v>
      </c>
      <c r="M1547" s="75" t="s">
        <v>1</v>
      </c>
      <c r="N1547" s="76">
        <v>35179</v>
      </c>
      <c r="O1547" s="77">
        <v>-48.5</v>
      </c>
      <c r="P1547" s="78">
        <v>9.67</v>
      </c>
      <c r="Q1547" s="78">
        <v>11.25</v>
      </c>
      <c r="R1547" s="78">
        <v>38.5</v>
      </c>
      <c r="S1547" s="75" t="s">
        <v>1</v>
      </c>
      <c r="T1547" s="79">
        <v>4</v>
      </c>
      <c r="V1547" s="86">
        <v>35179</v>
      </c>
      <c r="X1547" s="81" t="str">
        <f t="shared" si="240"/>
        <v>1995-Q4</v>
      </c>
      <c r="Y1547" s="81" t="str">
        <f t="shared" si="241"/>
        <v>1995-Q4</v>
      </c>
      <c r="Z1547" s="87">
        <f t="shared" si="242"/>
        <v>11.25</v>
      </c>
      <c r="AB1547" s="81" t="str">
        <f t="shared" si="243"/>
        <v>1996-Q2</v>
      </c>
      <c r="AC1547" s="81" t="str">
        <f t="shared" si="244"/>
        <v>1996-Q2</v>
      </c>
      <c r="AD1547" s="87">
        <f t="shared" si="245"/>
        <v>11.25</v>
      </c>
      <c r="AF1547" s="81" t="str">
        <f t="shared" si="246"/>
        <v>1996-Q2</v>
      </c>
      <c r="AG1547" s="87">
        <f t="shared" si="247"/>
        <v>11.25</v>
      </c>
      <c r="AH1547" s="87">
        <f t="shared" si="248"/>
        <v>11.25</v>
      </c>
      <c r="AI1547" s="87">
        <f t="shared" si="249"/>
        <v>0</v>
      </c>
    </row>
    <row r="1548" spans="1:35" ht="12" customHeight="1" x14ac:dyDescent="0.2">
      <c r="A1548" s="73" t="s">
        <v>1887</v>
      </c>
      <c r="B1548" s="74" t="s">
        <v>184</v>
      </c>
      <c r="C1548" s="74" t="s">
        <v>2452</v>
      </c>
      <c r="D1548" s="74" t="s">
        <v>4</v>
      </c>
      <c r="E1548" s="74" t="s">
        <v>1263</v>
      </c>
      <c r="F1548" s="74" t="s">
        <v>2</v>
      </c>
      <c r="G1548" s="74" t="s">
        <v>2680</v>
      </c>
      <c r="H1548" s="76">
        <v>34806</v>
      </c>
      <c r="I1548" s="77">
        <v>83.9</v>
      </c>
      <c r="J1548" s="78">
        <v>11.09</v>
      </c>
      <c r="K1548" s="78">
        <v>14.23</v>
      </c>
      <c r="L1548" s="78">
        <v>38.67</v>
      </c>
      <c r="M1548" s="78">
        <v>4931.8</v>
      </c>
      <c r="N1548" s="76">
        <v>35166</v>
      </c>
      <c r="O1548" s="77">
        <v>83.9</v>
      </c>
      <c r="P1548" s="78">
        <v>10.06</v>
      </c>
      <c r="Q1548" s="78">
        <v>12.59</v>
      </c>
      <c r="R1548" s="78">
        <v>29.99</v>
      </c>
      <c r="S1548" s="78">
        <v>4234.2</v>
      </c>
      <c r="T1548" s="79">
        <v>12</v>
      </c>
      <c r="V1548" s="86">
        <v>35166</v>
      </c>
      <c r="X1548" s="81" t="str">
        <f t="shared" si="240"/>
        <v>1995-Q2</v>
      </c>
      <c r="Y1548" s="81" t="str">
        <f t="shared" si="241"/>
        <v>1995-Q2</v>
      </c>
      <c r="Z1548" s="87">
        <f t="shared" si="242"/>
        <v>14.23</v>
      </c>
      <c r="AB1548" s="81" t="str">
        <f t="shared" si="243"/>
        <v>1996-Q2</v>
      </c>
      <c r="AC1548" s="81" t="str">
        <f t="shared" si="244"/>
        <v>1996-Q2</v>
      </c>
      <c r="AD1548" s="87">
        <f t="shared" si="245"/>
        <v>12.59</v>
      </c>
      <c r="AF1548" s="81" t="str">
        <f t="shared" si="246"/>
        <v>1996-Q2</v>
      </c>
      <c r="AG1548" s="87">
        <f t="shared" si="247"/>
        <v>14.23</v>
      </c>
      <c r="AH1548" s="87">
        <f t="shared" si="248"/>
        <v>12.59</v>
      </c>
      <c r="AI1548" s="87">
        <f t="shared" si="249"/>
        <v>1.6400000000000006</v>
      </c>
    </row>
    <row r="1549" spans="1:35" ht="12" customHeight="1" x14ac:dyDescent="0.2">
      <c r="A1549" s="73" t="s">
        <v>1887</v>
      </c>
      <c r="B1549" s="74" t="s">
        <v>184</v>
      </c>
      <c r="C1549" s="74" t="s">
        <v>2453</v>
      </c>
      <c r="D1549" s="74" t="s">
        <v>4</v>
      </c>
      <c r="E1549" s="74" t="s">
        <v>1315</v>
      </c>
      <c r="F1549" s="74" t="s">
        <v>2</v>
      </c>
      <c r="G1549" s="74" t="s">
        <v>2680</v>
      </c>
      <c r="H1549" s="76">
        <v>34806</v>
      </c>
      <c r="I1549" s="77">
        <v>35.200000000000003</v>
      </c>
      <c r="J1549" s="78">
        <v>11.09</v>
      </c>
      <c r="K1549" s="78">
        <v>14.23</v>
      </c>
      <c r="L1549" s="78">
        <v>38.67</v>
      </c>
      <c r="M1549" s="78">
        <v>2192.6</v>
      </c>
      <c r="N1549" s="76">
        <v>35166</v>
      </c>
      <c r="O1549" s="77">
        <v>35.200000000000003</v>
      </c>
      <c r="P1549" s="78">
        <v>10.06</v>
      </c>
      <c r="Q1549" s="78">
        <v>12.59</v>
      </c>
      <c r="R1549" s="78">
        <v>29.99</v>
      </c>
      <c r="S1549" s="78">
        <v>1878.3</v>
      </c>
      <c r="T1549" s="79">
        <v>12</v>
      </c>
      <c r="V1549" s="86">
        <v>35166</v>
      </c>
      <c r="X1549" s="81" t="str">
        <f t="shared" si="240"/>
        <v>1995-Q2</v>
      </c>
      <c r="Y1549" s="81" t="str">
        <f t="shared" si="241"/>
        <v>1995-Q2</v>
      </c>
      <c r="Z1549" s="87">
        <f t="shared" si="242"/>
        <v>14.23</v>
      </c>
      <c r="AB1549" s="81" t="str">
        <f t="shared" si="243"/>
        <v>1996-Q2</v>
      </c>
      <c r="AC1549" s="81" t="str">
        <f t="shared" si="244"/>
        <v>1996-Q2</v>
      </c>
      <c r="AD1549" s="87">
        <f t="shared" si="245"/>
        <v>12.59</v>
      </c>
      <c r="AF1549" s="81" t="str">
        <f t="shared" si="246"/>
        <v>1996-Q2</v>
      </c>
      <c r="AG1549" s="87">
        <f t="shared" si="247"/>
        <v>14.23</v>
      </c>
      <c r="AH1549" s="87">
        <f t="shared" si="248"/>
        <v>12.59</v>
      </c>
      <c r="AI1549" s="87">
        <f t="shared" si="249"/>
        <v>1.6400000000000006</v>
      </c>
    </row>
    <row r="1550" spans="1:35" ht="12" customHeight="1" x14ac:dyDescent="0.2">
      <c r="A1550" s="73" t="s">
        <v>1887</v>
      </c>
      <c r="B1550" s="74" t="s">
        <v>210</v>
      </c>
      <c r="C1550" s="74" t="s">
        <v>492</v>
      </c>
      <c r="D1550" s="74" t="s">
        <v>122</v>
      </c>
      <c r="E1550" s="74" t="s">
        <v>915</v>
      </c>
      <c r="F1550" s="74" t="s">
        <v>2</v>
      </c>
      <c r="G1550" s="74" t="s">
        <v>2680</v>
      </c>
      <c r="H1550" s="76">
        <v>34859</v>
      </c>
      <c r="I1550" s="77">
        <v>4.5999999999999996</v>
      </c>
      <c r="J1550" s="78">
        <v>9.43</v>
      </c>
      <c r="K1550" s="78">
        <v>12.25</v>
      </c>
      <c r="L1550" s="78">
        <v>41.06</v>
      </c>
      <c r="M1550" s="78">
        <v>73.215000000000003</v>
      </c>
      <c r="N1550" s="76">
        <v>35163</v>
      </c>
      <c r="O1550" s="77">
        <v>2.2999999999999998</v>
      </c>
      <c r="P1550" s="78">
        <v>8.92</v>
      </c>
      <c r="Q1550" s="78">
        <v>11</v>
      </c>
      <c r="R1550" s="78">
        <v>41.06</v>
      </c>
      <c r="S1550" s="78">
        <v>73.094999999999999</v>
      </c>
      <c r="T1550" s="79">
        <v>10</v>
      </c>
      <c r="V1550" s="86">
        <v>35163</v>
      </c>
      <c r="X1550" s="81" t="str">
        <f t="shared" si="240"/>
        <v>1995-Q2</v>
      </c>
      <c r="Y1550" s="81" t="str">
        <f t="shared" si="241"/>
        <v>1995-Q2</v>
      </c>
      <c r="Z1550" s="87">
        <f t="shared" si="242"/>
        <v>12.25</v>
      </c>
      <c r="AB1550" s="81" t="str">
        <f t="shared" si="243"/>
        <v>1996-Q2</v>
      </c>
      <c r="AC1550" s="81" t="str">
        <f t="shared" si="244"/>
        <v>1996-Q2</v>
      </c>
      <c r="AD1550" s="87">
        <f t="shared" si="245"/>
        <v>11</v>
      </c>
      <c r="AF1550" s="81" t="str">
        <f t="shared" si="246"/>
        <v>1996-Q2</v>
      </c>
      <c r="AG1550" s="87">
        <f t="shared" si="247"/>
        <v>12.25</v>
      </c>
      <c r="AH1550" s="87">
        <f t="shared" si="248"/>
        <v>11</v>
      </c>
      <c r="AI1550" s="87">
        <f t="shared" si="249"/>
        <v>1.25</v>
      </c>
    </row>
    <row r="1551" spans="1:35" ht="12" customHeight="1" x14ac:dyDescent="0.2">
      <c r="A1551" s="73" t="s">
        <v>1887</v>
      </c>
      <c r="B1551" s="74" t="s">
        <v>109</v>
      </c>
      <c r="C1551" s="74" t="s">
        <v>269</v>
      </c>
      <c r="D1551" s="74" t="s">
        <v>1176</v>
      </c>
      <c r="E1551" s="74" t="s">
        <v>318</v>
      </c>
      <c r="F1551" s="74" t="s">
        <v>2</v>
      </c>
      <c r="G1551" s="74" t="s">
        <v>2680</v>
      </c>
      <c r="H1551" s="76">
        <v>34863</v>
      </c>
      <c r="I1551" s="77">
        <v>28.4</v>
      </c>
      <c r="J1551" s="78">
        <v>8.1999999999999993</v>
      </c>
      <c r="K1551" s="78">
        <v>11.5</v>
      </c>
      <c r="L1551" s="78">
        <v>40</v>
      </c>
      <c r="M1551" s="75" t="s">
        <v>1</v>
      </c>
      <c r="N1551" s="76">
        <v>35153</v>
      </c>
      <c r="O1551" s="77">
        <v>6.4</v>
      </c>
      <c r="P1551" s="75" t="s">
        <v>1</v>
      </c>
      <c r="Q1551" s="78">
        <v>10.67</v>
      </c>
      <c r="R1551" s="75" t="s">
        <v>1</v>
      </c>
      <c r="S1551" s="75" t="s">
        <v>1</v>
      </c>
      <c r="T1551" s="79">
        <v>9</v>
      </c>
      <c r="V1551" s="86">
        <v>35153</v>
      </c>
      <c r="X1551" s="81" t="str">
        <f t="shared" si="240"/>
        <v>1995-Q2</v>
      </c>
      <c r="Y1551" s="81" t="str">
        <f t="shared" si="241"/>
        <v>1995-Q2</v>
      </c>
      <c r="Z1551" s="87">
        <f t="shared" si="242"/>
        <v>11.5</v>
      </c>
      <c r="AB1551" s="81" t="str">
        <f t="shared" si="243"/>
        <v>1996-Q1</v>
      </c>
      <c r="AC1551" s="81" t="str">
        <f t="shared" si="244"/>
        <v>1996-Q1</v>
      </c>
      <c r="AD1551" s="87">
        <f t="shared" si="245"/>
        <v>10.67</v>
      </c>
      <c r="AF1551" s="81" t="str">
        <f t="shared" si="246"/>
        <v>1996-Q1</v>
      </c>
      <c r="AG1551" s="87">
        <f t="shared" si="247"/>
        <v>11.5</v>
      </c>
      <c r="AH1551" s="87">
        <f t="shared" si="248"/>
        <v>10.67</v>
      </c>
      <c r="AI1551" s="87">
        <f t="shared" si="249"/>
        <v>0.83000000000000007</v>
      </c>
    </row>
    <row r="1552" spans="1:35" ht="12" customHeight="1" x14ac:dyDescent="0.2">
      <c r="A1552" s="73" t="s">
        <v>1887</v>
      </c>
      <c r="B1552" s="74" t="s">
        <v>57</v>
      </c>
      <c r="C1552" s="74" t="s">
        <v>217</v>
      </c>
      <c r="D1552" s="74" t="s">
        <v>216</v>
      </c>
      <c r="E1552" s="74" t="s">
        <v>868</v>
      </c>
      <c r="F1552" s="74" t="s">
        <v>2</v>
      </c>
      <c r="G1552" s="74" t="s">
        <v>2680</v>
      </c>
      <c r="H1552" s="76">
        <v>34648</v>
      </c>
      <c r="I1552" s="77">
        <v>88.5</v>
      </c>
      <c r="J1552" s="78">
        <v>8.43</v>
      </c>
      <c r="K1552" s="78">
        <v>13</v>
      </c>
      <c r="L1552" s="78">
        <v>31.69</v>
      </c>
      <c r="M1552" s="78">
        <v>3366.6</v>
      </c>
      <c r="N1552" s="76">
        <v>35100</v>
      </c>
      <c r="O1552" s="77">
        <v>46.5</v>
      </c>
      <c r="P1552" s="78">
        <v>8.0500000000000007</v>
      </c>
      <c r="Q1552" s="78">
        <v>12.25</v>
      </c>
      <c r="R1552" s="78">
        <v>29.79</v>
      </c>
      <c r="S1552" s="78">
        <v>3366.6</v>
      </c>
      <c r="T1552" s="79">
        <v>15</v>
      </c>
      <c r="V1552" s="86">
        <v>35100</v>
      </c>
      <c r="X1552" s="81" t="str">
        <f t="shared" si="240"/>
        <v>1994-Q4</v>
      </c>
      <c r="Y1552" s="81" t="str">
        <f t="shared" si="241"/>
        <v>1994-Q4</v>
      </c>
      <c r="Z1552" s="87">
        <f t="shared" si="242"/>
        <v>13</v>
      </c>
      <c r="AB1552" s="81" t="str">
        <f t="shared" si="243"/>
        <v>1996-Q1</v>
      </c>
      <c r="AC1552" s="81" t="str">
        <f t="shared" si="244"/>
        <v>1996-Q1</v>
      </c>
      <c r="AD1552" s="87">
        <f t="shared" si="245"/>
        <v>12.25</v>
      </c>
      <c r="AF1552" s="81" t="str">
        <f t="shared" si="246"/>
        <v>1996-Q1</v>
      </c>
      <c r="AG1552" s="87">
        <f t="shared" si="247"/>
        <v>13</v>
      </c>
      <c r="AH1552" s="87">
        <f t="shared" si="248"/>
        <v>12.25</v>
      </c>
      <c r="AI1552" s="87">
        <f t="shared" si="249"/>
        <v>0.75</v>
      </c>
    </row>
    <row r="1553" spans="1:35" ht="12" customHeight="1" x14ac:dyDescent="0.2">
      <c r="A1553" s="73" t="s">
        <v>1887</v>
      </c>
      <c r="B1553" s="74" t="s">
        <v>104</v>
      </c>
      <c r="C1553" s="74" t="s">
        <v>103</v>
      </c>
      <c r="D1553" s="74" t="s">
        <v>102</v>
      </c>
      <c r="E1553" s="74" t="s">
        <v>356</v>
      </c>
      <c r="F1553" s="74" t="s">
        <v>2</v>
      </c>
      <c r="G1553" s="74" t="s">
        <v>2680</v>
      </c>
      <c r="H1553" s="76">
        <v>34326</v>
      </c>
      <c r="I1553" s="77">
        <v>117.3</v>
      </c>
      <c r="J1553" s="78">
        <v>9.17</v>
      </c>
      <c r="K1553" s="78">
        <v>11</v>
      </c>
      <c r="L1553" s="78">
        <v>47.25</v>
      </c>
      <c r="M1553" s="75" t="s">
        <v>1</v>
      </c>
      <c r="N1553" s="76">
        <v>35074</v>
      </c>
      <c r="O1553" s="77">
        <v>-76</v>
      </c>
      <c r="P1553" s="75" t="s">
        <v>1</v>
      </c>
      <c r="Q1553" s="75" t="s">
        <v>1</v>
      </c>
      <c r="R1553" s="75" t="s">
        <v>1</v>
      </c>
      <c r="S1553" s="75" t="s">
        <v>1</v>
      </c>
      <c r="T1553" s="79">
        <v>24</v>
      </c>
      <c r="V1553" s="86">
        <v>35074</v>
      </c>
      <c r="X1553" s="81" t="str">
        <f t="shared" si="240"/>
        <v>1993-Q4</v>
      </c>
      <c r="Y1553" s="81" t="str">
        <f t="shared" si="241"/>
        <v>1993-Q4</v>
      </c>
      <c r="Z1553" s="87">
        <f t="shared" si="242"/>
        <v>11</v>
      </c>
      <c r="AB1553" s="81" t="str">
        <f t="shared" si="243"/>
        <v>1996-Q1</v>
      </c>
      <c r="AC1553" s="81" t="str">
        <f t="shared" si="244"/>
        <v/>
      </c>
      <c r="AD1553" s="87" t="str">
        <f t="shared" si="245"/>
        <v/>
      </c>
      <c r="AF1553" s="81" t="str">
        <f t="shared" si="246"/>
        <v/>
      </c>
      <c r="AG1553" s="87" t="str">
        <f t="shared" si="247"/>
        <v/>
      </c>
      <c r="AH1553" s="87" t="str">
        <f t="shared" si="248"/>
        <v/>
      </c>
      <c r="AI1553" s="87" t="str">
        <f t="shared" si="249"/>
        <v/>
      </c>
    </row>
    <row r="1554" spans="1:35" ht="12" customHeight="1" x14ac:dyDescent="0.2">
      <c r="A1554" s="73" t="s">
        <v>1887</v>
      </c>
      <c r="B1554" s="74" t="s">
        <v>163</v>
      </c>
      <c r="C1554" s="74" t="s">
        <v>2330</v>
      </c>
      <c r="D1554" s="74" t="s">
        <v>15</v>
      </c>
      <c r="E1554" s="74" t="s">
        <v>1465</v>
      </c>
      <c r="F1554" s="74" t="s">
        <v>2</v>
      </c>
      <c r="G1554" s="74" t="s">
        <v>2680</v>
      </c>
      <c r="H1554" s="76">
        <v>34890</v>
      </c>
      <c r="I1554" s="77">
        <v>76.7</v>
      </c>
      <c r="J1554" s="78">
        <v>9.6300000000000008</v>
      </c>
      <c r="K1554" s="78">
        <v>12.25</v>
      </c>
      <c r="L1554" s="78">
        <v>48.27</v>
      </c>
      <c r="M1554" s="78">
        <v>2516.3000000000002</v>
      </c>
      <c r="N1554" s="76">
        <v>35060</v>
      </c>
      <c r="O1554" s="77">
        <v>67.5</v>
      </c>
      <c r="P1554" s="78">
        <v>9.6</v>
      </c>
      <c r="Q1554" s="78">
        <v>12</v>
      </c>
      <c r="R1554" s="78">
        <v>48.27</v>
      </c>
      <c r="S1554" s="78">
        <v>2495</v>
      </c>
      <c r="T1554" s="79">
        <v>5</v>
      </c>
      <c r="V1554" s="86">
        <v>35060</v>
      </c>
      <c r="X1554" s="81" t="str">
        <f t="shared" si="240"/>
        <v>1995-Q3</v>
      </c>
      <c r="Y1554" s="81" t="str">
        <f t="shared" si="241"/>
        <v>1995-Q3</v>
      </c>
      <c r="Z1554" s="87">
        <f t="shared" si="242"/>
        <v>12.25</v>
      </c>
      <c r="AB1554" s="81" t="str">
        <f t="shared" si="243"/>
        <v>1995-Q4</v>
      </c>
      <c r="AC1554" s="81" t="str">
        <f t="shared" si="244"/>
        <v>1995-Q4</v>
      </c>
      <c r="AD1554" s="87">
        <f t="shared" si="245"/>
        <v>12</v>
      </c>
      <c r="AF1554" s="81" t="str">
        <f t="shared" si="246"/>
        <v>1995-Q4</v>
      </c>
      <c r="AG1554" s="87">
        <f t="shared" si="247"/>
        <v>12.25</v>
      </c>
      <c r="AH1554" s="87">
        <f t="shared" si="248"/>
        <v>12</v>
      </c>
      <c r="AI1554" s="87">
        <f t="shared" si="249"/>
        <v>0.25</v>
      </c>
    </row>
    <row r="1555" spans="1:35" ht="12" customHeight="1" x14ac:dyDescent="0.2">
      <c r="A1555" s="73" t="s">
        <v>1887</v>
      </c>
      <c r="B1555" s="74" t="s">
        <v>104</v>
      </c>
      <c r="C1555" s="74" t="s">
        <v>2997</v>
      </c>
      <c r="D1555" s="74" t="s">
        <v>106</v>
      </c>
      <c r="E1555" s="74" t="s">
        <v>331</v>
      </c>
      <c r="F1555" s="74" t="s">
        <v>2</v>
      </c>
      <c r="G1555" s="74" t="s">
        <v>2680</v>
      </c>
      <c r="H1555" s="76">
        <v>34677</v>
      </c>
      <c r="I1555" s="77">
        <v>-128.69999999999999</v>
      </c>
      <c r="J1555" s="78">
        <v>9.49</v>
      </c>
      <c r="K1555" s="78">
        <v>11.6</v>
      </c>
      <c r="L1555" s="78">
        <v>48</v>
      </c>
      <c r="M1555" s="78">
        <v>8981.7000000000007</v>
      </c>
      <c r="N1555" s="76">
        <v>35053</v>
      </c>
      <c r="O1555" s="77">
        <v>-300.5</v>
      </c>
      <c r="P1555" s="78">
        <v>9.49</v>
      </c>
      <c r="Q1555" s="78">
        <v>11.6</v>
      </c>
      <c r="R1555" s="78">
        <v>48</v>
      </c>
      <c r="S1555" s="78">
        <v>8945.6</v>
      </c>
      <c r="T1555" s="79">
        <v>12</v>
      </c>
      <c r="V1555" s="86">
        <v>35053</v>
      </c>
      <c r="X1555" s="81" t="str">
        <f t="shared" si="240"/>
        <v>1994-Q4</v>
      </c>
      <c r="Y1555" s="81" t="str">
        <f t="shared" si="241"/>
        <v>1994-Q4</v>
      </c>
      <c r="Z1555" s="87">
        <f t="shared" si="242"/>
        <v>11.6</v>
      </c>
      <c r="AB1555" s="81" t="str">
        <f t="shared" si="243"/>
        <v>1995-Q4</v>
      </c>
      <c r="AC1555" s="81" t="str">
        <f t="shared" si="244"/>
        <v>1995-Q4</v>
      </c>
      <c r="AD1555" s="87">
        <f t="shared" si="245"/>
        <v>11.6</v>
      </c>
      <c r="AF1555" s="81" t="str">
        <f t="shared" si="246"/>
        <v>1995-Q4</v>
      </c>
      <c r="AG1555" s="87">
        <f t="shared" si="247"/>
        <v>11.6</v>
      </c>
      <c r="AH1555" s="87">
        <f t="shared" si="248"/>
        <v>11.6</v>
      </c>
      <c r="AI1555" s="87">
        <f t="shared" si="249"/>
        <v>0</v>
      </c>
    </row>
    <row r="1556" spans="1:35" ht="12" customHeight="1" x14ac:dyDescent="0.2">
      <c r="A1556" s="73" t="s">
        <v>1887</v>
      </c>
      <c r="B1556" s="74" t="s">
        <v>242</v>
      </c>
      <c r="C1556" s="74" t="s">
        <v>2774</v>
      </c>
      <c r="D1556" s="74" t="s">
        <v>241</v>
      </c>
      <c r="E1556" s="74" t="s">
        <v>478</v>
      </c>
      <c r="F1556" s="74" t="s">
        <v>2</v>
      </c>
      <c r="G1556" s="74" t="s">
        <v>2680</v>
      </c>
      <c r="H1556" s="76">
        <v>34330</v>
      </c>
      <c r="I1556" s="77">
        <v>28.2</v>
      </c>
      <c r="J1556" s="78">
        <v>10.11</v>
      </c>
      <c r="K1556" s="78">
        <v>13.25</v>
      </c>
      <c r="L1556" s="78">
        <v>48.81</v>
      </c>
      <c r="M1556" s="78">
        <v>800.8</v>
      </c>
      <c r="N1556" s="76">
        <v>35044</v>
      </c>
      <c r="O1556" s="77">
        <v>9.1</v>
      </c>
      <c r="P1556" s="78">
        <v>9.16</v>
      </c>
      <c r="Q1556" s="78">
        <v>11.4</v>
      </c>
      <c r="R1556" s="78">
        <v>48.81</v>
      </c>
      <c r="S1556" s="78">
        <v>800.2</v>
      </c>
      <c r="T1556" s="79">
        <v>23</v>
      </c>
      <c r="V1556" s="86">
        <v>35044</v>
      </c>
      <c r="X1556" s="81" t="str">
        <f t="shared" si="240"/>
        <v>1993-Q4</v>
      </c>
      <c r="Y1556" s="81" t="str">
        <f t="shared" si="241"/>
        <v>1993-Q4</v>
      </c>
      <c r="Z1556" s="87">
        <f t="shared" si="242"/>
        <v>13.25</v>
      </c>
      <c r="AB1556" s="81" t="str">
        <f t="shared" si="243"/>
        <v>1995-Q4</v>
      </c>
      <c r="AC1556" s="81" t="str">
        <f t="shared" si="244"/>
        <v>1995-Q4</v>
      </c>
      <c r="AD1556" s="87">
        <f t="shared" si="245"/>
        <v>11.4</v>
      </c>
      <c r="AF1556" s="81" t="str">
        <f t="shared" si="246"/>
        <v>1995-Q4</v>
      </c>
      <c r="AG1556" s="87">
        <f t="shared" si="247"/>
        <v>13.25</v>
      </c>
      <c r="AH1556" s="87">
        <f t="shared" si="248"/>
        <v>11.4</v>
      </c>
      <c r="AI1556" s="87">
        <f t="shared" si="249"/>
        <v>1.8499999999999996</v>
      </c>
    </row>
    <row r="1557" spans="1:35" ht="12" customHeight="1" x14ac:dyDescent="0.2">
      <c r="A1557" s="73" t="s">
        <v>1887</v>
      </c>
      <c r="B1557" s="74" t="s">
        <v>89</v>
      </c>
      <c r="C1557" s="74" t="s">
        <v>492</v>
      </c>
      <c r="D1557" s="74" t="s">
        <v>122</v>
      </c>
      <c r="E1557" s="74" t="s">
        <v>497</v>
      </c>
      <c r="F1557" s="74" t="s">
        <v>2</v>
      </c>
      <c r="G1557" s="74" t="s">
        <v>2680</v>
      </c>
      <c r="H1557" s="76">
        <v>34789</v>
      </c>
      <c r="I1557" s="77">
        <v>13.1</v>
      </c>
      <c r="J1557" s="78">
        <v>9.76</v>
      </c>
      <c r="K1557" s="78">
        <v>13.25</v>
      </c>
      <c r="L1557" s="78">
        <v>45.42</v>
      </c>
      <c r="M1557" s="75" t="s">
        <v>1</v>
      </c>
      <c r="N1557" s="76">
        <v>35037</v>
      </c>
      <c r="O1557" s="77">
        <v>6.6</v>
      </c>
      <c r="P1557" s="78">
        <v>9.36</v>
      </c>
      <c r="Q1557" s="78">
        <v>11.35</v>
      </c>
      <c r="R1557" s="78">
        <v>45.39</v>
      </c>
      <c r="S1557" s="75" t="s">
        <v>1</v>
      </c>
      <c r="T1557" s="79">
        <v>8</v>
      </c>
      <c r="V1557" s="86">
        <v>35037</v>
      </c>
      <c r="X1557" s="81" t="str">
        <f t="shared" si="240"/>
        <v>1995-Q1</v>
      </c>
      <c r="Y1557" s="81" t="str">
        <f t="shared" si="241"/>
        <v>1995-Q1</v>
      </c>
      <c r="Z1557" s="87">
        <f t="shared" si="242"/>
        <v>13.25</v>
      </c>
      <c r="AB1557" s="81" t="str">
        <f t="shared" si="243"/>
        <v>1995-Q4</v>
      </c>
      <c r="AC1557" s="81" t="str">
        <f t="shared" si="244"/>
        <v>1995-Q4</v>
      </c>
      <c r="AD1557" s="87">
        <f t="shared" si="245"/>
        <v>11.35</v>
      </c>
      <c r="AF1557" s="81" t="str">
        <f t="shared" si="246"/>
        <v>1995-Q4</v>
      </c>
      <c r="AG1557" s="87">
        <f t="shared" si="247"/>
        <v>13.25</v>
      </c>
      <c r="AH1557" s="87">
        <f t="shared" si="248"/>
        <v>11.35</v>
      </c>
      <c r="AI1557" s="87">
        <f t="shared" si="249"/>
        <v>1.9000000000000004</v>
      </c>
    </row>
    <row r="1558" spans="1:35" ht="12" customHeight="1" x14ac:dyDescent="0.2">
      <c r="A1558" s="73" t="s">
        <v>1887</v>
      </c>
      <c r="B1558" s="74" t="s">
        <v>171</v>
      </c>
      <c r="C1558" s="74" t="s">
        <v>2776</v>
      </c>
      <c r="D1558" s="74" t="s">
        <v>19</v>
      </c>
      <c r="E1558" s="74" t="s">
        <v>1434</v>
      </c>
      <c r="F1558" s="74" t="s">
        <v>2</v>
      </c>
      <c r="G1558" s="74" t="s">
        <v>2680</v>
      </c>
      <c r="H1558" s="76">
        <v>34759</v>
      </c>
      <c r="I1558" s="77">
        <v>30.5</v>
      </c>
      <c r="J1558" s="78">
        <v>9.67</v>
      </c>
      <c r="K1558" s="78">
        <v>12</v>
      </c>
      <c r="L1558" s="78">
        <v>47.17</v>
      </c>
      <c r="M1558" s="75" t="s">
        <v>1</v>
      </c>
      <c r="N1558" s="76">
        <v>35020</v>
      </c>
      <c r="O1558" s="77">
        <v>14.6</v>
      </c>
      <c r="P1558" s="78">
        <v>9.24</v>
      </c>
      <c r="Q1558" s="78">
        <v>11</v>
      </c>
      <c r="R1558" s="78">
        <v>47.27</v>
      </c>
      <c r="S1558" s="75" t="s">
        <v>1</v>
      </c>
      <c r="T1558" s="79">
        <v>8</v>
      </c>
      <c r="V1558" s="86">
        <v>35020</v>
      </c>
      <c r="X1558" s="81" t="str">
        <f t="shared" si="240"/>
        <v>1995-Q1</v>
      </c>
      <c r="Y1558" s="81" t="str">
        <f t="shared" si="241"/>
        <v>1995-Q1</v>
      </c>
      <c r="Z1558" s="87">
        <f t="shared" si="242"/>
        <v>12</v>
      </c>
      <c r="AB1558" s="81" t="str">
        <f t="shared" si="243"/>
        <v>1995-Q4</v>
      </c>
      <c r="AC1558" s="81" t="str">
        <f t="shared" si="244"/>
        <v>1995-Q4</v>
      </c>
      <c r="AD1558" s="87">
        <f t="shared" si="245"/>
        <v>11</v>
      </c>
      <c r="AF1558" s="81" t="str">
        <f t="shared" si="246"/>
        <v>1995-Q4</v>
      </c>
      <c r="AG1558" s="87">
        <f t="shared" si="247"/>
        <v>12</v>
      </c>
      <c r="AH1558" s="87">
        <f t="shared" si="248"/>
        <v>11</v>
      </c>
      <c r="AI1558" s="87">
        <f t="shared" si="249"/>
        <v>1</v>
      </c>
    </row>
    <row r="1559" spans="1:35" ht="12" customHeight="1" x14ac:dyDescent="0.2">
      <c r="A1559" s="73" t="s">
        <v>1887</v>
      </c>
      <c r="B1559" s="74" t="s">
        <v>184</v>
      </c>
      <c r="C1559" s="74" t="s">
        <v>1273</v>
      </c>
      <c r="D1559" s="74" t="s">
        <v>22</v>
      </c>
      <c r="E1559" s="74" t="s">
        <v>1275</v>
      </c>
      <c r="F1559" s="74" t="s">
        <v>2</v>
      </c>
      <c r="G1559" s="74" t="s">
        <v>2680</v>
      </c>
      <c r="H1559" s="76">
        <v>34730</v>
      </c>
      <c r="I1559" s="77">
        <v>7.3</v>
      </c>
      <c r="J1559" s="78">
        <v>10.08</v>
      </c>
      <c r="K1559" s="78">
        <v>13</v>
      </c>
      <c r="L1559" s="78">
        <v>45.21</v>
      </c>
      <c r="M1559" s="78">
        <v>79.900000000000006</v>
      </c>
      <c r="N1559" s="76">
        <v>35012</v>
      </c>
      <c r="O1559" s="77">
        <v>6</v>
      </c>
      <c r="P1559" s="78">
        <v>9.73</v>
      </c>
      <c r="Q1559" s="78">
        <v>12.36</v>
      </c>
      <c r="R1559" s="78">
        <v>45.34</v>
      </c>
      <c r="S1559" s="78">
        <v>81.599999999999994</v>
      </c>
      <c r="T1559" s="79">
        <v>9</v>
      </c>
      <c r="V1559" s="86">
        <v>35012</v>
      </c>
      <c r="X1559" s="81" t="str">
        <f t="shared" si="240"/>
        <v>1995-Q1</v>
      </c>
      <c r="Y1559" s="81" t="str">
        <f t="shared" si="241"/>
        <v>1995-Q1</v>
      </c>
      <c r="Z1559" s="87">
        <f t="shared" si="242"/>
        <v>13</v>
      </c>
      <c r="AB1559" s="81" t="str">
        <f t="shared" si="243"/>
        <v>1995-Q4</v>
      </c>
      <c r="AC1559" s="81" t="str">
        <f t="shared" si="244"/>
        <v>1995-Q4</v>
      </c>
      <c r="AD1559" s="87">
        <f t="shared" si="245"/>
        <v>12.36</v>
      </c>
      <c r="AF1559" s="81" t="str">
        <f t="shared" si="246"/>
        <v>1995-Q4</v>
      </c>
      <c r="AG1559" s="87">
        <f t="shared" si="247"/>
        <v>13</v>
      </c>
      <c r="AH1559" s="87">
        <f t="shared" si="248"/>
        <v>12.36</v>
      </c>
      <c r="AI1559" s="87">
        <f t="shared" si="249"/>
        <v>0.64000000000000057</v>
      </c>
    </row>
    <row r="1560" spans="1:35" ht="12" customHeight="1" x14ac:dyDescent="0.2">
      <c r="A1560" s="73" t="s">
        <v>1887</v>
      </c>
      <c r="B1560" s="74" t="s">
        <v>28</v>
      </c>
      <c r="C1560" s="74" t="s">
        <v>1502</v>
      </c>
      <c r="D1560" s="74" t="s">
        <v>22</v>
      </c>
      <c r="E1560" s="74" t="s">
        <v>1504</v>
      </c>
      <c r="F1560" s="74" t="s">
        <v>2</v>
      </c>
      <c r="G1560" s="74" t="s">
        <v>2680</v>
      </c>
      <c r="H1560" s="76">
        <v>34758</v>
      </c>
      <c r="I1560" s="77">
        <v>14.6</v>
      </c>
      <c r="J1560" s="78">
        <v>11.42</v>
      </c>
      <c r="K1560" s="78">
        <v>12.8</v>
      </c>
      <c r="L1560" s="78">
        <v>55.7</v>
      </c>
      <c r="M1560" s="75" t="s">
        <v>1</v>
      </c>
      <c r="N1560" s="76">
        <v>35012</v>
      </c>
      <c r="O1560" s="77">
        <v>-13.5</v>
      </c>
      <c r="P1560" s="75" t="s">
        <v>1</v>
      </c>
      <c r="Q1560" s="78">
        <v>11.38</v>
      </c>
      <c r="R1560" s="75" t="s">
        <v>1</v>
      </c>
      <c r="S1560" s="75" t="s">
        <v>1</v>
      </c>
      <c r="T1560" s="79">
        <v>8</v>
      </c>
      <c r="V1560" s="86">
        <v>35012</v>
      </c>
      <c r="X1560" s="81" t="str">
        <f t="shared" si="240"/>
        <v>1995-Q1</v>
      </c>
      <c r="Y1560" s="81" t="str">
        <f t="shared" si="241"/>
        <v>1995-Q1</v>
      </c>
      <c r="Z1560" s="87">
        <f t="shared" si="242"/>
        <v>12.8</v>
      </c>
      <c r="AB1560" s="81" t="str">
        <f t="shared" si="243"/>
        <v>1995-Q4</v>
      </c>
      <c r="AC1560" s="81" t="str">
        <f t="shared" si="244"/>
        <v>1995-Q4</v>
      </c>
      <c r="AD1560" s="87">
        <f t="shared" si="245"/>
        <v>11.38</v>
      </c>
      <c r="AF1560" s="81" t="str">
        <f t="shared" si="246"/>
        <v>1995-Q4</v>
      </c>
      <c r="AG1560" s="87">
        <f t="shared" si="247"/>
        <v>12.8</v>
      </c>
      <c r="AH1560" s="87">
        <f t="shared" si="248"/>
        <v>11.38</v>
      </c>
      <c r="AI1560" s="87">
        <f t="shared" si="249"/>
        <v>1.42</v>
      </c>
    </row>
    <row r="1561" spans="1:35" ht="12" customHeight="1" x14ac:dyDescent="0.2">
      <c r="A1561" s="73" t="s">
        <v>1887</v>
      </c>
      <c r="B1561" s="74" t="s">
        <v>204</v>
      </c>
      <c r="C1561" s="74" t="s">
        <v>2695</v>
      </c>
      <c r="D1561" s="74" t="s">
        <v>48</v>
      </c>
      <c r="E1561" s="74" t="s">
        <v>942</v>
      </c>
      <c r="F1561" s="74" t="s">
        <v>2</v>
      </c>
      <c r="G1561" s="74" t="s">
        <v>2680</v>
      </c>
      <c r="H1561" s="76">
        <v>34775</v>
      </c>
      <c r="I1561" s="77">
        <v>8.5</v>
      </c>
      <c r="J1561" s="78">
        <v>10.38</v>
      </c>
      <c r="K1561" s="78">
        <v>12.75</v>
      </c>
      <c r="L1561" s="78">
        <v>46.98</v>
      </c>
      <c r="M1561" s="75" t="s">
        <v>1</v>
      </c>
      <c r="N1561" s="76">
        <v>35006</v>
      </c>
      <c r="O1561" s="77">
        <v>1.4</v>
      </c>
      <c r="P1561" s="75" t="s">
        <v>1</v>
      </c>
      <c r="Q1561" s="75" t="s">
        <v>1</v>
      </c>
      <c r="R1561" s="75" t="s">
        <v>1</v>
      </c>
      <c r="S1561" s="75" t="s">
        <v>1</v>
      </c>
      <c r="T1561" s="79">
        <v>7</v>
      </c>
      <c r="V1561" s="86">
        <v>35006</v>
      </c>
      <c r="X1561" s="81" t="str">
        <f t="shared" si="240"/>
        <v>1995-Q1</v>
      </c>
      <c r="Y1561" s="81" t="str">
        <f t="shared" si="241"/>
        <v>1995-Q1</v>
      </c>
      <c r="Z1561" s="87">
        <f t="shared" si="242"/>
        <v>12.75</v>
      </c>
      <c r="AB1561" s="81" t="str">
        <f t="shared" si="243"/>
        <v>1995-Q4</v>
      </c>
      <c r="AC1561" s="81" t="str">
        <f t="shared" si="244"/>
        <v/>
      </c>
      <c r="AD1561" s="87" t="str">
        <f t="shared" si="245"/>
        <v/>
      </c>
      <c r="AF1561" s="81" t="str">
        <f t="shared" si="246"/>
        <v/>
      </c>
      <c r="AG1561" s="87" t="str">
        <f t="shared" si="247"/>
        <v/>
      </c>
      <c r="AH1561" s="87" t="str">
        <f t="shared" si="248"/>
        <v/>
      </c>
      <c r="AI1561" s="87" t="str">
        <f t="shared" si="249"/>
        <v/>
      </c>
    </row>
    <row r="1562" spans="1:35" ht="12" customHeight="1" x14ac:dyDescent="0.2">
      <c r="A1562" s="73" t="s">
        <v>1887</v>
      </c>
      <c r="B1562" s="74" t="s">
        <v>67</v>
      </c>
      <c r="C1562" s="74" t="s">
        <v>762</v>
      </c>
      <c r="D1562" s="74" t="s">
        <v>2188</v>
      </c>
      <c r="E1562" s="74" t="s">
        <v>764</v>
      </c>
      <c r="F1562" s="74" t="s">
        <v>2</v>
      </c>
      <c r="G1562" s="74" t="s">
        <v>2680</v>
      </c>
      <c r="H1562" s="76">
        <v>34773</v>
      </c>
      <c r="I1562" s="77">
        <v>58.2</v>
      </c>
      <c r="J1562" s="78">
        <v>10.06</v>
      </c>
      <c r="K1562" s="78">
        <v>12</v>
      </c>
      <c r="L1562" s="78">
        <v>50.44</v>
      </c>
      <c r="M1562" s="78">
        <v>814.2</v>
      </c>
      <c r="N1562" s="76">
        <v>34971</v>
      </c>
      <c r="O1562" s="77">
        <v>30.9</v>
      </c>
      <c r="P1562" s="78">
        <v>9.24</v>
      </c>
      <c r="Q1562" s="78">
        <v>11</v>
      </c>
      <c r="R1562" s="78">
        <v>50.44</v>
      </c>
      <c r="S1562" s="78">
        <v>813.9</v>
      </c>
      <c r="T1562" s="79">
        <v>6</v>
      </c>
      <c r="V1562" s="86">
        <v>34971</v>
      </c>
      <c r="X1562" s="81" t="str">
        <f t="shared" si="240"/>
        <v>1995-Q1</v>
      </c>
      <c r="Y1562" s="81" t="str">
        <f t="shared" si="241"/>
        <v>1995-Q1</v>
      </c>
      <c r="Z1562" s="87">
        <f t="shared" si="242"/>
        <v>12</v>
      </c>
      <c r="AB1562" s="81" t="str">
        <f t="shared" si="243"/>
        <v>1995-Q3</v>
      </c>
      <c r="AC1562" s="81" t="str">
        <f t="shared" si="244"/>
        <v>1995-Q3</v>
      </c>
      <c r="AD1562" s="87">
        <f t="shared" si="245"/>
        <v>11</v>
      </c>
      <c r="AF1562" s="81" t="str">
        <f t="shared" si="246"/>
        <v>1995-Q3</v>
      </c>
      <c r="AG1562" s="87">
        <f t="shared" si="247"/>
        <v>12</v>
      </c>
      <c r="AH1562" s="87">
        <f t="shared" si="248"/>
        <v>11</v>
      </c>
      <c r="AI1562" s="87">
        <f t="shared" si="249"/>
        <v>1</v>
      </c>
    </row>
    <row r="1563" spans="1:35" ht="12" customHeight="1" x14ac:dyDescent="0.2">
      <c r="A1563" s="73" t="s">
        <v>1887</v>
      </c>
      <c r="B1563" s="74" t="s">
        <v>31</v>
      </c>
      <c r="C1563" s="74" t="s">
        <v>173</v>
      </c>
      <c r="D1563" s="74" t="s">
        <v>19</v>
      </c>
      <c r="E1563" s="74" t="s">
        <v>1412</v>
      </c>
      <c r="F1563" s="74" t="s">
        <v>2</v>
      </c>
      <c r="G1563" s="74" t="s">
        <v>2680</v>
      </c>
      <c r="H1563" s="76">
        <v>34698</v>
      </c>
      <c r="I1563" s="77">
        <v>261.60000000000002</v>
      </c>
      <c r="J1563" s="78">
        <v>10.23</v>
      </c>
      <c r="K1563" s="78">
        <v>13</v>
      </c>
      <c r="L1563" s="78">
        <v>45.88</v>
      </c>
      <c r="M1563" s="78">
        <v>5017.7</v>
      </c>
      <c r="N1563" s="76">
        <v>34969</v>
      </c>
      <c r="O1563" s="77">
        <v>85.2</v>
      </c>
      <c r="P1563" s="78">
        <v>9.5399999999999991</v>
      </c>
      <c r="Q1563" s="78">
        <v>11.5</v>
      </c>
      <c r="R1563" s="78">
        <v>45.88</v>
      </c>
      <c r="S1563" s="78">
        <v>5017.7</v>
      </c>
      <c r="T1563" s="79">
        <v>9</v>
      </c>
      <c r="V1563" s="86">
        <v>34969</v>
      </c>
      <c r="X1563" s="81" t="str">
        <f t="shared" si="240"/>
        <v>1994-Q4</v>
      </c>
      <c r="Y1563" s="81" t="str">
        <f t="shared" si="241"/>
        <v>1994-Q4</v>
      </c>
      <c r="Z1563" s="87">
        <f t="shared" si="242"/>
        <v>13</v>
      </c>
      <c r="AB1563" s="81" t="str">
        <f t="shared" si="243"/>
        <v>1995-Q3</v>
      </c>
      <c r="AC1563" s="81" t="str">
        <f t="shared" si="244"/>
        <v>1995-Q3</v>
      </c>
      <c r="AD1563" s="87">
        <f t="shared" si="245"/>
        <v>11.5</v>
      </c>
      <c r="AF1563" s="81" t="str">
        <f t="shared" si="246"/>
        <v>1995-Q3</v>
      </c>
      <c r="AG1563" s="87">
        <f t="shared" si="247"/>
        <v>13</v>
      </c>
      <c r="AH1563" s="87">
        <f t="shared" si="248"/>
        <v>11.5</v>
      </c>
      <c r="AI1563" s="87">
        <f t="shared" si="249"/>
        <v>1.5</v>
      </c>
    </row>
    <row r="1564" spans="1:35" ht="12" customHeight="1" x14ac:dyDescent="0.2">
      <c r="A1564" s="73" t="s">
        <v>1887</v>
      </c>
      <c r="B1564" s="74" t="s">
        <v>28</v>
      </c>
      <c r="C1564" s="74" t="s">
        <v>1492</v>
      </c>
      <c r="D1564" s="74" t="s">
        <v>22</v>
      </c>
      <c r="E1564" s="74" t="s">
        <v>1496</v>
      </c>
      <c r="F1564" s="74" t="s">
        <v>2</v>
      </c>
      <c r="G1564" s="74" t="s">
        <v>2680</v>
      </c>
      <c r="H1564" s="76">
        <v>34396</v>
      </c>
      <c r="I1564" s="77">
        <v>103</v>
      </c>
      <c r="J1564" s="78">
        <v>10.26</v>
      </c>
      <c r="K1564" s="78">
        <v>13</v>
      </c>
      <c r="L1564" s="78">
        <v>46.3</v>
      </c>
      <c r="M1564" s="75" t="s">
        <v>1</v>
      </c>
      <c r="N1564" s="76">
        <v>34969</v>
      </c>
      <c r="O1564" s="77">
        <v>0</v>
      </c>
      <c r="P1564" s="78">
        <v>9.69</v>
      </c>
      <c r="Q1564" s="78">
        <v>11.75</v>
      </c>
      <c r="R1564" s="78">
        <v>46.4</v>
      </c>
      <c r="S1564" s="75" t="s">
        <v>1</v>
      </c>
      <c r="T1564" s="79">
        <v>19</v>
      </c>
      <c r="V1564" s="86">
        <v>34969</v>
      </c>
      <c r="X1564" s="81" t="str">
        <f t="shared" si="240"/>
        <v>1994-Q1</v>
      </c>
      <c r="Y1564" s="81" t="str">
        <f t="shared" si="241"/>
        <v>1994-Q1</v>
      </c>
      <c r="Z1564" s="87">
        <f t="shared" si="242"/>
        <v>13</v>
      </c>
      <c r="AB1564" s="81" t="str">
        <f t="shared" si="243"/>
        <v>1995-Q3</v>
      </c>
      <c r="AC1564" s="81" t="str">
        <f t="shared" si="244"/>
        <v>1995-Q3</v>
      </c>
      <c r="AD1564" s="87">
        <f t="shared" si="245"/>
        <v>11.75</v>
      </c>
      <c r="AF1564" s="81" t="str">
        <f t="shared" si="246"/>
        <v>1995-Q3</v>
      </c>
      <c r="AG1564" s="87">
        <f t="shared" si="247"/>
        <v>13</v>
      </c>
      <c r="AH1564" s="87">
        <f t="shared" si="248"/>
        <v>11.75</v>
      </c>
      <c r="AI1564" s="87">
        <f t="shared" si="249"/>
        <v>1.25</v>
      </c>
    </row>
    <row r="1565" spans="1:35" ht="12" customHeight="1" x14ac:dyDescent="0.2">
      <c r="A1565" s="73" t="s">
        <v>1887</v>
      </c>
      <c r="B1565" s="74" t="s">
        <v>8</v>
      </c>
      <c r="C1565" s="74" t="s">
        <v>2445</v>
      </c>
      <c r="D1565" s="74" t="s">
        <v>10</v>
      </c>
      <c r="E1565" s="74" t="s">
        <v>1758</v>
      </c>
      <c r="F1565" s="74" t="s">
        <v>2</v>
      </c>
      <c r="G1565" s="74" t="s">
        <v>2680</v>
      </c>
      <c r="H1565" s="76">
        <v>34851</v>
      </c>
      <c r="I1565" s="77">
        <v>-1.2</v>
      </c>
      <c r="J1565" s="78">
        <v>10.46</v>
      </c>
      <c r="K1565" s="78">
        <v>11.8</v>
      </c>
      <c r="L1565" s="78">
        <v>54.97</v>
      </c>
      <c r="M1565" s="75" t="s">
        <v>1</v>
      </c>
      <c r="N1565" s="76">
        <v>34969</v>
      </c>
      <c r="O1565" s="77">
        <v>-4.8</v>
      </c>
      <c r="P1565" s="78">
        <v>10.16</v>
      </c>
      <c r="Q1565" s="78">
        <v>11.3</v>
      </c>
      <c r="R1565" s="78">
        <v>54.99</v>
      </c>
      <c r="S1565" s="75" t="s">
        <v>1</v>
      </c>
      <c r="T1565" s="79">
        <v>3</v>
      </c>
      <c r="V1565" s="86">
        <v>34969</v>
      </c>
      <c r="X1565" s="81" t="str">
        <f t="shared" si="240"/>
        <v>1995-Q2</v>
      </c>
      <c r="Y1565" s="81" t="str">
        <f t="shared" si="241"/>
        <v>1995-Q2</v>
      </c>
      <c r="Z1565" s="87">
        <f t="shared" si="242"/>
        <v>11.8</v>
      </c>
      <c r="AB1565" s="81" t="str">
        <f t="shared" si="243"/>
        <v>1995-Q3</v>
      </c>
      <c r="AC1565" s="81" t="str">
        <f t="shared" si="244"/>
        <v>1995-Q3</v>
      </c>
      <c r="AD1565" s="87">
        <f t="shared" si="245"/>
        <v>11.3</v>
      </c>
      <c r="AF1565" s="81" t="str">
        <f t="shared" si="246"/>
        <v>1995-Q3</v>
      </c>
      <c r="AG1565" s="87">
        <f t="shared" si="247"/>
        <v>11.8</v>
      </c>
      <c r="AH1565" s="87">
        <f t="shared" si="248"/>
        <v>11.3</v>
      </c>
      <c r="AI1565" s="87">
        <f t="shared" si="249"/>
        <v>0.5</v>
      </c>
    </row>
    <row r="1566" spans="1:35" ht="12" customHeight="1" x14ac:dyDescent="0.2">
      <c r="A1566" s="73" t="s">
        <v>1887</v>
      </c>
      <c r="B1566" s="74" t="s">
        <v>8</v>
      </c>
      <c r="C1566" s="74" t="s">
        <v>125</v>
      </c>
      <c r="D1566" s="74" t="s">
        <v>124</v>
      </c>
      <c r="E1566" s="74" t="s">
        <v>1777</v>
      </c>
      <c r="F1566" s="74" t="s">
        <v>2</v>
      </c>
      <c r="G1566" s="74" t="s">
        <v>2680</v>
      </c>
      <c r="H1566" s="76">
        <v>34785</v>
      </c>
      <c r="I1566" s="77">
        <v>41</v>
      </c>
      <c r="J1566" s="78">
        <v>11.1</v>
      </c>
      <c r="K1566" s="78">
        <v>12.3</v>
      </c>
      <c r="L1566" s="78">
        <v>54.31</v>
      </c>
      <c r="M1566" s="78">
        <v>2401.1999999999998</v>
      </c>
      <c r="N1566" s="76">
        <v>34953</v>
      </c>
      <c r="O1566" s="77">
        <v>-33.799999999999997</v>
      </c>
      <c r="P1566" s="78">
        <v>10.29</v>
      </c>
      <c r="Q1566" s="78">
        <v>11.3</v>
      </c>
      <c r="R1566" s="78">
        <v>53.96</v>
      </c>
      <c r="S1566" s="78">
        <v>2387</v>
      </c>
      <c r="T1566" s="79">
        <v>5</v>
      </c>
      <c r="V1566" s="86">
        <v>34953</v>
      </c>
      <c r="X1566" s="81" t="str">
        <f t="shared" si="240"/>
        <v>1995-Q1</v>
      </c>
      <c r="Y1566" s="81" t="str">
        <f t="shared" si="241"/>
        <v>1995-Q1</v>
      </c>
      <c r="Z1566" s="87">
        <f t="shared" si="242"/>
        <v>12.3</v>
      </c>
      <c r="AB1566" s="81" t="str">
        <f t="shared" si="243"/>
        <v>1995-Q3</v>
      </c>
      <c r="AC1566" s="81" t="str">
        <f t="shared" si="244"/>
        <v>1995-Q3</v>
      </c>
      <c r="AD1566" s="87">
        <f t="shared" si="245"/>
        <v>11.3</v>
      </c>
      <c r="AF1566" s="81" t="str">
        <f t="shared" si="246"/>
        <v>1995-Q3</v>
      </c>
      <c r="AG1566" s="87">
        <f t="shared" si="247"/>
        <v>12.3</v>
      </c>
      <c r="AH1566" s="87">
        <f t="shared" si="248"/>
        <v>11.3</v>
      </c>
      <c r="AI1566" s="87">
        <f t="shared" si="249"/>
        <v>1</v>
      </c>
    </row>
    <row r="1567" spans="1:35" ht="12" customHeight="1" x14ac:dyDescent="0.2">
      <c r="A1567" s="73" t="s">
        <v>1887</v>
      </c>
      <c r="B1567" s="74" t="s">
        <v>28</v>
      </c>
      <c r="C1567" s="74" t="s">
        <v>1513</v>
      </c>
      <c r="D1567" s="74" t="s">
        <v>1514</v>
      </c>
      <c r="E1567" s="74" t="s">
        <v>1517</v>
      </c>
      <c r="F1567" s="74" t="s">
        <v>2</v>
      </c>
      <c r="G1567" s="74" t="s">
        <v>2680</v>
      </c>
      <c r="H1567" s="76">
        <v>34528</v>
      </c>
      <c r="I1567" s="77">
        <v>248</v>
      </c>
      <c r="J1567" s="78">
        <v>10.43</v>
      </c>
      <c r="K1567" s="78">
        <v>12.7</v>
      </c>
      <c r="L1567" s="78">
        <v>51</v>
      </c>
      <c r="M1567" s="75" t="s">
        <v>1</v>
      </c>
      <c r="N1567" s="76">
        <v>34941</v>
      </c>
      <c r="O1567" s="77">
        <v>-62</v>
      </c>
      <c r="P1567" s="75" t="s">
        <v>1</v>
      </c>
      <c r="Q1567" s="75" t="s">
        <v>1</v>
      </c>
      <c r="R1567" s="78">
        <v>51.22</v>
      </c>
      <c r="S1567" s="75" t="s">
        <v>1</v>
      </c>
      <c r="T1567" s="79">
        <v>13</v>
      </c>
      <c r="V1567" s="86">
        <v>34941</v>
      </c>
      <c r="X1567" s="81" t="str">
        <f t="shared" si="240"/>
        <v>1994-Q3</v>
      </c>
      <c r="Y1567" s="81" t="str">
        <f t="shared" si="241"/>
        <v>1994-Q3</v>
      </c>
      <c r="Z1567" s="87">
        <f t="shared" si="242"/>
        <v>12.7</v>
      </c>
      <c r="AB1567" s="81" t="str">
        <f t="shared" si="243"/>
        <v>1995-Q3</v>
      </c>
      <c r="AC1567" s="81" t="str">
        <f t="shared" si="244"/>
        <v/>
      </c>
      <c r="AD1567" s="87" t="str">
        <f t="shared" si="245"/>
        <v/>
      </c>
      <c r="AF1567" s="81" t="str">
        <f t="shared" si="246"/>
        <v/>
      </c>
      <c r="AG1567" s="87" t="str">
        <f t="shared" si="247"/>
        <v/>
      </c>
      <c r="AH1567" s="87" t="str">
        <f t="shared" si="248"/>
        <v/>
      </c>
      <c r="AI1567" s="87" t="str">
        <f t="shared" si="249"/>
        <v/>
      </c>
    </row>
    <row r="1568" spans="1:35" ht="12" customHeight="1" x14ac:dyDescent="0.2">
      <c r="A1568" s="73" t="s">
        <v>1887</v>
      </c>
      <c r="B1568" s="74" t="s">
        <v>28</v>
      </c>
      <c r="C1568" s="74" t="s">
        <v>155</v>
      </c>
      <c r="D1568" s="74" t="s">
        <v>2095</v>
      </c>
      <c r="E1568" s="74" t="s">
        <v>1527</v>
      </c>
      <c r="F1568" s="74" t="s">
        <v>2</v>
      </c>
      <c r="G1568" s="74" t="s">
        <v>2680</v>
      </c>
      <c r="H1568" s="76">
        <v>34344</v>
      </c>
      <c r="I1568" s="77">
        <v>41.4</v>
      </c>
      <c r="J1568" s="75" t="s">
        <v>1</v>
      </c>
      <c r="K1568" s="75" t="s">
        <v>1</v>
      </c>
      <c r="L1568" s="75" t="s">
        <v>1</v>
      </c>
      <c r="M1568" s="75" t="s">
        <v>1</v>
      </c>
      <c r="N1568" s="76">
        <v>34941</v>
      </c>
      <c r="O1568" s="77">
        <v>24.9</v>
      </c>
      <c r="P1568" s="75" t="s">
        <v>1</v>
      </c>
      <c r="Q1568" s="75" t="s">
        <v>1</v>
      </c>
      <c r="R1568" s="75" t="s">
        <v>1</v>
      </c>
      <c r="S1568" s="75" t="s">
        <v>1</v>
      </c>
      <c r="T1568" s="79">
        <v>19</v>
      </c>
      <c r="V1568" s="86">
        <v>34941</v>
      </c>
      <c r="X1568" s="81" t="str">
        <f t="shared" si="240"/>
        <v>1994-Q1</v>
      </c>
      <c r="Y1568" s="81" t="str">
        <f t="shared" si="241"/>
        <v/>
      </c>
      <c r="Z1568" s="87" t="str">
        <f t="shared" si="242"/>
        <v/>
      </c>
      <c r="AB1568" s="81" t="str">
        <f t="shared" si="243"/>
        <v>1995-Q3</v>
      </c>
      <c r="AC1568" s="81" t="str">
        <f t="shared" si="244"/>
        <v/>
      </c>
      <c r="AD1568" s="87" t="str">
        <f t="shared" si="245"/>
        <v/>
      </c>
      <c r="AF1568" s="81" t="str">
        <f t="shared" si="246"/>
        <v/>
      </c>
      <c r="AG1568" s="87" t="str">
        <f t="shared" si="247"/>
        <v/>
      </c>
      <c r="AH1568" s="87" t="str">
        <f t="shared" si="248"/>
        <v/>
      </c>
      <c r="AI1568" s="87" t="str">
        <f t="shared" si="249"/>
        <v/>
      </c>
    </row>
    <row r="1569" spans="1:35" ht="12" customHeight="1" x14ac:dyDescent="0.2">
      <c r="A1569" s="73" t="s">
        <v>1887</v>
      </c>
      <c r="B1569" s="74" t="s">
        <v>231</v>
      </c>
      <c r="C1569" s="74" t="s">
        <v>2446</v>
      </c>
      <c r="D1569" s="74" t="s">
        <v>631</v>
      </c>
      <c r="E1569" s="74" t="s">
        <v>632</v>
      </c>
      <c r="F1569" s="74" t="s">
        <v>2</v>
      </c>
      <c r="G1569" s="74" t="s">
        <v>2680</v>
      </c>
      <c r="H1569" s="76">
        <v>34618</v>
      </c>
      <c r="I1569" s="77">
        <v>87.6</v>
      </c>
      <c r="J1569" s="78">
        <v>9.8800000000000008</v>
      </c>
      <c r="K1569" s="78">
        <v>15.83</v>
      </c>
      <c r="L1569" s="78">
        <v>41.71</v>
      </c>
      <c r="M1569" s="75" t="s">
        <v>1</v>
      </c>
      <c r="N1569" s="76">
        <v>34935</v>
      </c>
      <c r="O1569" s="77">
        <v>60</v>
      </c>
      <c r="P1569" s="75" t="s">
        <v>1</v>
      </c>
      <c r="Q1569" s="75" t="s">
        <v>1</v>
      </c>
      <c r="R1569" s="75" t="s">
        <v>1</v>
      </c>
      <c r="S1569" s="75" t="s">
        <v>1</v>
      </c>
      <c r="T1569" s="79">
        <v>10</v>
      </c>
      <c r="V1569" s="86">
        <v>34935</v>
      </c>
      <c r="X1569" s="81" t="str">
        <f t="shared" si="240"/>
        <v>1994-Q4</v>
      </c>
      <c r="Y1569" s="81" t="str">
        <f t="shared" si="241"/>
        <v>1994-Q4</v>
      </c>
      <c r="Z1569" s="87">
        <f t="shared" si="242"/>
        <v>15.83</v>
      </c>
      <c r="AB1569" s="81" t="str">
        <f t="shared" si="243"/>
        <v>1995-Q3</v>
      </c>
      <c r="AC1569" s="81" t="str">
        <f t="shared" si="244"/>
        <v/>
      </c>
      <c r="AD1569" s="87" t="str">
        <f t="shared" si="245"/>
        <v/>
      </c>
      <c r="AF1569" s="81" t="str">
        <f t="shared" si="246"/>
        <v/>
      </c>
      <c r="AG1569" s="87" t="str">
        <f t="shared" si="247"/>
        <v/>
      </c>
      <c r="AH1569" s="87" t="str">
        <f t="shared" si="248"/>
        <v/>
      </c>
      <c r="AI1569" s="87" t="str">
        <f t="shared" si="249"/>
        <v/>
      </c>
    </row>
    <row r="1570" spans="1:35" ht="12" customHeight="1" x14ac:dyDescent="0.2">
      <c r="A1570" s="73" t="s">
        <v>1887</v>
      </c>
      <c r="B1570" s="74" t="s">
        <v>204</v>
      </c>
      <c r="C1570" s="74" t="s">
        <v>203</v>
      </c>
      <c r="D1570" s="74" t="s">
        <v>83</v>
      </c>
      <c r="E1570" s="74" t="s">
        <v>987</v>
      </c>
      <c r="F1570" s="74" t="s">
        <v>2</v>
      </c>
      <c r="G1570" s="74" t="s">
        <v>2680</v>
      </c>
      <c r="H1570" s="76">
        <v>34862</v>
      </c>
      <c r="I1570" s="77">
        <v>-30</v>
      </c>
      <c r="J1570" s="75" t="s">
        <v>1</v>
      </c>
      <c r="K1570" s="75" t="s">
        <v>1</v>
      </c>
      <c r="L1570" s="75" t="s">
        <v>1</v>
      </c>
      <c r="M1570" s="75" t="s">
        <v>1</v>
      </c>
      <c r="N1570" s="76">
        <v>34901</v>
      </c>
      <c r="O1570" s="77">
        <v>-30</v>
      </c>
      <c r="P1570" s="75" t="s">
        <v>1</v>
      </c>
      <c r="Q1570" s="75" t="s">
        <v>1</v>
      </c>
      <c r="R1570" s="75" t="s">
        <v>1</v>
      </c>
      <c r="S1570" s="75" t="s">
        <v>1</v>
      </c>
      <c r="T1570" s="79">
        <v>1</v>
      </c>
      <c r="V1570" s="86">
        <v>34901</v>
      </c>
      <c r="X1570" s="81" t="str">
        <f t="shared" si="240"/>
        <v>1995-Q2</v>
      </c>
      <c r="Y1570" s="81" t="str">
        <f t="shared" si="241"/>
        <v/>
      </c>
      <c r="Z1570" s="87" t="str">
        <f t="shared" si="242"/>
        <v/>
      </c>
      <c r="AB1570" s="81" t="str">
        <f t="shared" si="243"/>
        <v>1995-Q3</v>
      </c>
      <c r="AC1570" s="81" t="str">
        <f t="shared" si="244"/>
        <v/>
      </c>
      <c r="AD1570" s="87" t="str">
        <f t="shared" si="245"/>
        <v/>
      </c>
      <c r="AF1570" s="81" t="str">
        <f t="shared" si="246"/>
        <v/>
      </c>
      <c r="AG1570" s="87" t="str">
        <f t="shared" si="247"/>
        <v/>
      </c>
      <c r="AH1570" s="87" t="str">
        <f t="shared" si="248"/>
        <v/>
      </c>
      <c r="AI1570" s="87" t="str">
        <f t="shared" si="249"/>
        <v/>
      </c>
    </row>
    <row r="1571" spans="1:35" ht="12" customHeight="1" x14ac:dyDescent="0.2">
      <c r="A1571" s="73" t="s">
        <v>1887</v>
      </c>
      <c r="B1571" s="74" t="s">
        <v>89</v>
      </c>
      <c r="C1571" s="74" t="s">
        <v>88</v>
      </c>
      <c r="D1571" s="74" t="s">
        <v>12</v>
      </c>
      <c r="E1571" s="74" t="s">
        <v>522</v>
      </c>
      <c r="F1571" s="74" t="s">
        <v>2</v>
      </c>
      <c r="G1571" s="74" t="s">
        <v>2680</v>
      </c>
      <c r="H1571" s="76">
        <v>34592</v>
      </c>
      <c r="I1571" s="77">
        <v>61</v>
      </c>
      <c r="J1571" s="78">
        <v>10.36</v>
      </c>
      <c r="K1571" s="78">
        <v>13.5</v>
      </c>
      <c r="L1571" s="78">
        <v>46.53</v>
      </c>
      <c r="M1571" s="75" t="s">
        <v>1</v>
      </c>
      <c r="N1571" s="76">
        <v>34890</v>
      </c>
      <c r="O1571" s="77">
        <v>20.3</v>
      </c>
      <c r="P1571" s="75" t="s">
        <v>1</v>
      </c>
      <c r="Q1571" s="75" t="s">
        <v>1</v>
      </c>
      <c r="R1571" s="75" t="s">
        <v>1</v>
      </c>
      <c r="S1571" s="75" t="s">
        <v>1</v>
      </c>
      <c r="T1571" s="79">
        <v>9</v>
      </c>
      <c r="V1571" s="86">
        <v>34890</v>
      </c>
      <c r="X1571" s="81" t="str">
        <f t="shared" si="240"/>
        <v>1994-Q3</v>
      </c>
      <c r="Y1571" s="81" t="str">
        <f t="shared" si="241"/>
        <v>1994-Q3</v>
      </c>
      <c r="Z1571" s="87">
        <f t="shared" si="242"/>
        <v>13.5</v>
      </c>
      <c r="AB1571" s="81" t="str">
        <f t="shared" si="243"/>
        <v>1995-Q3</v>
      </c>
      <c r="AC1571" s="81" t="str">
        <f t="shared" si="244"/>
        <v/>
      </c>
      <c r="AD1571" s="87" t="str">
        <f t="shared" si="245"/>
        <v/>
      </c>
      <c r="AF1571" s="81" t="str">
        <f t="shared" si="246"/>
        <v/>
      </c>
      <c r="AG1571" s="87" t="str">
        <f t="shared" si="247"/>
        <v/>
      </c>
      <c r="AH1571" s="87" t="str">
        <f t="shared" si="248"/>
        <v/>
      </c>
      <c r="AI1571" s="87" t="str">
        <f t="shared" si="249"/>
        <v/>
      </c>
    </row>
    <row r="1572" spans="1:35" ht="12" customHeight="1" x14ac:dyDescent="0.2">
      <c r="A1572" s="73" t="s">
        <v>1887</v>
      </c>
      <c r="B1572" s="74" t="s">
        <v>101</v>
      </c>
      <c r="C1572" s="74" t="s">
        <v>100</v>
      </c>
      <c r="D1572" s="74" t="s">
        <v>62</v>
      </c>
      <c r="E1572" s="74" t="s">
        <v>406</v>
      </c>
      <c r="F1572" s="74" t="s">
        <v>2</v>
      </c>
      <c r="G1572" s="74" t="s">
        <v>2680</v>
      </c>
      <c r="H1572" s="76">
        <v>34607</v>
      </c>
      <c r="I1572" s="77">
        <v>56.6</v>
      </c>
      <c r="J1572" s="78">
        <v>9.89</v>
      </c>
      <c r="K1572" s="78">
        <v>12.75</v>
      </c>
      <c r="L1572" s="78">
        <v>46.09</v>
      </c>
      <c r="M1572" s="78">
        <v>1639.9</v>
      </c>
      <c r="N1572" s="76">
        <v>34880</v>
      </c>
      <c r="O1572" s="77">
        <v>27.9</v>
      </c>
      <c r="P1572" s="78">
        <v>9.09</v>
      </c>
      <c r="Q1572" s="78">
        <v>11.1</v>
      </c>
      <c r="R1572" s="78">
        <v>46.09</v>
      </c>
      <c r="S1572" s="78">
        <v>1639.1</v>
      </c>
      <c r="T1572" s="79">
        <v>9</v>
      </c>
      <c r="V1572" s="86">
        <v>34880</v>
      </c>
      <c r="X1572" s="81" t="str">
        <f t="shared" si="240"/>
        <v>1994-Q3</v>
      </c>
      <c r="Y1572" s="81" t="str">
        <f t="shared" si="241"/>
        <v>1994-Q3</v>
      </c>
      <c r="Z1572" s="87">
        <f t="shared" si="242"/>
        <v>12.75</v>
      </c>
      <c r="AB1572" s="81" t="str">
        <f t="shared" si="243"/>
        <v>1995-Q2</v>
      </c>
      <c r="AC1572" s="81" t="str">
        <f t="shared" si="244"/>
        <v>1995-Q2</v>
      </c>
      <c r="AD1572" s="87">
        <f t="shared" si="245"/>
        <v>11.1</v>
      </c>
      <c r="AF1572" s="81" t="str">
        <f t="shared" si="246"/>
        <v>1995-Q2</v>
      </c>
      <c r="AG1572" s="87">
        <f t="shared" si="247"/>
        <v>12.75</v>
      </c>
      <c r="AH1572" s="87">
        <f t="shared" si="248"/>
        <v>11.1</v>
      </c>
      <c r="AI1572" s="87">
        <f t="shared" si="249"/>
        <v>1.6500000000000004</v>
      </c>
    </row>
    <row r="1573" spans="1:35" ht="12" customHeight="1" x14ac:dyDescent="0.2">
      <c r="A1573" s="73" t="s">
        <v>1887</v>
      </c>
      <c r="B1573" s="74" t="s">
        <v>158</v>
      </c>
      <c r="C1573" s="74" t="s">
        <v>161</v>
      </c>
      <c r="D1573" s="74" t="s">
        <v>118</v>
      </c>
      <c r="E1573" s="74" t="s">
        <v>1475</v>
      </c>
      <c r="F1573" s="74" t="s">
        <v>2</v>
      </c>
      <c r="G1573" s="74" t="s">
        <v>2680</v>
      </c>
      <c r="H1573" s="76">
        <v>34731</v>
      </c>
      <c r="I1573" s="77">
        <v>8.4</v>
      </c>
      <c r="J1573" s="78">
        <v>10.130000000000001</v>
      </c>
      <c r="K1573" s="78">
        <v>12.25</v>
      </c>
      <c r="L1573" s="78">
        <v>45</v>
      </c>
      <c r="M1573" s="75" t="s">
        <v>1</v>
      </c>
      <c r="N1573" s="76">
        <v>34880</v>
      </c>
      <c r="O1573" s="77">
        <v>5.7</v>
      </c>
      <c r="P1573" s="75" t="s">
        <v>1</v>
      </c>
      <c r="Q1573" s="75" t="s">
        <v>1</v>
      </c>
      <c r="R1573" s="75" t="s">
        <v>1</v>
      </c>
      <c r="S1573" s="75" t="s">
        <v>1</v>
      </c>
      <c r="T1573" s="79">
        <v>4</v>
      </c>
      <c r="V1573" s="86">
        <v>34880</v>
      </c>
      <c r="X1573" s="81" t="str">
        <f t="shared" si="240"/>
        <v>1995-Q1</v>
      </c>
      <c r="Y1573" s="81" t="str">
        <f t="shared" si="241"/>
        <v>1995-Q1</v>
      </c>
      <c r="Z1573" s="87">
        <f t="shared" si="242"/>
        <v>12.25</v>
      </c>
      <c r="AB1573" s="81" t="str">
        <f t="shared" si="243"/>
        <v>1995-Q2</v>
      </c>
      <c r="AC1573" s="81" t="str">
        <f t="shared" si="244"/>
        <v/>
      </c>
      <c r="AD1573" s="87" t="str">
        <f t="shared" si="245"/>
        <v/>
      </c>
      <c r="AF1573" s="81" t="str">
        <f t="shared" si="246"/>
        <v/>
      </c>
      <c r="AG1573" s="87" t="str">
        <f t="shared" si="247"/>
        <v/>
      </c>
      <c r="AH1573" s="87" t="str">
        <f t="shared" si="248"/>
        <v/>
      </c>
      <c r="AI1573" s="87" t="str">
        <f t="shared" si="249"/>
        <v/>
      </c>
    </row>
    <row r="1574" spans="1:35" ht="12" customHeight="1" x14ac:dyDescent="0.2">
      <c r="A1574" s="73" t="s">
        <v>1887</v>
      </c>
      <c r="B1574" s="74" t="s">
        <v>231</v>
      </c>
      <c r="C1574" s="74" t="s">
        <v>2508</v>
      </c>
      <c r="D1574" s="74" t="s">
        <v>1514</v>
      </c>
      <c r="E1574" s="74" t="s">
        <v>646</v>
      </c>
      <c r="F1574" s="74" t="s">
        <v>2</v>
      </c>
      <c r="G1574" s="74" t="s">
        <v>2680</v>
      </c>
      <c r="H1574" s="76">
        <v>34470</v>
      </c>
      <c r="I1574" s="77">
        <v>10.5</v>
      </c>
      <c r="J1574" s="78">
        <v>8.14</v>
      </c>
      <c r="K1574" s="78">
        <v>12.75</v>
      </c>
      <c r="L1574" s="78">
        <v>36.6</v>
      </c>
      <c r="M1574" s="78">
        <v>813.6</v>
      </c>
      <c r="N1574" s="76">
        <v>34871</v>
      </c>
      <c r="O1574" s="77">
        <v>4.5999999999999996</v>
      </c>
      <c r="P1574" s="78">
        <v>7.94</v>
      </c>
      <c r="Q1574" s="78">
        <v>12.25</v>
      </c>
      <c r="R1574" s="78">
        <v>36.6</v>
      </c>
      <c r="S1574" s="78">
        <v>574.5</v>
      </c>
      <c r="T1574" s="79">
        <v>13</v>
      </c>
      <c r="V1574" s="86">
        <v>34871</v>
      </c>
      <c r="X1574" s="81" t="str">
        <f t="shared" si="240"/>
        <v>1994-Q2</v>
      </c>
      <c r="Y1574" s="81" t="str">
        <f t="shared" si="241"/>
        <v>1994-Q2</v>
      </c>
      <c r="Z1574" s="87">
        <f t="shared" si="242"/>
        <v>12.75</v>
      </c>
      <c r="AB1574" s="81" t="str">
        <f t="shared" si="243"/>
        <v>1995-Q2</v>
      </c>
      <c r="AC1574" s="81" t="str">
        <f t="shared" si="244"/>
        <v>1995-Q2</v>
      </c>
      <c r="AD1574" s="87">
        <f t="shared" si="245"/>
        <v>12.25</v>
      </c>
      <c r="AF1574" s="81" t="str">
        <f t="shared" si="246"/>
        <v>1995-Q2</v>
      </c>
      <c r="AG1574" s="87">
        <f t="shared" si="247"/>
        <v>12.75</v>
      </c>
      <c r="AH1574" s="87">
        <f t="shared" si="248"/>
        <v>12.25</v>
      </c>
      <c r="AI1574" s="87">
        <f t="shared" si="249"/>
        <v>0.5</v>
      </c>
    </row>
    <row r="1575" spans="1:35" ht="12" customHeight="1" x14ac:dyDescent="0.2">
      <c r="A1575" s="73" t="s">
        <v>1887</v>
      </c>
      <c r="B1575" s="74" t="s">
        <v>1653</v>
      </c>
      <c r="C1575" s="74" t="s">
        <v>2127</v>
      </c>
      <c r="D1575" s="74" t="s">
        <v>2095</v>
      </c>
      <c r="E1575" s="74" t="s">
        <v>1676</v>
      </c>
      <c r="F1575" s="74" t="s">
        <v>2</v>
      </c>
      <c r="G1575" s="74" t="s">
        <v>2680</v>
      </c>
      <c r="H1575" s="76">
        <v>34603</v>
      </c>
      <c r="I1575" s="77">
        <v>18.7</v>
      </c>
      <c r="J1575" s="78">
        <v>10.16</v>
      </c>
      <c r="K1575" s="78">
        <v>12.1</v>
      </c>
      <c r="L1575" s="78">
        <v>50.41</v>
      </c>
      <c r="M1575" s="78">
        <v>189.5</v>
      </c>
      <c r="N1575" s="76">
        <v>34859</v>
      </c>
      <c r="O1575" s="77">
        <v>12.5</v>
      </c>
      <c r="P1575" s="78">
        <v>9.73</v>
      </c>
      <c r="Q1575" s="78">
        <v>11.25</v>
      </c>
      <c r="R1575" s="78">
        <v>50.41</v>
      </c>
      <c r="S1575" s="78">
        <v>177.3</v>
      </c>
      <c r="T1575" s="79">
        <v>8</v>
      </c>
      <c r="V1575" s="86">
        <v>34859</v>
      </c>
      <c r="X1575" s="81" t="str">
        <f t="shared" si="240"/>
        <v>1994-Q3</v>
      </c>
      <c r="Y1575" s="81" t="str">
        <f t="shared" si="241"/>
        <v>1994-Q3</v>
      </c>
      <c r="Z1575" s="87">
        <f t="shared" si="242"/>
        <v>12.1</v>
      </c>
      <c r="AB1575" s="81" t="str">
        <f t="shared" si="243"/>
        <v>1995-Q2</v>
      </c>
      <c r="AC1575" s="81" t="str">
        <f t="shared" si="244"/>
        <v>1995-Q2</v>
      </c>
      <c r="AD1575" s="87">
        <f t="shared" si="245"/>
        <v>11.25</v>
      </c>
      <c r="AF1575" s="81" t="str">
        <f t="shared" si="246"/>
        <v>1995-Q2</v>
      </c>
      <c r="AG1575" s="87">
        <f t="shared" si="247"/>
        <v>12.1</v>
      </c>
      <c r="AH1575" s="87">
        <f t="shared" si="248"/>
        <v>11.25</v>
      </c>
      <c r="AI1575" s="87">
        <f t="shared" si="249"/>
        <v>0.84999999999999964</v>
      </c>
    </row>
    <row r="1576" spans="1:35" ht="12" customHeight="1" x14ac:dyDescent="0.2">
      <c r="A1576" s="73" t="s">
        <v>1887</v>
      </c>
      <c r="B1576" s="74" t="s">
        <v>70</v>
      </c>
      <c r="C1576" s="74" t="s">
        <v>69</v>
      </c>
      <c r="D1576" s="74" t="s">
        <v>26</v>
      </c>
      <c r="E1576" s="74" t="s">
        <v>725</v>
      </c>
      <c r="F1576" s="74" t="s">
        <v>2</v>
      </c>
      <c r="G1576" s="74" t="s">
        <v>2680</v>
      </c>
      <c r="H1576" s="76">
        <v>34563</v>
      </c>
      <c r="I1576" s="77">
        <v>21</v>
      </c>
      <c r="J1576" s="78">
        <v>10.54</v>
      </c>
      <c r="K1576" s="78">
        <v>12.75</v>
      </c>
      <c r="L1576" s="78">
        <v>41.02</v>
      </c>
      <c r="M1576" s="78">
        <v>2967.7</v>
      </c>
      <c r="N1576" s="76">
        <v>34844</v>
      </c>
      <c r="O1576" s="77">
        <v>-49.4</v>
      </c>
      <c r="P1576" s="78">
        <v>9.99</v>
      </c>
      <c r="Q1576" s="78">
        <v>11.2</v>
      </c>
      <c r="R1576" s="78">
        <v>41.3</v>
      </c>
      <c r="S1576" s="75" t="s">
        <v>1</v>
      </c>
      <c r="T1576" s="79">
        <v>9</v>
      </c>
      <c r="V1576" s="86">
        <v>34844</v>
      </c>
      <c r="X1576" s="81" t="str">
        <f t="shared" si="240"/>
        <v>1994-Q3</v>
      </c>
      <c r="Y1576" s="81" t="str">
        <f t="shared" si="241"/>
        <v>1994-Q3</v>
      </c>
      <c r="Z1576" s="87">
        <f t="shared" si="242"/>
        <v>12.75</v>
      </c>
      <c r="AB1576" s="81" t="str">
        <f t="shared" si="243"/>
        <v>1995-Q2</v>
      </c>
      <c r="AC1576" s="81" t="str">
        <f t="shared" si="244"/>
        <v>1995-Q2</v>
      </c>
      <c r="AD1576" s="87">
        <f t="shared" si="245"/>
        <v>11.2</v>
      </c>
      <c r="AF1576" s="81" t="str">
        <f t="shared" si="246"/>
        <v>1995-Q2</v>
      </c>
      <c r="AG1576" s="87">
        <f t="shared" si="247"/>
        <v>12.75</v>
      </c>
      <c r="AH1576" s="87">
        <f t="shared" si="248"/>
        <v>11.2</v>
      </c>
      <c r="AI1576" s="87">
        <f t="shared" si="249"/>
        <v>1.5500000000000007</v>
      </c>
    </row>
    <row r="1577" spans="1:35" ht="12" customHeight="1" x14ac:dyDescent="0.2">
      <c r="A1577" s="73" t="s">
        <v>1887</v>
      </c>
      <c r="B1577" s="74" t="s">
        <v>89</v>
      </c>
      <c r="C1577" s="74" t="s">
        <v>492</v>
      </c>
      <c r="D1577" s="74" t="s">
        <v>122</v>
      </c>
      <c r="E1577" s="74" t="s">
        <v>498</v>
      </c>
      <c r="F1577" s="74" t="s">
        <v>2</v>
      </c>
      <c r="G1577" s="74" t="s">
        <v>2680</v>
      </c>
      <c r="H1577" s="76">
        <v>34523</v>
      </c>
      <c r="I1577" s="77">
        <v>26</v>
      </c>
      <c r="J1577" s="78">
        <v>11.07</v>
      </c>
      <c r="K1577" s="78">
        <v>13.9</v>
      </c>
      <c r="L1577" s="78">
        <v>51.91</v>
      </c>
      <c r="M1577" s="75" t="s">
        <v>1</v>
      </c>
      <c r="N1577" s="76">
        <v>34831</v>
      </c>
      <c r="O1577" s="77">
        <v>-16.899999999999999</v>
      </c>
      <c r="P1577" s="78">
        <v>9.83</v>
      </c>
      <c r="Q1577" s="78">
        <v>11.63</v>
      </c>
      <c r="R1577" s="78">
        <v>49.12</v>
      </c>
      <c r="S1577" s="75" t="s">
        <v>1</v>
      </c>
      <c r="T1577" s="79">
        <v>10</v>
      </c>
      <c r="V1577" s="86">
        <v>34831</v>
      </c>
      <c r="X1577" s="81" t="str">
        <f t="shared" si="240"/>
        <v>1994-Q3</v>
      </c>
      <c r="Y1577" s="81" t="str">
        <f t="shared" si="241"/>
        <v>1994-Q3</v>
      </c>
      <c r="Z1577" s="87">
        <f t="shared" si="242"/>
        <v>13.9</v>
      </c>
      <c r="AB1577" s="81" t="str">
        <f t="shared" si="243"/>
        <v>1995-Q2</v>
      </c>
      <c r="AC1577" s="81" t="str">
        <f t="shared" si="244"/>
        <v>1995-Q2</v>
      </c>
      <c r="AD1577" s="87">
        <f t="shared" si="245"/>
        <v>11.63</v>
      </c>
      <c r="AF1577" s="81" t="str">
        <f t="shared" si="246"/>
        <v>1995-Q2</v>
      </c>
      <c r="AG1577" s="87">
        <f t="shared" si="247"/>
        <v>13.9</v>
      </c>
      <c r="AH1577" s="87">
        <f t="shared" si="248"/>
        <v>11.63</v>
      </c>
      <c r="AI1577" s="87">
        <f t="shared" si="249"/>
        <v>2.2699999999999996</v>
      </c>
    </row>
    <row r="1578" spans="1:35" ht="12" customHeight="1" x14ac:dyDescent="0.2">
      <c r="A1578" s="73" t="s">
        <v>1887</v>
      </c>
      <c r="B1578" s="74" t="s">
        <v>39</v>
      </c>
      <c r="C1578" s="74" t="s">
        <v>187</v>
      </c>
      <c r="D1578" s="74" t="s">
        <v>2188</v>
      </c>
      <c r="E1578" s="74" t="s">
        <v>1210</v>
      </c>
      <c r="F1578" s="74" t="s">
        <v>2</v>
      </c>
      <c r="G1578" s="74" t="s">
        <v>2680</v>
      </c>
      <c r="H1578" s="76">
        <v>34369</v>
      </c>
      <c r="I1578" s="77">
        <v>89</v>
      </c>
      <c r="J1578" s="78">
        <v>9.33</v>
      </c>
      <c r="K1578" s="78">
        <v>11</v>
      </c>
      <c r="L1578" s="78">
        <v>42.54</v>
      </c>
      <c r="M1578" s="75" t="s">
        <v>1</v>
      </c>
      <c r="N1578" s="76">
        <v>34808</v>
      </c>
      <c r="O1578" s="77">
        <v>36.6</v>
      </c>
      <c r="P1578" s="78">
        <v>9.26</v>
      </c>
      <c r="Q1578" s="78">
        <v>11</v>
      </c>
      <c r="R1578" s="78">
        <v>39.85</v>
      </c>
      <c r="S1578" s="75" t="s">
        <v>1</v>
      </c>
      <c r="T1578" s="79">
        <v>14</v>
      </c>
      <c r="V1578" s="86">
        <v>34808</v>
      </c>
      <c r="X1578" s="81" t="str">
        <f t="shared" si="240"/>
        <v>1994-Q1</v>
      </c>
      <c r="Y1578" s="81" t="str">
        <f t="shared" si="241"/>
        <v>1994-Q1</v>
      </c>
      <c r="Z1578" s="87">
        <f t="shared" si="242"/>
        <v>11</v>
      </c>
      <c r="AB1578" s="81" t="str">
        <f t="shared" si="243"/>
        <v>1995-Q2</v>
      </c>
      <c r="AC1578" s="81" t="str">
        <f t="shared" si="244"/>
        <v>1995-Q2</v>
      </c>
      <c r="AD1578" s="87">
        <f t="shared" si="245"/>
        <v>11</v>
      </c>
      <c r="AF1578" s="81" t="str">
        <f t="shared" si="246"/>
        <v>1995-Q2</v>
      </c>
      <c r="AG1578" s="87">
        <f t="shared" si="247"/>
        <v>11</v>
      </c>
      <c r="AH1578" s="87">
        <f t="shared" si="248"/>
        <v>11</v>
      </c>
      <c r="AI1578" s="87">
        <f t="shared" si="249"/>
        <v>0</v>
      </c>
    </row>
    <row r="1579" spans="1:35" ht="12" customHeight="1" x14ac:dyDescent="0.2">
      <c r="A1579" s="73" t="s">
        <v>1887</v>
      </c>
      <c r="B1579" s="74" t="s">
        <v>199</v>
      </c>
      <c r="C1579" s="74" t="s">
        <v>2715</v>
      </c>
      <c r="D1579" s="74" t="s">
        <v>198</v>
      </c>
      <c r="E1579" s="74" t="s">
        <v>1018</v>
      </c>
      <c r="F1579" s="74" t="s">
        <v>2</v>
      </c>
      <c r="G1579" s="74" t="s">
        <v>2680</v>
      </c>
      <c r="H1579" s="76">
        <v>34568</v>
      </c>
      <c r="I1579" s="77">
        <v>24.7</v>
      </c>
      <c r="J1579" s="78">
        <v>9.7200000000000006</v>
      </c>
      <c r="K1579" s="78">
        <v>12.5</v>
      </c>
      <c r="L1579" s="78">
        <v>46.95</v>
      </c>
      <c r="M1579" s="75" t="s">
        <v>1</v>
      </c>
      <c r="N1579" s="76">
        <v>34807</v>
      </c>
      <c r="O1579" s="77">
        <v>13.9</v>
      </c>
      <c r="P1579" s="75" t="s">
        <v>1</v>
      </c>
      <c r="Q1579" s="75" t="s">
        <v>1</v>
      </c>
      <c r="R1579" s="75" t="s">
        <v>1</v>
      </c>
      <c r="S1579" s="75" t="s">
        <v>1</v>
      </c>
      <c r="T1579" s="79">
        <v>7</v>
      </c>
      <c r="V1579" s="86">
        <v>34807</v>
      </c>
      <c r="X1579" s="81" t="str">
        <f t="shared" si="240"/>
        <v>1994-Q3</v>
      </c>
      <c r="Y1579" s="81" t="str">
        <f t="shared" si="241"/>
        <v>1994-Q3</v>
      </c>
      <c r="Z1579" s="87">
        <f t="shared" si="242"/>
        <v>12.5</v>
      </c>
      <c r="AB1579" s="81" t="str">
        <f t="shared" si="243"/>
        <v>1995-Q2</v>
      </c>
      <c r="AC1579" s="81" t="str">
        <f t="shared" si="244"/>
        <v/>
      </c>
      <c r="AD1579" s="87" t="str">
        <f t="shared" si="245"/>
        <v/>
      </c>
      <c r="AF1579" s="81" t="str">
        <f t="shared" si="246"/>
        <v/>
      </c>
      <c r="AG1579" s="87" t="str">
        <f t="shared" si="247"/>
        <v/>
      </c>
      <c r="AH1579" s="87" t="str">
        <f t="shared" si="248"/>
        <v/>
      </c>
      <c r="AI1579" s="87" t="str">
        <f t="shared" si="249"/>
        <v/>
      </c>
    </row>
    <row r="1580" spans="1:35" ht="12" customHeight="1" x14ac:dyDescent="0.2">
      <c r="A1580" s="73" t="s">
        <v>1887</v>
      </c>
      <c r="B1580" s="74" t="s">
        <v>39</v>
      </c>
      <c r="C1580" s="74" t="s">
        <v>2777</v>
      </c>
      <c r="D1580" s="74" t="s">
        <v>2095</v>
      </c>
      <c r="E1580" s="74" t="s">
        <v>1199</v>
      </c>
      <c r="F1580" s="74" t="s">
        <v>2</v>
      </c>
      <c r="G1580" s="74" t="s">
        <v>2680</v>
      </c>
      <c r="H1580" s="76">
        <v>34333</v>
      </c>
      <c r="I1580" s="77">
        <v>0</v>
      </c>
      <c r="J1580" s="78">
        <v>9.4499999999999993</v>
      </c>
      <c r="K1580" s="78">
        <v>11</v>
      </c>
      <c r="L1580" s="78">
        <v>30.22</v>
      </c>
      <c r="M1580" s="78">
        <v>6863.2</v>
      </c>
      <c r="N1580" s="76">
        <v>34796</v>
      </c>
      <c r="O1580" s="77">
        <v>0</v>
      </c>
      <c r="P1580" s="78">
        <v>9.4499999999999993</v>
      </c>
      <c r="Q1580" s="78">
        <v>11</v>
      </c>
      <c r="R1580" s="78">
        <v>30.22</v>
      </c>
      <c r="S1580" s="78">
        <v>6816.2</v>
      </c>
      <c r="T1580" s="79">
        <v>15</v>
      </c>
      <c r="V1580" s="86">
        <v>34796</v>
      </c>
      <c r="X1580" s="81" t="str">
        <f t="shared" si="240"/>
        <v>1993-Q4</v>
      </c>
      <c r="Y1580" s="81" t="str">
        <f t="shared" si="241"/>
        <v>1993-Q4</v>
      </c>
      <c r="Z1580" s="87">
        <f t="shared" si="242"/>
        <v>11</v>
      </c>
      <c r="AB1580" s="81" t="str">
        <f t="shared" si="243"/>
        <v>1995-Q2</v>
      </c>
      <c r="AC1580" s="81" t="str">
        <f t="shared" si="244"/>
        <v>1995-Q2</v>
      </c>
      <c r="AD1580" s="87">
        <f t="shared" si="245"/>
        <v>11</v>
      </c>
      <c r="AF1580" s="81" t="str">
        <f t="shared" si="246"/>
        <v>1995-Q2</v>
      </c>
      <c r="AG1580" s="87">
        <f t="shared" si="247"/>
        <v>11</v>
      </c>
      <c r="AH1580" s="87">
        <f t="shared" si="248"/>
        <v>11</v>
      </c>
      <c r="AI1580" s="87">
        <f t="shared" si="249"/>
        <v>0</v>
      </c>
    </row>
    <row r="1581" spans="1:35" ht="12" customHeight="1" x14ac:dyDescent="0.2">
      <c r="A1581" s="73" t="s">
        <v>1887</v>
      </c>
      <c r="B1581" s="74" t="s">
        <v>39</v>
      </c>
      <c r="C1581" s="74" t="s">
        <v>3013</v>
      </c>
      <c r="D1581" s="74" t="s">
        <v>38</v>
      </c>
      <c r="E1581" s="74" t="s">
        <v>1195</v>
      </c>
      <c r="F1581" s="74" t="s">
        <v>2</v>
      </c>
      <c r="G1581" s="74" t="s">
        <v>2680</v>
      </c>
      <c r="H1581" s="76">
        <v>34453</v>
      </c>
      <c r="I1581" s="77">
        <v>223.4</v>
      </c>
      <c r="J1581" s="78">
        <v>10.039999999999999</v>
      </c>
      <c r="K1581" s="78">
        <v>12.75</v>
      </c>
      <c r="L1581" s="78">
        <v>52</v>
      </c>
      <c r="M1581" s="78">
        <v>8705.2000000000007</v>
      </c>
      <c r="N1581" s="76">
        <v>34795</v>
      </c>
      <c r="O1581" s="77">
        <v>0</v>
      </c>
      <c r="P1581" s="78">
        <v>9.18</v>
      </c>
      <c r="Q1581" s="78">
        <v>11.1</v>
      </c>
      <c r="R1581" s="78">
        <v>52</v>
      </c>
      <c r="S1581" s="78">
        <v>8684.7000000000007</v>
      </c>
      <c r="T1581" s="79">
        <v>11</v>
      </c>
      <c r="V1581" s="86">
        <v>34795</v>
      </c>
      <c r="X1581" s="81" t="str">
        <f t="shared" si="240"/>
        <v>1994-Q2</v>
      </c>
      <c r="Y1581" s="81" t="str">
        <f t="shared" si="241"/>
        <v>1994-Q2</v>
      </c>
      <c r="Z1581" s="87">
        <f t="shared" si="242"/>
        <v>12.75</v>
      </c>
      <c r="AB1581" s="81" t="str">
        <f t="shared" si="243"/>
        <v>1995-Q2</v>
      </c>
      <c r="AC1581" s="81" t="str">
        <f t="shared" si="244"/>
        <v>1995-Q2</v>
      </c>
      <c r="AD1581" s="87">
        <f t="shared" si="245"/>
        <v>11.1</v>
      </c>
      <c r="AF1581" s="81" t="str">
        <f t="shared" si="246"/>
        <v>1995-Q2</v>
      </c>
      <c r="AG1581" s="87">
        <f t="shared" si="247"/>
        <v>12.75</v>
      </c>
      <c r="AH1581" s="87">
        <f t="shared" si="248"/>
        <v>11.1</v>
      </c>
      <c r="AI1581" s="87">
        <f t="shared" si="249"/>
        <v>1.6500000000000004</v>
      </c>
    </row>
    <row r="1582" spans="1:35" ht="12" customHeight="1" x14ac:dyDescent="0.2">
      <c r="A1582" s="73" t="s">
        <v>1887</v>
      </c>
      <c r="B1582" s="74" t="s">
        <v>35</v>
      </c>
      <c r="C1582" s="74" t="s">
        <v>34</v>
      </c>
      <c r="D1582" s="74" t="s">
        <v>33</v>
      </c>
      <c r="E1582" s="74" t="s">
        <v>1362</v>
      </c>
      <c r="F1582" s="74" t="s">
        <v>2</v>
      </c>
      <c r="G1582" s="74" t="s">
        <v>2680</v>
      </c>
      <c r="H1582" s="76">
        <v>34281</v>
      </c>
      <c r="I1582" s="77">
        <v>59</v>
      </c>
      <c r="J1582" s="78">
        <v>9.5399999999999991</v>
      </c>
      <c r="K1582" s="78">
        <v>11.5</v>
      </c>
      <c r="L1582" s="78">
        <v>44.3</v>
      </c>
      <c r="M1582" s="75" t="s">
        <v>1</v>
      </c>
      <c r="N1582" s="76">
        <v>34787</v>
      </c>
      <c r="O1582" s="77">
        <v>51</v>
      </c>
      <c r="P1582" s="78">
        <v>9.51</v>
      </c>
      <c r="Q1582" s="78">
        <v>11.6</v>
      </c>
      <c r="R1582" s="78">
        <v>45.44</v>
      </c>
      <c r="S1582" s="75" t="s">
        <v>1</v>
      </c>
      <c r="T1582" s="79">
        <v>16</v>
      </c>
      <c r="V1582" s="86">
        <v>34787</v>
      </c>
      <c r="X1582" s="81" t="str">
        <f t="shared" si="240"/>
        <v>1993-Q4</v>
      </c>
      <c r="Y1582" s="81" t="str">
        <f t="shared" si="241"/>
        <v>1993-Q4</v>
      </c>
      <c r="Z1582" s="87">
        <f t="shared" si="242"/>
        <v>11.5</v>
      </c>
      <c r="AB1582" s="81" t="str">
        <f t="shared" si="243"/>
        <v>1995-Q1</v>
      </c>
      <c r="AC1582" s="81" t="str">
        <f t="shared" si="244"/>
        <v>1995-Q1</v>
      </c>
      <c r="AD1582" s="87">
        <f t="shared" si="245"/>
        <v>11.6</v>
      </c>
      <c r="AF1582" s="81" t="str">
        <f t="shared" si="246"/>
        <v>1995-Q1</v>
      </c>
      <c r="AG1582" s="87">
        <f t="shared" si="247"/>
        <v>11.5</v>
      </c>
      <c r="AH1582" s="87">
        <f t="shared" si="248"/>
        <v>11.6</v>
      </c>
      <c r="AI1582" s="87">
        <f t="shared" si="249"/>
        <v>-9.9999999999999645E-2</v>
      </c>
    </row>
    <row r="1583" spans="1:35" ht="12" customHeight="1" x14ac:dyDescent="0.2">
      <c r="A1583" s="73" t="s">
        <v>1887</v>
      </c>
      <c r="B1583" s="74" t="s">
        <v>184</v>
      </c>
      <c r="C1583" s="74" t="s">
        <v>1307</v>
      </c>
      <c r="D1583" s="74" t="s">
        <v>22</v>
      </c>
      <c r="E1583" s="74" t="s">
        <v>1309</v>
      </c>
      <c r="F1583" s="74" t="s">
        <v>2</v>
      </c>
      <c r="G1583" s="74" t="s">
        <v>2680</v>
      </c>
      <c r="H1583" s="76">
        <v>34521</v>
      </c>
      <c r="I1583" s="77">
        <v>152.4</v>
      </c>
      <c r="J1583" s="78">
        <v>10.119999999999999</v>
      </c>
      <c r="K1583" s="78">
        <v>13</v>
      </c>
      <c r="L1583" s="78">
        <v>43.34</v>
      </c>
      <c r="M1583" s="75" t="s">
        <v>1</v>
      </c>
      <c r="N1583" s="76">
        <v>34781</v>
      </c>
      <c r="O1583" s="77">
        <v>66</v>
      </c>
      <c r="P1583" s="78">
        <v>10.06</v>
      </c>
      <c r="Q1583" s="78">
        <v>12.81</v>
      </c>
      <c r="R1583" s="78">
        <v>43.56</v>
      </c>
      <c r="S1583" s="75" t="s">
        <v>1</v>
      </c>
      <c r="T1583" s="79">
        <v>8</v>
      </c>
      <c r="V1583" s="86">
        <v>34781</v>
      </c>
      <c r="X1583" s="81" t="str">
        <f t="shared" si="240"/>
        <v>1994-Q3</v>
      </c>
      <c r="Y1583" s="81" t="str">
        <f t="shared" si="241"/>
        <v>1994-Q3</v>
      </c>
      <c r="Z1583" s="87">
        <f t="shared" si="242"/>
        <v>13</v>
      </c>
      <c r="AB1583" s="81" t="str">
        <f t="shared" si="243"/>
        <v>1995-Q1</v>
      </c>
      <c r="AC1583" s="81" t="str">
        <f t="shared" si="244"/>
        <v>1995-Q1</v>
      </c>
      <c r="AD1583" s="87">
        <f t="shared" si="245"/>
        <v>12.81</v>
      </c>
      <c r="AF1583" s="81" t="str">
        <f t="shared" si="246"/>
        <v>1995-Q1</v>
      </c>
      <c r="AG1583" s="87">
        <f t="shared" si="247"/>
        <v>13</v>
      </c>
      <c r="AH1583" s="87">
        <f t="shared" si="248"/>
        <v>12.81</v>
      </c>
      <c r="AI1583" s="87">
        <f t="shared" si="249"/>
        <v>0.1899999999999995</v>
      </c>
    </row>
    <row r="1584" spans="1:35" ht="12" customHeight="1" x14ac:dyDescent="0.2">
      <c r="A1584" s="73" t="s">
        <v>1887</v>
      </c>
      <c r="B1584" s="74" t="s">
        <v>28</v>
      </c>
      <c r="C1584" s="74" t="s">
        <v>27</v>
      </c>
      <c r="D1584" s="74" t="s">
        <v>26</v>
      </c>
      <c r="E1584" s="74" t="s">
        <v>1543</v>
      </c>
      <c r="F1584" s="74" t="s">
        <v>2</v>
      </c>
      <c r="G1584" s="74" t="s">
        <v>2680</v>
      </c>
      <c r="H1584" s="76">
        <v>34410</v>
      </c>
      <c r="I1584" s="77">
        <v>32.700000000000003</v>
      </c>
      <c r="J1584" s="78">
        <v>10.37</v>
      </c>
      <c r="K1584" s="78">
        <v>12.75</v>
      </c>
      <c r="L1584" s="78">
        <v>42.38</v>
      </c>
      <c r="M1584" s="78">
        <v>1332.7</v>
      </c>
      <c r="N1584" s="76">
        <v>34778</v>
      </c>
      <c r="O1584" s="77">
        <v>-52.9</v>
      </c>
      <c r="P1584" s="78">
        <v>10.050000000000001</v>
      </c>
      <c r="Q1584" s="78">
        <v>12</v>
      </c>
      <c r="R1584" s="78">
        <v>42.38</v>
      </c>
      <c r="S1584" s="78">
        <v>1292</v>
      </c>
      <c r="T1584" s="79">
        <v>12</v>
      </c>
      <c r="V1584" s="86">
        <v>34778</v>
      </c>
      <c r="X1584" s="81" t="str">
        <f t="shared" si="240"/>
        <v>1994-Q1</v>
      </c>
      <c r="Y1584" s="81" t="str">
        <f t="shared" si="241"/>
        <v>1994-Q1</v>
      </c>
      <c r="Z1584" s="87">
        <f t="shared" si="242"/>
        <v>12.75</v>
      </c>
      <c r="AB1584" s="81" t="str">
        <f t="shared" si="243"/>
        <v>1995-Q1</v>
      </c>
      <c r="AC1584" s="81" t="str">
        <f t="shared" si="244"/>
        <v>1995-Q1</v>
      </c>
      <c r="AD1584" s="87">
        <f t="shared" si="245"/>
        <v>12</v>
      </c>
      <c r="AF1584" s="81" t="str">
        <f t="shared" si="246"/>
        <v>1995-Q1</v>
      </c>
      <c r="AG1584" s="87">
        <f t="shared" si="247"/>
        <v>12.75</v>
      </c>
      <c r="AH1584" s="87">
        <f t="shared" si="248"/>
        <v>12</v>
      </c>
      <c r="AI1584" s="87">
        <f t="shared" si="249"/>
        <v>0.75</v>
      </c>
    </row>
    <row r="1585" spans="1:35" ht="12" customHeight="1" x14ac:dyDescent="0.2">
      <c r="A1585" s="73" t="s">
        <v>1887</v>
      </c>
      <c r="B1585" s="74" t="s">
        <v>17</v>
      </c>
      <c r="C1585" s="74" t="s">
        <v>2449</v>
      </c>
      <c r="D1585" s="74" t="s">
        <v>4</v>
      </c>
      <c r="E1585" s="74" t="s">
        <v>1628</v>
      </c>
      <c r="F1585" s="74" t="s">
        <v>2</v>
      </c>
      <c r="G1585" s="74" t="s">
        <v>2680</v>
      </c>
      <c r="H1585" s="76">
        <v>34507</v>
      </c>
      <c r="I1585" s="77">
        <v>6.6</v>
      </c>
      <c r="J1585" s="78">
        <v>10.33</v>
      </c>
      <c r="K1585" s="78">
        <v>12.75</v>
      </c>
      <c r="L1585" s="78">
        <v>46.15</v>
      </c>
      <c r="M1585" s="78">
        <v>233.3</v>
      </c>
      <c r="N1585" s="76">
        <v>34767</v>
      </c>
      <c r="O1585" s="77">
        <v>3</v>
      </c>
      <c r="P1585" s="78">
        <v>9.7100000000000009</v>
      </c>
      <c r="Q1585" s="78">
        <v>11.5</v>
      </c>
      <c r="R1585" s="78">
        <v>45.8</v>
      </c>
      <c r="S1585" s="78">
        <v>229.7</v>
      </c>
      <c r="T1585" s="79">
        <v>8</v>
      </c>
      <c r="V1585" s="86">
        <v>34767</v>
      </c>
      <c r="X1585" s="81" t="str">
        <f t="shared" si="240"/>
        <v>1994-Q2</v>
      </c>
      <c r="Y1585" s="81" t="str">
        <f t="shared" si="241"/>
        <v>1994-Q2</v>
      </c>
      <c r="Z1585" s="87">
        <f t="shared" si="242"/>
        <v>12.75</v>
      </c>
      <c r="AB1585" s="81" t="str">
        <f t="shared" si="243"/>
        <v>1995-Q1</v>
      </c>
      <c r="AC1585" s="81" t="str">
        <f t="shared" si="244"/>
        <v>1995-Q1</v>
      </c>
      <c r="AD1585" s="87">
        <f t="shared" si="245"/>
        <v>11.5</v>
      </c>
      <c r="AF1585" s="81" t="str">
        <f t="shared" si="246"/>
        <v>1995-Q1</v>
      </c>
      <c r="AG1585" s="87">
        <f t="shared" si="247"/>
        <v>12.75</v>
      </c>
      <c r="AH1585" s="87">
        <f t="shared" si="248"/>
        <v>11.5</v>
      </c>
      <c r="AI1585" s="87">
        <f t="shared" si="249"/>
        <v>1.25</v>
      </c>
    </row>
    <row r="1586" spans="1:35" ht="12" customHeight="1" x14ac:dyDescent="0.2">
      <c r="A1586" s="73" t="s">
        <v>1887</v>
      </c>
      <c r="B1586" s="74" t="s">
        <v>231</v>
      </c>
      <c r="C1586" s="74" t="s">
        <v>3014</v>
      </c>
      <c r="D1586" s="74" t="s">
        <v>167</v>
      </c>
      <c r="E1586" s="74" t="s">
        <v>617</v>
      </c>
      <c r="F1586" s="74" t="s">
        <v>2</v>
      </c>
      <c r="G1586" s="74" t="s">
        <v>2680</v>
      </c>
      <c r="H1586" s="76">
        <v>34212</v>
      </c>
      <c r="I1586" s="77">
        <v>102.5</v>
      </c>
      <c r="J1586" s="78">
        <v>8.9</v>
      </c>
      <c r="K1586" s="78">
        <v>13</v>
      </c>
      <c r="L1586" s="78">
        <v>33.08</v>
      </c>
      <c r="M1586" s="78">
        <v>2031</v>
      </c>
      <c r="N1586" s="76">
        <v>34747</v>
      </c>
      <c r="O1586" s="77">
        <v>37.5</v>
      </c>
      <c r="P1586" s="78">
        <v>8.23</v>
      </c>
      <c r="Q1586" s="78">
        <v>11.9</v>
      </c>
      <c r="R1586" s="78">
        <v>37.46</v>
      </c>
      <c r="S1586" s="78">
        <v>1957.9</v>
      </c>
      <c r="T1586" s="79">
        <v>17</v>
      </c>
      <c r="V1586" s="86">
        <v>34747</v>
      </c>
      <c r="X1586" s="81" t="str">
        <f t="shared" si="240"/>
        <v>1993-Q3</v>
      </c>
      <c r="Y1586" s="81" t="str">
        <f t="shared" si="241"/>
        <v>1993-Q3</v>
      </c>
      <c r="Z1586" s="87">
        <f t="shared" si="242"/>
        <v>13</v>
      </c>
      <c r="AB1586" s="81" t="str">
        <f t="shared" si="243"/>
        <v>1995-Q1</v>
      </c>
      <c r="AC1586" s="81" t="str">
        <f t="shared" si="244"/>
        <v>1995-Q1</v>
      </c>
      <c r="AD1586" s="87">
        <f t="shared" si="245"/>
        <v>11.9</v>
      </c>
      <c r="AF1586" s="81" t="str">
        <f t="shared" si="246"/>
        <v>1995-Q1</v>
      </c>
      <c r="AG1586" s="87">
        <f t="shared" si="247"/>
        <v>13</v>
      </c>
      <c r="AH1586" s="87">
        <f t="shared" si="248"/>
        <v>11.9</v>
      </c>
      <c r="AI1586" s="87">
        <f t="shared" si="249"/>
        <v>1.0999999999999996</v>
      </c>
    </row>
    <row r="1587" spans="1:35" ht="12" customHeight="1" x14ac:dyDescent="0.2">
      <c r="A1587" s="73" t="s">
        <v>1887</v>
      </c>
      <c r="B1587" s="74" t="s">
        <v>242</v>
      </c>
      <c r="C1587" s="74" t="s">
        <v>246</v>
      </c>
      <c r="D1587" s="74" t="s">
        <v>241</v>
      </c>
      <c r="E1587" s="74" t="s">
        <v>470</v>
      </c>
      <c r="F1587" s="74" t="s">
        <v>2</v>
      </c>
      <c r="G1587" s="74" t="s">
        <v>2680</v>
      </c>
      <c r="H1587" s="76">
        <v>34303</v>
      </c>
      <c r="I1587" s="77">
        <v>16.399999999999999</v>
      </c>
      <c r="J1587" s="78">
        <v>10.11</v>
      </c>
      <c r="K1587" s="78">
        <v>13.1</v>
      </c>
      <c r="L1587" s="78">
        <v>48.1</v>
      </c>
      <c r="M1587" s="78">
        <v>190.1</v>
      </c>
      <c r="N1587" s="76">
        <v>34740</v>
      </c>
      <c r="O1587" s="77">
        <v>15.5</v>
      </c>
      <c r="P1587" s="78">
        <v>9.8699999999999992</v>
      </c>
      <c r="Q1587" s="78">
        <v>12.6</v>
      </c>
      <c r="R1587" s="78">
        <v>48.1</v>
      </c>
      <c r="S1587" s="78">
        <v>189.6</v>
      </c>
      <c r="T1587" s="79">
        <v>14</v>
      </c>
      <c r="V1587" s="86">
        <v>34740</v>
      </c>
      <c r="X1587" s="81" t="str">
        <f t="shared" si="240"/>
        <v>1993-Q4</v>
      </c>
      <c r="Y1587" s="81" t="str">
        <f t="shared" si="241"/>
        <v>1993-Q4</v>
      </c>
      <c r="Z1587" s="87">
        <f t="shared" si="242"/>
        <v>13.1</v>
      </c>
      <c r="AB1587" s="81" t="str">
        <f t="shared" si="243"/>
        <v>1995-Q1</v>
      </c>
      <c r="AC1587" s="81" t="str">
        <f t="shared" si="244"/>
        <v>1995-Q1</v>
      </c>
      <c r="AD1587" s="87">
        <f t="shared" si="245"/>
        <v>12.6</v>
      </c>
      <c r="AF1587" s="81" t="str">
        <f t="shared" si="246"/>
        <v>1995-Q1</v>
      </c>
      <c r="AG1587" s="87">
        <f t="shared" si="247"/>
        <v>13.1</v>
      </c>
      <c r="AH1587" s="87">
        <f t="shared" si="248"/>
        <v>12.6</v>
      </c>
      <c r="AI1587" s="87">
        <f t="shared" si="249"/>
        <v>0.5</v>
      </c>
    </row>
    <row r="1588" spans="1:35" ht="12" customHeight="1" x14ac:dyDescent="0.2">
      <c r="A1588" s="73" t="s">
        <v>1887</v>
      </c>
      <c r="B1588" s="74" t="s">
        <v>86</v>
      </c>
      <c r="C1588" s="74" t="s">
        <v>177</v>
      </c>
      <c r="D1588" s="74" t="s">
        <v>176</v>
      </c>
      <c r="E1588" s="74" t="s">
        <v>562</v>
      </c>
      <c r="F1588" s="74" t="s">
        <v>2</v>
      </c>
      <c r="G1588" s="74" t="s">
        <v>2680</v>
      </c>
      <c r="H1588" s="76">
        <v>34515</v>
      </c>
      <c r="I1588" s="77">
        <v>37.1</v>
      </c>
      <c r="J1588" s="78">
        <v>9.8800000000000008</v>
      </c>
      <c r="K1588" s="78">
        <v>12.5</v>
      </c>
      <c r="L1588" s="78">
        <v>45.42</v>
      </c>
      <c r="M1588" s="78">
        <v>1225.5</v>
      </c>
      <c r="N1588" s="76">
        <v>34730</v>
      </c>
      <c r="O1588" s="77">
        <v>17.2</v>
      </c>
      <c r="P1588" s="78">
        <v>9.1999999999999993</v>
      </c>
      <c r="Q1588" s="78">
        <v>11</v>
      </c>
      <c r="R1588" s="78">
        <v>45.42</v>
      </c>
      <c r="S1588" s="78">
        <v>1221.5999999999999</v>
      </c>
      <c r="T1588" s="79">
        <v>7</v>
      </c>
      <c r="V1588" s="86">
        <v>34730</v>
      </c>
      <c r="X1588" s="81" t="str">
        <f t="shared" si="240"/>
        <v>1994-Q2</v>
      </c>
      <c r="Y1588" s="81" t="str">
        <f t="shared" si="241"/>
        <v>1994-Q2</v>
      </c>
      <c r="Z1588" s="87">
        <f t="shared" si="242"/>
        <v>12.5</v>
      </c>
      <c r="AB1588" s="81" t="str">
        <f t="shared" si="243"/>
        <v>1995-Q1</v>
      </c>
      <c r="AC1588" s="81" t="str">
        <f t="shared" si="244"/>
        <v>1995-Q1</v>
      </c>
      <c r="AD1588" s="87">
        <f t="shared" si="245"/>
        <v>11</v>
      </c>
      <c r="AF1588" s="81" t="str">
        <f t="shared" si="246"/>
        <v>1995-Q1</v>
      </c>
      <c r="AG1588" s="87">
        <f t="shared" si="247"/>
        <v>12.5</v>
      </c>
      <c r="AH1588" s="87">
        <f t="shared" si="248"/>
        <v>11</v>
      </c>
      <c r="AI1588" s="87">
        <f t="shared" si="249"/>
        <v>1.5</v>
      </c>
    </row>
    <row r="1589" spans="1:35" ht="12" customHeight="1" x14ac:dyDescent="0.2">
      <c r="A1589" s="73" t="s">
        <v>1887</v>
      </c>
      <c r="B1589" s="74" t="s">
        <v>81</v>
      </c>
      <c r="C1589" s="74" t="s">
        <v>80</v>
      </c>
      <c r="D1589" s="74" t="s">
        <v>62</v>
      </c>
      <c r="E1589" s="74" t="s">
        <v>602</v>
      </c>
      <c r="F1589" s="74" t="s">
        <v>2</v>
      </c>
      <c r="G1589" s="74" t="s">
        <v>2680</v>
      </c>
      <c r="H1589" s="76">
        <v>34375</v>
      </c>
      <c r="I1589" s="77">
        <v>461.7</v>
      </c>
      <c r="J1589" s="78">
        <v>9.94</v>
      </c>
      <c r="K1589" s="78">
        <v>12.5</v>
      </c>
      <c r="L1589" s="78">
        <v>38.97</v>
      </c>
      <c r="M1589" s="78">
        <v>12751.2</v>
      </c>
      <c r="N1589" s="76">
        <v>34708</v>
      </c>
      <c r="O1589" s="77">
        <v>303.2</v>
      </c>
      <c r="P1589" s="78">
        <v>9.8699999999999992</v>
      </c>
      <c r="Q1589" s="78">
        <v>12.28</v>
      </c>
      <c r="R1589" s="78">
        <v>38.97</v>
      </c>
      <c r="S1589" s="78">
        <v>12735.2</v>
      </c>
      <c r="T1589" s="79">
        <v>11</v>
      </c>
      <c r="V1589" s="86">
        <v>34708</v>
      </c>
      <c r="X1589" s="81" t="str">
        <f t="shared" si="240"/>
        <v>1994-Q1</v>
      </c>
      <c r="Y1589" s="81" t="str">
        <f t="shared" si="241"/>
        <v>1994-Q1</v>
      </c>
      <c r="Z1589" s="87">
        <f t="shared" si="242"/>
        <v>12.5</v>
      </c>
      <c r="AB1589" s="81" t="str">
        <f t="shared" si="243"/>
        <v>1995-Q1</v>
      </c>
      <c r="AC1589" s="81" t="str">
        <f t="shared" si="244"/>
        <v>1995-Q1</v>
      </c>
      <c r="AD1589" s="87">
        <f t="shared" si="245"/>
        <v>12.28</v>
      </c>
      <c r="AF1589" s="81" t="str">
        <f t="shared" si="246"/>
        <v>1995-Q1</v>
      </c>
      <c r="AG1589" s="87">
        <f t="shared" si="247"/>
        <v>12.5</v>
      </c>
      <c r="AH1589" s="87">
        <f t="shared" si="248"/>
        <v>12.28</v>
      </c>
      <c r="AI1589" s="87">
        <f t="shared" si="249"/>
        <v>0.22000000000000064</v>
      </c>
    </row>
    <row r="1590" spans="1:35" ht="12" customHeight="1" x14ac:dyDescent="0.2">
      <c r="A1590" s="73" t="s">
        <v>1887</v>
      </c>
      <c r="B1590" s="74" t="s">
        <v>242</v>
      </c>
      <c r="C1590" s="74" t="s">
        <v>2774</v>
      </c>
      <c r="D1590" s="74" t="s">
        <v>241</v>
      </c>
      <c r="E1590" s="74" t="s">
        <v>479</v>
      </c>
      <c r="F1590" s="74" t="s">
        <v>2</v>
      </c>
      <c r="G1590" s="74" t="s">
        <v>2680</v>
      </c>
      <c r="H1590" s="76">
        <v>34176</v>
      </c>
      <c r="I1590" s="77">
        <v>53.8</v>
      </c>
      <c r="J1590" s="78">
        <v>9.67</v>
      </c>
      <c r="K1590" s="78">
        <v>12.75</v>
      </c>
      <c r="L1590" s="78">
        <v>48.44</v>
      </c>
      <c r="M1590" s="78">
        <v>691.3</v>
      </c>
      <c r="N1590" s="76">
        <v>34696</v>
      </c>
      <c r="O1590" s="77">
        <v>40.5</v>
      </c>
      <c r="P1590" s="78">
        <v>9.3800000000000008</v>
      </c>
      <c r="Q1590" s="78">
        <v>12.15</v>
      </c>
      <c r="R1590" s="78">
        <v>48.44</v>
      </c>
      <c r="S1590" s="78">
        <v>689.9</v>
      </c>
      <c r="T1590" s="79">
        <v>17</v>
      </c>
      <c r="V1590" s="86">
        <v>34696</v>
      </c>
      <c r="X1590" s="81" t="str">
        <f t="shared" si="240"/>
        <v>1993-Q3</v>
      </c>
      <c r="Y1590" s="81" t="str">
        <f t="shared" si="241"/>
        <v>1993-Q3</v>
      </c>
      <c r="Z1590" s="87">
        <f t="shared" si="242"/>
        <v>12.75</v>
      </c>
      <c r="AB1590" s="81" t="str">
        <f t="shared" si="243"/>
        <v>1994-Q4</v>
      </c>
      <c r="AC1590" s="81" t="str">
        <f t="shared" si="244"/>
        <v>1994-Q4</v>
      </c>
      <c r="AD1590" s="87">
        <f t="shared" si="245"/>
        <v>12.15</v>
      </c>
      <c r="AF1590" s="81" t="str">
        <f t="shared" si="246"/>
        <v>1994-Q4</v>
      </c>
      <c r="AG1590" s="87">
        <f t="shared" si="247"/>
        <v>12.75</v>
      </c>
      <c r="AH1590" s="87">
        <f t="shared" si="248"/>
        <v>12.15</v>
      </c>
      <c r="AI1590" s="87">
        <f t="shared" si="249"/>
        <v>0.59999999999999964</v>
      </c>
    </row>
    <row r="1591" spans="1:35" ht="12" customHeight="1" x14ac:dyDescent="0.2">
      <c r="A1591" s="73" t="s">
        <v>1887</v>
      </c>
      <c r="B1591" s="74" t="s">
        <v>8</v>
      </c>
      <c r="C1591" s="74" t="s">
        <v>3016</v>
      </c>
      <c r="D1591" s="74" t="s">
        <v>124</v>
      </c>
      <c r="E1591" s="74" t="s">
        <v>1824</v>
      </c>
      <c r="F1591" s="74" t="s">
        <v>2</v>
      </c>
      <c r="G1591" s="74" t="s">
        <v>2680</v>
      </c>
      <c r="H1591" s="76">
        <v>34439</v>
      </c>
      <c r="I1591" s="77">
        <v>-10.8</v>
      </c>
      <c r="J1591" s="78">
        <v>11.15</v>
      </c>
      <c r="K1591" s="78">
        <v>11.9</v>
      </c>
      <c r="L1591" s="78">
        <v>55.43</v>
      </c>
      <c r="M1591" s="78">
        <v>573.70000000000005</v>
      </c>
      <c r="N1591" s="76">
        <v>34687</v>
      </c>
      <c r="O1591" s="77">
        <v>-10.9</v>
      </c>
      <c r="P1591" s="78">
        <v>10.91</v>
      </c>
      <c r="Q1591" s="78">
        <v>11.5</v>
      </c>
      <c r="R1591" s="78">
        <v>55.43</v>
      </c>
      <c r="S1591" s="78">
        <v>573.4</v>
      </c>
      <c r="T1591" s="79">
        <v>8</v>
      </c>
      <c r="V1591" s="86">
        <v>34687</v>
      </c>
      <c r="X1591" s="81" t="str">
        <f t="shared" si="240"/>
        <v>1994-Q2</v>
      </c>
      <c r="Y1591" s="81" t="str">
        <f t="shared" si="241"/>
        <v>1994-Q2</v>
      </c>
      <c r="Z1591" s="87">
        <f t="shared" si="242"/>
        <v>11.9</v>
      </c>
      <c r="AB1591" s="81" t="str">
        <f t="shared" si="243"/>
        <v>1994-Q4</v>
      </c>
      <c r="AC1591" s="81" t="str">
        <f t="shared" si="244"/>
        <v>1994-Q4</v>
      </c>
      <c r="AD1591" s="87">
        <f t="shared" si="245"/>
        <v>11.5</v>
      </c>
      <c r="AF1591" s="81" t="str">
        <f t="shared" si="246"/>
        <v>1994-Q4</v>
      </c>
      <c r="AG1591" s="87">
        <f t="shared" si="247"/>
        <v>11.9</v>
      </c>
      <c r="AH1591" s="87">
        <f t="shared" si="248"/>
        <v>11.5</v>
      </c>
      <c r="AI1591" s="87">
        <f t="shared" si="249"/>
        <v>0.40000000000000036</v>
      </c>
    </row>
    <row r="1592" spans="1:35" ht="12" customHeight="1" x14ac:dyDescent="0.2">
      <c r="A1592" s="73" t="s">
        <v>1887</v>
      </c>
      <c r="B1592" s="74" t="s">
        <v>31</v>
      </c>
      <c r="C1592" s="74" t="s">
        <v>1421</v>
      </c>
      <c r="D1592" s="74" t="s">
        <v>4</v>
      </c>
      <c r="E1592" s="74" t="s">
        <v>2008</v>
      </c>
      <c r="F1592" s="74" t="s">
        <v>2</v>
      </c>
      <c r="G1592" s="74" t="s">
        <v>2680</v>
      </c>
      <c r="H1592" s="76">
        <v>34424</v>
      </c>
      <c r="I1592" s="77">
        <v>80.099999999999994</v>
      </c>
      <c r="J1592" s="78">
        <v>9.48</v>
      </c>
      <c r="K1592" s="78">
        <v>12.25</v>
      </c>
      <c r="L1592" s="78">
        <v>45.5</v>
      </c>
      <c r="M1592" s="78">
        <v>1834.2</v>
      </c>
      <c r="N1592" s="76">
        <v>34683</v>
      </c>
      <c r="O1592" s="77">
        <v>57.3</v>
      </c>
      <c r="P1592" s="78">
        <v>9.15</v>
      </c>
      <c r="Q1592" s="78">
        <v>11.5</v>
      </c>
      <c r="R1592" s="78">
        <v>45.5</v>
      </c>
      <c r="S1592" s="78">
        <v>1830.1</v>
      </c>
      <c r="T1592" s="79">
        <v>8</v>
      </c>
      <c r="V1592" s="86">
        <v>34683</v>
      </c>
      <c r="X1592" s="81" t="str">
        <f t="shared" si="240"/>
        <v>1994-Q1</v>
      </c>
      <c r="Y1592" s="81" t="str">
        <f t="shared" si="241"/>
        <v>1994-Q1</v>
      </c>
      <c r="Z1592" s="87">
        <f t="shared" si="242"/>
        <v>12.25</v>
      </c>
      <c r="AB1592" s="81" t="str">
        <f t="shared" si="243"/>
        <v>1994-Q4</v>
      </c>
      <c r="AC1592" s="81" t="str">
        <f t="shared" si="244"/>
        <v>1994-Q4</v>
      </c>
      <c r="AD1592" s="87">
        <f t="shared" si="245"/>
        <v>11.5</v>
      </c>
      <c r="AF1592" s="81" t="str">
        <f t="shared" si="246"/>
        <v>1994-Q4</v>
      </c>
      <c r="AG1592" s="87">
        <f t="shared" si="247"/>
        <v>12.25</v>
      </c>
      <c r="AH1592" s="87">
        <f t="shared" si="248"/>
        <v>11.5</v>
      </c>
      <c r="AI1592" s="87">
        <f t="shared" si="249"/>
        <v>0.75</v>
      </c>
    </row>
    <row r="1593" spans="1:35" ht="12" customHeight="1" x14ac:dyDescent="0.2">
      <c r="A1593" s="73" t="s">
        <v>1887</v>
      </c>
      <c r="B1593" s="74" t="s">
        <v>70</v>
      </c>
      <c r="C1593" s="74" t="s">
        <v>73</v>
      </c>
      <c r="D1593" s="74" t="s">
        <v>26</v>
      </c>
      <c r="E1593" s="74" t="s">
        <v>715</v>
      </c>
      <c r="F1593" s="74" t="s">
        <v>2</v>
      </c>
      <c r="G1593" s="74" t="s">
        <v>2680</v>
      </c>
      <c r="H1593" s="76">
        <v>34470</v>
      </c>
      <c r="I1593" s="77">
        <v>46.4</v>
      </c>
      <c r="J1593" s="78">
        <v>10.37</v>
      </c>
      <c r="K1593" s="78">
        <v>12.75</v>
      </c>
      <c r="L1593" s="78">
        <v>42.38</v>
      </c>
      <c r="M1593" s="75" t="s">
        <v>1</v>
      </c>
      <c r="N1593" s="76">
        <v>34682</v>
      </c>
      <c r="O1593" s="77">
        <v>-4.4000000000000004</v>
      </c>
      <c r="P1593" s="78">
        <v>9.58</v>
      </c>
      <c r="Q1593" s="78">
        <v>10.95</v>
      </c>
      <c r="R1593" s="78">
        <v>41.09</v>
      </c>
      <c r="S1593" s="75" t="s">
        <v>1</v>
      </c>
      <c r="T1593" s="79">
        <v>7</v>
      </c>
      <c r="V1593" s="86">
        <v>34682</v>
      </c>
      <c r="X1593" s="81" t="str">
        <f t="shared" si="240"/>
        <v>1994-Q2</v>
      </c>
      <c r="Y1593" s="81" t="str">
        <f t="shared" si="241"/>
        <v>1994-Q2</v>
      </c>
      <c r="Z1593" s="87">
        <f t="shared" si="242"/>
        <v>12.75</v>
      </c>
      <c r="AB1593" s="81" t="str">
        <f t="shared" si="243"/>
        <v>1994-Q4</v>
      </c>
      <c r="AC1593" s="81" t="str">
        <f t="shared" si="244"/>
        <v>1994-Q4</v>
      </c>
      <c r="AD1593" s="87">
        <f t="shared" si="245"/>
        <v>10.95</v>
      </c>
      <c r="AF1593" s="81" t="str">
        <f t="shared" si="246"/>
        <v>1994-Q4</v>
      </c>
      <c r="AG1593" s="87">
        <f t="shared" si="247"/>
        <v>12.75</v>
      </c>
      <c r="AH1593" s="87">
        <f t="shared" si="248"/>
        <v>10.95</v>
      </c>
      <c r="AI1593" s="87">
        <f t="shared" si="249"/>
        <v>1.8000000000000007</v>
      </c>
    </row>
    <row r="1594" spans="1:35" ht="12" customHeight="1" x14ac:dyDescent="0.2">
      <c r="A1594" s="73" t="s">
        <v>1887</v>
      </c>
      <c r="B1594" s="74" t="s">
        <v>8</v>
      </c>
      <c r="C1594" s="74" t="s">
        <v>2942</v>
      </c>
      <c r="D1594" s="74" t="s">
        <v>128</v>
      </c>
      <c r="E1594" s="74" t="s">
        <v>1740</v>
      </c>
      <c r="F1594" s="74" t="s">
        <v>2</v>
      </c>
      <c r="G1594" s="74" t="s">
        <v>2680</v>
      </c>
      <c r="H1594" s="76">
        <v>34438</v>
      </c>
      <c r="I1594" s="77">
        <v>-5.8</v>
      </c>
      <c r="J1594" s="78">
        <v>10.89</v>
      </c>
      <c r="K1594" s="78">
        <v>11.9</v>
      </c>
      <c r="L1594" s="78">
        <v>53.68</v>
      </c>
      <c r="M1594" s="78">
        <v>223.2</v>
      </c>
      <c r="N1594" s="76">
        <v>34676</v>
      </c>
      <c r="O1594" s="77">
        <v>-4.2</v>
      </c>
      <c r="P1594" s="78">
        <v>10.99</v>
      </c>
      <c r="Q1594" s="78">
        <v>11.7</v>
      </c>
      <c r="R1594" s="78">
        <v>53.89</v>
      </c>
      <c r="S1594" s="78">
        <v>223.8</v>
      </c>
      <c r="T1594" s="79">
        <v>7</v>
      </c>
      <c r="V1594" s="86">
        <v>34676</v>
      </c>
      <c r="X1594" s="81" t="str">
        <f t="shared" si="240"/>
        <v>1994-Q2</v>
      </c>
      <c r="Y1594" s="81" t="str">
        <f t="shared" si="241"/>
        <v>1994-Q2</v>
      </c>
      <c r="Z1594" s="87">
        <f t="shared" si="242"/>
        <v>11.9</v>
      </c>
      <c r="AB1594" s="81" t="str">
        <f t="shared" si="243"/>
        <v>1994-Q4</v>
      </c>
      <c r="AC1594" s="81" t="str">
        <f t="shared" si="244"/>
        <v>1994-Q4</v>
      </c>
      <c r="AD1594" s="87">
        <f t="shared" si="245"/>
        <v>11.7</v>
      </c>
      <c r="AF1594" s="81" t="str">
        <f t="shared" si="246"/>
        <v>1994-Q4</v>
      </c>
      <c r="AG1594" s="87">
        <f t="shared" si="247"/>
        <v>11.9</v>
      </c>
      <c r="AH1594" s="87">
        <f t="shared" si="248"/>
        <v>11.7</v>
      </c>
      <c r="AI1594" s="87">
        <f t="shared" si="249"/>
        <v>0.20000000000000107</v>
      </c>
    </row>
    <row r="1595" spans="1:35" ht="12" customHeight="1" x14ac:dyDescent="0.2">
      <c r="A1595" s="73" t="s">
        <v>1887</v>
      </c>
      <c r="B1595" s="74" t="s">
        <v>8</v>
      </c>
      <c r="C1595" s="74" t="s">
        <v>3006</v>
      </c>
      <c r="D1595" s="74" t="s">
        <v>122</v>
      </c>
      <c r="E1595" s="74" t="s">
        <v>1800</v>
      </c>
      <c r="F1595" s="74" t="s">
        <v>2</v>
      </c>
      <c r="G1595" s="74" t="s">
        <v>2680</v>
      </c>
      <c r="H1595" s="76">
        <v>34369</v>
      </c>
      <c r="I1595" s="77">
        <v>0</v>
      </c>
      <c r="J1595" s="78">
        <v>9.85</v>
      </c>
      <c r="K1595" s="78">
        <v>12.2</v>
      </c>
      <c r="L1595" s="78">
        <v>52.1</v>
      </c>
      <c r="M1595" s="78">
        <v>795.4</v>
      </c>
      <c r="N1595" s="76">
        <v>34676</v>
      </c>
      <c r="O1595" s="77">
        <v>-12.3</v>
      </c>
      <c r="P1595" s="78">
        <v>9.41</v>
      </c>
      <c r="Q1595" s="78">
        <v>11.5</v>
      </c>
      <c r="R1595" s="78">
        <v>51.93</v>
      </c>
      <c r="S1595" s="78">
        <v>795.4</v>
      </c>
      <c r="T1595" s="79">
        <v>10</v>
      </c>
      <c r="V1595" s="86">
        <v>34676</v>
      </c>
      <c r="X1595" s="81" t="str">
        <f t="shared" si="240"/>
        <v>1994-Q1</v>
      </c>
      <c r="Y1595" s="81" t="str">
        <f t="shared" si="241"/>
        <v>1994-Q1</v>
      </c>
      <c r="Z1595" s="87">
        <f t="shared" si="242"/>
        <v>12.2</v>
      </c>
      <c r="AB1595" s="81" t="str">
        <f t="shared" si="243"/>
        <v>1994-Q4</v>
      </c>
      <c r="AC1595" s="81" t="str">
        <f t="shared" si="244"/>
        <v>1994-Q4</v>
      </c>
      <c r="AD1595" s="87">
        <f t="shared" si="245"/>
        <v>11.5</v>
      </c>
      <c r="AF1595" s="81" t="str">
        <f t="shared" si="246"/>
        <v>1994-Q4</v>
      </c>
      <c r="AG1595" s="87">
        <f t="shared" si="247"/>
        <v>12.2</v>
      </c>
      <c r="AH1595" s="87">
        <f t="shared" si="248"/>
        <v>11.5</v>
      </c>
      <c r="AI1595" s="87">
        <f t="shared" si="249"/>
        <v>0.69999999999999929</v>
      </c>
    </row>
    <row r="1596" spans="1:35" ht="12" customHeight="1" x14ac:dyDescent="0.2">
      <c r="A1596" s="73" t="s">
        <v>1887</v>
      </c>
      <c r="B1596" s="74" t="s">
        <v>44</v>
      </c>
      <c r="C1596" s="74" t="s">
        <v>2996</v>
      </c>
      <c r="D1596" s="74" t="s">
        <v>2877</v>
      </c>
      <c r="E1596" s="74" t="s">
        <v>1130</v>
      </c>
      <c r="F1596" s="74" t="s">
        <v>2</v>
      </c>
      <c r="G1596" s="74" t="s">
        <v>2680</v>
      </c>
      <c r="H1596" s="76">
        <v>34346</v>
      </c>
      <c r="I1596" s="77">
        <v>-30</v>
      </c>
      <c r="J1596" s="75" t="s">
        <v>1</v>
      </c>
      <c r="K1596" s="78">
        <v>11.06</v>
      </c>
      <c r="L1596" s="78">
        <v>44.19</v>
      </c>
      <c r="M1596" s="75" t="s">
        <v>1</v>
      </c>
      <c r="N1596" s="76">
        <v>34666</v>
      </c>
      <c r="O1596" s="77">
        <v>-30</v>
      </c>
      <c r="P1596" s="78">
        <v>8.7899999999999991</v>
      </c>
      <c r="Q1596" s="78">
        <v>11.06</v>
      </c>
      <c r="R1596" s="78">
        <v>44.19</v>
      </c>
      <c r="S1596" s="78">
        <v>859</v>
      </c>
      <c r="T1596" s="79">
        <v>10</v>
      </c>
      <c r="V1596" s="86">
        <v>34666</v>
      </c>
      <c r="X1596" s="81" t="str">
        <f t="shared" si="240"/>
        <v>1994-Q1</v>
      </c>
      <c r="Y1596" s="81" t="str">
        <f t="shared" si="241"/>
        <v>1994-Q1</v>
      </c>
      <c r="Z1596" s="87">
        <f t="shared" si="242"/>
        <v>11.06</v>
      </c>
      <c r="AB1596" s="81" t="str">
        <f t="shared" si="243"/>
        <v>1994-Q4</v>
      </c>
      <c r="AC1596" s="81" t="str">
        <f t="shared" si="244"/>
        <v>1994-Q4</v>
      </c>
      <c r="AD1596" s="87">
        <f t="shared" si="245"/>
        <v>11.06</v>
      </c>
      <c r="AF1596" s="81" t="str">
        <f t="shared" si="246"/>
        <v>1994-Q4</v>
      </c>
      <c r="AG1596" s="87">
        <f t="shared" si="247"/>
        <v>11.06</v>
      </c>
      <c r="AH1596" s="87">
        <f t="shared" si="248"/>
        <v>11.06</v>
      </c>
      <c r="AI1596" s="87">
        <f t="shared" si="249"/>
        <v>0</v>
      </c>
    </row>
    <row r="1597" spans="1:35" ht="12" customHeight="1" x14ac:dyDescent="0.2">
      <c r="A1597" s="73" t="s">
        <v>1887</v>
      </c>
      <c r="B1597" s="74" t="s">
        <v>210</v>
      </c>
      <c r="C1597" s="74" t="s">
        <v>2402</v>
      </c>
      <c r="D1597" s="74" t="s">
        <v>905</v>
      </c>
      <c r="E1597" s="74" t="s">
        <v>908</v>
      </c>
      <c r="F1597" s="74" t="s">
        <v>2</v>
      </c>
      <c r="G1597" s="74" t="s">
        <v>2680</v>
      </c>
      <c r="H1597" s="76">
        <v>34337</v>
      </c>
      <c r="I1597" s="77">
        <v>23.2</v>
      </c>
      <c r="J1597" s="78">
        <v>9.77</v>
      </c>
      <c r="K1597" s="78">
        <v>12.5</v>
      </c>
      <c r="L1597" s="78">
        <v>48.61</v>
      </c>
      <c r="M1597" s="78">
        <v>484.2</v>
      </c>
      <c r="N1597" s="76">
        <v>34660</v>
      </c>
      <c r="O1597" s="77">
        <v>19</v>
      </c>
      <c r="P1597" s="78">
        <v>9.33</v>
      </c>
      <c r="Q1597" s="78">
        <v>11.6</v>
      </c>
      <c r="R1597" s="78">
        <v>48.61</v>
      </c>
      <c r="S1597" s="78">
        <v>485.9</v>
      </c>
      <c r="T1597" s="79">
        <v>10</v>
      </c>
      <c r="V1597" s="86">
        <v>34660</v>
      </c>
      <c r="X1597" s="81" t="str">
        <f t="shared" si="240"/>
        <v>1994-Q1</v>
      </c>
      <c r="Y1597" s="81" t="str">
        <f t="shared" si="241"/>
        <v>1994-Q1</v>
      </c>
      <c r="Z1597" s="87">
        <f t="shared" si="242"/>
        <v>12.5</v>
      </c>
      <c r="AB1597" s="81" t="str">
        <f t="shared" si="243"/>
        <v>1994-Q4</v>
      </c>
      <c r="AC1597" s="81" t="str">
        <f t="shared" si="244"/>
        <v>1994-Q4</v>
      </c>
      <c r="AD1597" s="87">
        <f t="shared" si="245"/>
        <v>11.6</v>
      </c>
      <c r="AF1597" s="81" t="str">
        <f t="shared" si="246"/>
        <v>1994-Q4</v>
      </c>
      <c r="AG1597" s="87">
        <f t="shared" si="247"/>
        <v>12.5</v>
      </c>
      <c r="AH1597" s="87">
        <f t="shared" si="248"/>
        <v>11.6</v>
      </c>
      <c r="AI1597" s="87">
        <f t="shared" si="249"/>
        <v>0.90000000000000036</v>
      </c>
    </row>
    <row r="1598" spans="1:35" ht="12" customHeight="1" x14ac:dyDescent="0.2">
      <c r="A1598" s="73" t="s">
        <v>1887</v>
      </c>
      <c r="B1598" s="74" t="s">
        <v>17</v>
      </c>
      <c r="C1598" s="74" t="s">
        <v>2449</v>
      </c>
      <c r="D1598" s="74" t="s">
        <v>4</v>
      </c>
      <c r="E1598" s="74" t="s">
        <v>1629</v>
      </c>
      <c r="F1598" s="74" t="s">
        <v>2</v>
      </c>
      <c r="G1598" s="74" t="s">
        <v>2680</v>
      </c>
      <c r="H1598" s="76">
        <v>34089</v>
      </c>
      <c r="I1598" s="77">
        <v>9.3000000000000007</v>
      </c>
      <c r="J1598" s="78">
        <v>10.24</v>
      </c>
      <c r="K1598" s="78">
        <v>12.5</v>
      </c>
      <c r="L1598" s="78">
        <v>47.98</v>
      </c>
      <c r="M1598" s="78">
        <v>227.4</v>
      </c>
      <c r="N1598" s="76">
        <v>34656</v>
      </c>
      <c r="O1598" s="77">
        <v>4.5</v>
      </c>
      <c r="P1598" s="78">
        <v>9.51</v>
      </c>
      <c r="Q1598" s="78">
        <v>11.2</v>
      </c>
      <c r="R1598" s="78">
        <v>45.28</v>
      </c>
      <c r="S1598" s="78">
        <v>218.4</v>
      </c>
      <c r="T1598" s="79">
        <v>18</v>
      </c>
      <c r="V1598" s="86">
        <v>34656</v>
      </c>
      <c r="X1598" s="81" t="str">
        <f t="shared" si="240"/>
        <v>1993-Q2</v>
      </c>
      <c r="Y1598" s="81" t="str">
        <f t="shared" si="241"/>
        <v>1993-Q2</v>
      </c>
      <c r="Z1598" s="87">
        <f t="shared" si="242"/>
        <v>12.5</v>
      </c>
      <c r="AB1598" s="81" t="str">
        <f t="shared" si="243"/>
        <v>1994-Q4</v>
      </c>
      <c r="AC1598" s="81" t="str">
        <f t="shared" si="244"/>
        <v>1994-Q4</v>
      </c>
      <c r="AD1598" s="87">
        <f t="shared" si="245"/>
        <v>11.2</v>
      </c>
      <c r="AF1598" s="81" t="str">
        <f t="shared" si="246"/>
        <v>1994-Q4</v>
      </c>
      <c r="AG1598" s="87">
        <f t="shared" si="247"/>
        <v>12.5</v>
      </c>
      <c r="AH1598" s="87">
        <f t="shared" si="248"/>
        <v>11.2</v>
      </c>
      <c r="AI1598" s="87">
        <f t="shared" si="249"/>
        <v>1.3000000000000007</v>
      </c>
    </row>
    <row r="1599" spans="1:35" ht="12" customHeight="1" x14ac:dyDescent="0.2">
      <c r="A1599" s="73" t="s">
        <v>1887</v>
      </c>
      <c r="B1599" s="74" t="s">
        <v>6</v>
      </c>
      <c r="C1599" s="74" t="s">
        <v>5</v>
      </c>
      <c r="D1599" s="74" t="s">
        <v>4</v>
      </c>
      <c r="E1599" s="74" t="s">
        <v>1850</v>
      </c>
      <c r="F1599" s="74" t="s">
        <v>2</v>
      </c>
      <c r="G1599" s="74" t="s">
        <v>2680</v>
      </c>
      <c r="H1599" s="76">
        <v>34352</v>
      </c>
      <c r="I1599" s="77">
        <v>61.2</v>
      </c>
      <c r="J1599" s="78">
        <v>9.77</v>
      </c>
      <c r="K1599" s="78">
        <v>12.25</v>
      </c>
      <c r="L1599" s="78">
        <v>42.77</v>
      </c>
      <c r="M1599" s="78">
        <v>940.3</v>
      </c>
      <c r="N1599" s="76">
        <v>34647</v>
      </c>
      <c r="O1599" s="77">
        <v>23.5</v>
      </c>
      <c r="P1599" s="78">
        <v>9.02</v>
      </c>
      <c r="Q1599" s="78">
        <v>10.85</v>
      </c>
      <c r="R1599" s="78">
        <v>41.35</v>
      </c>
      <c r="S1599" s="75" t="s">
        <v>1</v>
      </c>
      <c r="T1599" s="79">
        <v>9</v>
      </c>
      <c r="V1599" s="86">
        <v>34647</v>
      </c>
      <c r="X1599" s="81" t="str">
        <f t="shared" si="240"/>
        <v>1994-Q1</v>
      </c>
      <c r="Y1599" s="81" t="str">
        <f t="shared" si="241"/>
        <v>1994-Q1</v>
      </c>
      <c r="Z1599" s="87">
        <f t="shared" si="242"/>
        <v>12.25</v>
      </c>
      <c r="AB1599" s="81" t="str">
        <f t="shared" si="243"/>
        <v>1994-Q4</v>
      </c>
      <c r="AC1599" s="81" t="str">
        <f t="shared" si="244"/>
        <v>1994-Q4</v>
      </c>
      <c r="AD1599" s="87">
        <f t="shared" si="245"/>
        <v>10.85</v>
      </c>
      <c r="AF1599" s="81" t="str">
        <f t="shared" si="246"/>
        <v>1994-Q4</v>
      </c>
      <c r="AG1599" s="87">
        <f t="shared" si="247"/>
        <v>12.25</v>
      </c>
      <c r="AH1599" s="87">
        <f t="shared" si="248"/>
        <v>10.85</v>
      </c>
      <c r="AI1599" s="87">
        <f t="shared" si="249"/>
        <v>1.4000000000000004</v>
      </c>
    </row>
    <row r="1600" spans="1:35" ht="12" customHeight="1" x14ac:dyDescent="0.2">
      <c r="A1600" s="73" t="s">
        <v>1887</v>
      </c>
      <c r="B1600" s="74" t="s">
        <v>6</v>
      </c>
      <c r="C1600" s="74" t="s">
        <v>2449</v>
      </c>
      <c r="D1600" s="74" t="s">
        <v>4</v>
      </c>
      <c r="E1600" s="74" t="s">
        <v>1856</v>
      </c>
      <c r="F1600" s="74" t="s">
        <v>2</v>
      </c>
      <c r="G1600" s="74" t="s">
        <v>2680</v>
      </c>
      <c r="H1600" s="76">
        <v>34348</v>
      </c>
      <c r="I1600" s="77">
        <v>9.1999999999999993</v>
      </c>
      <c r="J1600" s="78">
        <v>10.4</v>
      </c>
      <c r="K1600" s="78">
        <v>12.25</v>
      </c>
      <c r="L1600" s="78">
        <v>48.34</v>
      </c>
      <c r="M1600" s="78">
        <v>258.7</v>
      </c>
      <c r="N1600" s="76">
        <v>34647</v>
      </c>
      <c r="O1600" s="77">
        <v>1.5</v>
      </c>
      <c r="P1600" s="78">
        <v>9.4</v>
      </c>
      <c r="Q1600" s="78">
        <v>10.85</v>
      </c>
      <c r="R1600" s="78">
        <v>46.42</v>
      </c>
      <c r="S1600" s="75" t="s">
        <v>1</v>
      </c>
      <c r="T1600" s="79">
        <v>9</v>
      </c>
      <c r="V1600" s="86">
        <v>34647</v>
      </c>
      <c r="X1600" s="81" t="str">
        <f t="shared" si="240"/>
        <v>1994-Q1</v>
      </c>
      <c r="Y1600" s="81" t="str">
        <f t="shared" si="241"/>
        <v>1994-Q1</v>
      </c>
      <c r="Z1600" s="87">
        <f t="shared" si="242"/>
        <v>12.25</v>
      </c>
      <c r="AB1600" s="81" t="str">
        <f t="shared" si="243"/>
        <v>1994-Q4</v>
      </c>
      <c r="AC1600" s="81" t="str">
        <f t="shared" si="244"/>
        <v>1994-Q4</v>
      </c>
      <c r="AD1600" s="87">
        <f t="shared" si="245"/>
        <v>10.85</v>
      </c>
      <c r="AF1600" s="81" t="str">
        <f t="shared" si="246"/>
        <v>1994-Q4</v>
      </c>
      <c r="AG1600" s="87">
        <f t="shared" si="247"/>
        <v>12.25</v>
      </c>
      <c r="AH1600" s="87">
        <f t="shared" si="248"/>
        <v>10.85</v>
      </c>
      <c r="AI1600" s="87">
        <f t="shared" si="249"/>
        <v>1.4000000000000004</v>
      </c>
    </row>
    <row r="1601" spans="1:35" ht="12" customHeight="1" x14ac:dyDescent="0.2">
      <c r="A1601" s="73" t="s">
        <v>1887</v>
      </c>
      <c r="B1601" s="74" t="s">
        <v>1653</v>
      </c>
      <c r="C1601" s="74" t="s">
        <v>1654</v>
      </c>
      <c r="D1601" s="74" t="s">
        <v>2095</v>
      </c>
      <c r="E1601" s="74" t="s">
        <v>1660</v>
      </c>
      <c r="F1601" s="74" t="s">
        <v>2</v>
      </c>
      <c r="G1601" s="74" t="s">
        <v>2680</v>
      </c>
      <c r="H1601" s="76">
        <v>34380</v>
      </c>
      <c r="I1601" s="77">
        <v>17.899999999999999</v>
      </c>
      <c r="J1601" s="78">
        <v>9.35</v>
      </c>
      <c r="K1601" s="78">
        <v>11.5</v>
      </c>
      <c r="L1601" s="78">
        <v>47.78</v>
      </c>
      <c r="M1601" s="78">
        <v>289.3</v>
      </c>
      <c r="N1601" s="76">
        <v>34638</v>
      </c>
      <c r="O1601" s="77">
        <v>8.6</v>
      </c>
      <c r="P1601" s="78">
        <v>8.68</v>
      </c>
      <c r="Q1601" s="78">
        <v>10</v>
      </c>
      <c r="R1601" s="78">
        <v>47.86</v>
      </c>
      <c r="S1601" s="78">
        <v>277.39999999999998</v>
      </c>
      <c r="T1601" s="79">
        <v>8</v>
      </c>
      <c r="V1601" s="86">
        <v>34638</v>
      </c>
      <c r="X1601" s="81" t="str">
        <f t="shared" si="240"/>
        <v>1994-Q1</v>
      </c>
      <c r="Y1601" s="81" t="str">
        <f t="shared" si="241"/>
        <v>1994-Q1</v>
      </c>
      <c r="Z1601" s="87">
        <f t="shared" si="242"/>
        <v>11.5</v>
      </c>
      <c r="AB1601" s="81" t="str">
        <f t="shared" si="243"/>
        <v>1994-Q4</v>
      </c>
      <c r="AC1601" s="81" t="str">
        <f t="shared" si="244"/>
        <v>1994-Q4</v>
      </c>
      <c r="AD1601" s="87">
        <f t="shared" si="245"/>
        <v>10</v>
      </c>
      <c r="AF1601" s="81" t="str">
        <f t="shared" si="246"/>
        <v>1994-Q4</v>
      </c>
      <c r="AG1601" s="87">
        <f t="shared" si="247"/>
        <v>11.5</v>
      </c>
      <c r="AH1601" s="87">
        <f t="shared" si="248"/>
        <v>10</v>
      </c>
      <c r="AI1601" s="87">
        <f t="shared" si="249"/>
        <v>1.5</v>
      </c>
    </row>
    <row r="1602" spans="1:35" ht="12" customHeight="1" x14ac:dyDescent="0.2">
      <c r="A1602" s="73" t="s">
        <v>1887</v>
      </c>
      <c r="B1602" s="74" t="s">
        <v>181</v>
      </c>
      <c r="C1602" s="74" t="s">
        <v>3018</v>
      </c>
      <c r="D1602" s="74" t="s">
        <v>180</v>
      </c>
      <c r="E1602" s="74" t="s">
        <v>1327</v>
      </c>
      <c r="F1602" s="74" t="s">
        <v>2</v>
      </c>
      <c r="G1602" s="74" t="s">
        <v>2680</v>
      </c>
      <c r="H1602" s="76">
        <v>34555</v>
      </c>
      <c r="I1602" s="77">
        <v>-12</v>
      </c>
      <c r="J1602" s="75" t="s">
        <v>1</v>
      </c>
      <c r="K1602" s="75" t="s">
        <v>1</v>
      </c>
      <c r="L1602" s="75" t="s">
        <v>1</v>
      </c>
      <c r="M1602" s="75" t="s">
        <v>1</v>
      </c>
      <c r="N1602" s="76">
        <v>34633</v>
      </c>
      <c r="O1602" s="77">
        <v>-15</v>
      </c>
      <c r="P1602" s="75" t="s">
        <v>1</v>
      </c>
      <c r="Q1602" s="75" t="s">
        <v>1</v>
      </c>
      <c r="R1602" s="75" t="s">
        <v>1</v>
      </c>
      <c r="S1602" s="75" t="s">
        <v>1</v>
      </c>
      <c r="T1602" s="79">
        <v>2</v>
      </c>
      <c r="V1602" s="86">
        <v>34633</v>
      </c>
      <c r="X1602" s="81" t="str">
        <f t="shared" si="240"/>
        <v>1994-Q3</v>
      </c>
      <c r="Y1602" s="81" t="str">
        <f t="shared" si="241"/>
        <v/>
      </c>
      <c r="Z1602" s="87" t="str">
        <f t="shared" si="242"/>
        <v/>
      </c>
      <c r="AB1602" s="81" t="str">
        <f t="shared" si="243"/>
        <v>1994-Q4</v>
      </c>
      <c r="AC1602" s="81" t="str">
        <f t="shared" si="244"/>
        <v/>
      </c>
      <c r="AD1602" s="87" t="str">
        <f t="shared" si="245"/>
        <v/>
      </c>
      <c r="AF1602" s="81" t="str">
        <f t="shared" si="246"/>
        <v/>
      </c>
      <c r="AG1602" s="87" t="str">
        <f t="shared" si="247"/>
        <v/>
      </c>
      <c r="AH1602" s="87" t="str">
        <f t="shared" si="248"/>
        <v/>
      </c>
      <c r="AI1602" s="87" t="str">
        <f t="shared" si="249"/>
        <v/>
      </c>
    </row>
    <row r="1603" spans="1:35" ht="12" customHeight="1" x14ac:dyDescent="0.2">
      <c r="A1603" s="73" t="s">
        <v>1887</v>
      </c>
      <c r="B1603" s="74" t="s">
        <v>42</v>
      </c>
      <c r="C1603" s="74" t="s">
        <v>41</v>
      </c>
      <c r="D1603" s="74" t="s">
        <v>12</v>
      </c>
      <c r="E1603" s="74" t="s">
        <v>1166</v>
      </c>
      <c r="F1603" s="74" t="s">
        <v>2</v>
      </c>
      <c r="G1603" s="74" t="s">
        <v>2680</v>
      </c>
      <c r="H1603" s="76">
        <v>34500</v>
      </c>
      <c r="I1603" s="77">
        <v>16.600000000000001</v>
      </c>
      <c r="J1603" s="78">
        <v>9.5399999999999991</v>
      </c>
      <c r="K1603" s="78">
        <v>11.78</v>
      </c>
      <c r="L1603" s="78">
        <v>45.56</v>
      </c>
      <c r="M1603" s="75" t="s">
        <v>1</v>
      </c>
      <c r="N1603" s="76">
        <v>34619</v>
      </c>
      <c r="O1603" s="77">
        <v>0</v>
      </c>
      <c r="P1603" s="75" t="s">
        <v>1</v>
      </c>
      <c r="Q1603" s="75" t="s">
        <v>1</v>
      </c>
      <c r="R1603" s="75" t="s">
        <v>1</v>
      </c>
      <c r="S1603" s="75" t="s">
        <v>1</v>
      </c>
      <c r="T1603" s="79">
        <v>3</v>
      </c>
      <c r="V1603" s="86">
        <v>34619</v>
      </c>
      <c r="X1603" s="81" t="str">
        <f t="shared" ref="X1603:X1666" si="250">YEAR(H1603)&amp;"-Q"&amp;IF(MONTH(H1603)&lt;4,1,IF(MONTH(H1603)&lt;7,2,IF(MONTH(H1603)&lt;10,3,4)))</f>
        <v>1994-Q2</v>
      </c>
      <c r="Y1603" s="81" t="str">
        <f t="shared" ref="Y1603:Y1666" si="251">IF(ISNUMBER(K1603),X1603,"")</f>
        <v>1994-Q2</v>
      </c>
      <c r="Z1603" s="87">
        <f t="shared" ref="Z1603:Z1666" si="252">IF(ISNUMBER(K1603),K1603,"")</f>
        <v>11.78</v>
      </c>
      <c r="AB1603" s="81" t="str">
        <f t="shared" ref="AB1603:AB1666" si="253">IF(A1603="Settled",YEAR(N1603)&amp;"-Q"&amp;IF(MONTH(N1603)&lt;4,1,IF(MONTH(N1603)&lt;7,2,IF(MONTH(N1603)&lt;10,3,4))),"")</f>
        <v>1994-Q4</v>
      </c>
      <c r="AC1603" s="81" t="str">
        <f t="shared" ref="AC1603:AC1666" si="254">IF(ISNUMBER(Q1603),AB1603,"")</f>
        <v/>
      </c>
      <c r="AD1603" s="87" t="str">
        <f t="shared" ref="AD1603:AD1666" si="255">IF(ISNUMBER(Q1603),Q1603,"")</f>
        <v/>
      </c>
      <c r="AF1603" s="81" t="str">
        <f t="shared" ref="AF1603:AF1666" si="256">IF(AND(LEN(Z1603)&gt;0,LEN(AD1603)&gt;0),AB1603,"")</f>
        <v/>
      </c>
      <c r="AG1603" s="87" t="str">
        <f t="shared" ref="AG1603:AG1666" si="257">IF(LEN(AF1603)&gt;0,Z1603,"")</f>
        <v/>
      </c>
      <c r="AH1603" s="87" t="str">
        <f t="shared" ref="AH1603:AH1666" si="258">IF(LEN(AF1603)&gt;0,AD1603,"")</f>
        <v/>
      </c>
      <c r="AI1603" s="87" t="str">
        <f t="shared" ref="AI1603:AI1666" si="259">IF(LEN(AF1603)&gt;0,AG1603-AH1603,"")</f>
        <v/>
      </c>
    </row>
    <row r="1604" spans="1:35" ht="12" customHeight="1" x14ac:dyDescent="0.2">
      <c r="A1604" s="73" t="s">
        <v>1887</v>
      </c>
      <c r="B1604" s="74" t="s">
        <v>28</v>
      </c>
      <c r="C1604" s="74" t="s">
        <v>1145</v>
      </c>
      <c r="D1604" s="74" t="s">
        <v>2877</v>
      </c>
      <c r="E1604" s="74" t="s">
        <v>1579</v>
      </c>
      <c r="F1604" s="74" t="s">
        <v>2</v>
      </c>
      <c r="G1604" s="74" t="s">
        <v>2680</v>
      </c>
      <c r="H1604" s="76">
        <v>34423</v>
      </c>
      <c r="I1604" s="77">
        <v>34.799999999999997</v>
      </c>
      <c r="J1604" s="78">
        <v>11.5</v>
      </c>
      <c r="K1604" s="78">
        <v>12.2</v>
      </c>
      <c r="L1604" s="78">
        <v>24</v>
      </c>
      <c r="M1604" s="75" t="s">
        <v>1</v>
      </c>
      <c r="N1604" s="76">
        <v>34613</v>
      </c>
      <c r="O1604" s="77">
        <v>17.5</v>
      </c>
      <c r="P1604" s="75" t="s">
        <v>1</v>
      </c>
      <c r="Q1604" s="75" t="s">
        <v>1</v>
      </c>
      <c r="R1604" s="75" t="s">
        <v>1</v>
      </c>
      <c r="S1604" s="75" t="s">
        <v>1</v>
      </c>
      <c r="T1604" s="79">
        <v>6</v>
      </c>
      <c r="V1604" s="86">
        <v>34613</v>
      </c>
      <c r="X1604" s="81" t="str">
        <f t="shared" si="250"/>
        <v>1994-Q1</v>
      </c>
      <c r="Y1604" s="81" t="str">
        <f t="shared" si="251"/>
        <v>1994-Q1</v>
      </c>
      <c r="Z1604" s="87">
        <f t="shared" si="252"/>
        <v>12.2</v>
      </c>
      <c r="AB1604" s="81" t="str">
        <f t="shared" si="253"/>
        <v>1994-Q4</v>
      </c>
      <c r="AC1604" s="81" t="str">
        <f t="shared" si="254"/>
        <v/>
      </c>
      <c r="AD1604" s="87" t="str">
        <f t="shared" si="255"/>
        <v/>
      </c>
      <c r="AF1604" s="81" t="str">
        <f t="shared" si="256"/>
        <v/>
      </c>
      <c r="AG1604" s="87" t="str">
        <f t="shared" si="257"/>
        <v/>
      </c>
      <c r="AH1604" s="87" t="str">
        <f t="shared" si="258"/>
        <v/>
      </c>
      <c r="AI1604" s="87" t="str">
        <f t="shared" si="259"/>
        <v/>
      </c>
    </row>
    <row r="1605" spans="1:35" ht="12" customHeight="1" x14ac:dyDescent="0.2">
      <c r="A1605" s="73" t="s">
        <v>1887</v>
      </c>
      <c r="B1605" s="74" t="s">
        <v>63</v>
      </c>
      <c r="C1605" s="74" t="s">
        <v>2449</v>
      </c>
      <c r="D1605" s="74" t="s">
        <v>4</v>
      </c>
      <c r="E1605" s="74" t="s">
        <v>821</v>
      </c>
      <c r="F1605" s="74" t="s">
        <v>2</v>
      </c>
      <c r="G1605" s="74" t="s">
        <v>2680</v>
      </c>
      <c r="H1605" s="76">
        <v>34439</v>
      </c>
      <c r="I1605" s="77">
        <v>30.9</v>
      </c>
      <c r="J1605" s="78">
        <v>9.4600000000000009</v>
      </c>
      <c r="K1605" s="78">
        <v>12.25</v>
      </c>
      <c r="L1605" s="78">
        <v>42.85</v>
      </c>
      <c r="M1605" s="75" t="s">
        <v>1</v>
      </c>
      <c r="N1605" s="76">
        <v>34597</v>
      </c>
      <c r="O1605" s="77">
        <v>19.600000000000001</v>
      </c>
      <c r="P1605" s="75" t="s">
        <v>1</v>
      </c>
      <c r="Q1605" s="75" t="s">
        <v>1</v>
      </c>
      <c r="R1605" s="75" t="s">
        <v>1</v>
      </c>
      <c r="S1605" s="75" t="s">
        <v>1</v>
      </c>
      <c r="T1605" s="79">
        <v>5</v>
      </c>
      <c r="V1605" s="86">
        <v>34597</v>
      </c>
      <c r="X1605" s="81" t="str">
        <f t="shared" si="250"/>
        <v>1994-Q2</v>
      </c>
      <c r="Y1605" s="81" t="str">
        <f t="shared" si="251"/>
        <v>1994-Q2</v>
      </c>
      <c r="Z1605" s="87">
        <f t="shared" si="252"/>
        <v>12.25</v>
      </c>
      <c r="AB1605" s="81" t="str">
        <f t="shared" si="253"/>
        <v>1994-Q3</v>
      </c>
      <c r="AC1605" s="81" t="str">
        <f t="shared" si="254"/>
        <v/>
      </c>
      <c r="AD1605" s="87" t="str">
        <f t="shared" si="255"/>
        <v/>
      </c>
      <c r="AF1605" s="81" t="str">
        <f t="shared" si="256"/>
        <v/>
      </c>
      <c r="AG1605" s="87" t="str">
        <f t="shared" si="257"/>
        <v/>
      </c>
      <c r="AH1605" s="87" t="str">
        <f t="shared" si="258"/>
        <v/>
      </c>
      <c r="AI1605" s="87" t="str">
        <f t="shared" si="259"/>
        <v/>
      </c>
    </row>
    <row r="1606" spans="1:35" ht="12" customHeight="1" x14ac:dyDescent="0.2">
      <c r="A1606" s="73" t="s">
        <v>1887</v>
      </c>
      <c r="B1606" s="74" t="s">
        <v>44</v>
      </c>
      <c r="C1606" s="74" t="s">
        <v>2716</v>
      </c>
      <c r="D1606" s="74" t="s">
        <v>10</v>
      </c>
      <c r="E1606" s="74" t="s">
        <v>1141</v>
      </c>
      <c r="F1606" s="74" t="s">
        <v>2</v>
      </c>
      <c r="G1606" s="74" t="s">
        <v>2680</v>
      </c>
      <c r="H1606" s="76">
        <v>34390</v>
      </c>
      <c r="I1606" s="77">
        <v>-4</v>
      </c>
      <c r="J1606" s="75" t="s">
        <v>1</v>
      </c>
      <c r="K1606" s="75" t="s">
        <v>1</v>
      </c>
      <c r="L1606" s="75" t="s">
        <v>1</v>
      </c>
      <c r="M1606" s="75" t="s">
        <v>1</v>
      </c>
      <c r="N1606" s="76">
        <v>34583</v>
      </c>
      <c r="O1606" s="77">
        <v>-4</v>
      </c>
      <c r="P1606" s="75" t="s">
        <v>1</v>
      </c>
      <c r="Q1606" s="75" t="s">
        <v>1</v>
      </c>
      <c r="R1606" s="75" t="s">
        <v>1</v>
      </c>
      <c r="S1606" s="75" t="s">
        <v>1</v>
      </c>
      <c r="T1606" s="79">
        <v>6</v>
      </c>
      <c r="V1606" s="86">
        <v>34583</v>
      </c>
      <c r="X1606" s="81" t="str">
        <f t="shared" si="250"/>
        <v>1994-Q1</v>
      </c>
      <c r="Y1606" s="81" t="str">
        <f t="shared" si="251"/>
        <v/>
      </c>
      <c r="Z1606" s="87" t="str">
        <f t="shared" si="252"/>
        <v/>
      </c>
      <c r="AB1606" s="81" t="str">
        <f t="shared" si="253"/>
        <v>1994-Q3</v>
      </c>
      <c r="AC1606" s="81" t="str">
        <f t="shared" si="254"/>
        <v/>
      </c>
      <c r="AD1606" s="87" t="str">
        <f t="shared" si="255"/>
        <v/>
      </c>
      <c r="AF1606" s="81" t="str">
        <f t="shared" si="256"/>
        <v/>
      </c>
      <c r="AG1606" s="87" t="str">
        <f t="shared" si="257"/>
        <v/>
      </c>
      <c r="AH1606" s="87" t="str">
        <f t="shared" si="258"/>
        <v/>
      </c>
      <c r="AI1606" s="87" t="str">
        <f t="shared" si="259"/>
        <v/>
      </c>
    </row>
    <row r="1607" spans="1:35" ht="12" customHeight="1" x14ac:dyDescent="0.2">
      <c r="A1607" s="73" t="s">
        <v>1887</v>
      </c>
      <c r="B1607" s="74" t="s">
        <v>242</v>
      </c>
      <c r="C1607" s="74" t="s">
        <v>2775</v>
      </c>
      <c r="D1607" s="74" t="s">
        <v>241</v>
      </c>
      <c r="E1607" s="74" t="s">
        <v>489</v>
      </c>
      <c r="F1607" s="74" t="s">
        <v>2</v>
      </c>
      <c r="G1607" s="74" t="s">
        <v>2680</v>
      </c>
      <c r="H1607" s="76">
        <v>33555</v>
      </c>
      <c r="I1607" s="77">
        <v>11.4</v>
      </c>
      <c r="J1607" s="78">
        <v>10.31</v>
      </c>
      <c r="K1607" s="78">
        <v>13</v>
      </c>
      <c r="L1607" s="78">
        <v>48.68</v>
      </c>
      <c r="M1607" s="78">
        <v>192</v>
      </c>
      <c r="N1607" s="76">
        <v>34551</v>
      </c>
      <c r="O1607" s="77">
        <v>8.1</v>
      </c>
      <c r="P1607" s="78">
        <v>10.19</v>
      </c>
      <c r="Q1607" s="78">
        <v>12.75</v>
      </c>
      <c r="R1607" s="78">
        <v>48.68</v>
      </c>
      <c r="S1607" s="78">
        <v>191.9</v>
      </c>
      <c r="T1607" s="79">
        <v>33</v>
      </c>
      <c r="V1607" s="86">
        <v>34551</v>
      </c>
      <c r="X1607" s="81" t="str">
        <f t="shared" si="250"/>
        <v>1991-Q4</v>
      </c>
      <c r="Y1607" s="81" t="str">
        <f t="shared" si="251"/>
        <v>1991-Q4</v>
      </c>
      <c r="Z1607" s="87">
        <f t="shared" si="252"/>
        <v>13</v>
      </c>
      <c r="AB1607" s="81" t="str">
        <f t="shared" si="253"/>
        <v>1994-Q3</v>
      </c>
      <c r="AC1607" s="81" t="str">
        <f t="shared" si="254"/>
        <v>1994-Q3</v>
      </c>
      <c r="AD1607" s="87">
        <f t="shared" si="255"/>
        <v>12.75</v>
      </c>
      <c r="AF1607" s="81" t="str">
        <f t="shared" si="256"/>
        <v>1994-Q3</v>
      </c>
      <c r="AG1607" s="87">
        <f t="shared" si="257"/>
        <v>13</v>
      </c>
      <c r="AH1607" s="87">
        <f t="shared" si="258"/>
        <v>12.75</v>
      </c>
      <c r="AI1607" s="87">
        <f t="shared" si="259"/>
        <v>0.25</v>
      </c>
    </row>
    <row r="1608" spans="1:35" ht="12" customHeight="1" x14ac:dyDescent="0.2">
      <c r="A1608" s="73" t="s">
        <v>1887</v>
      </c>
      <c r="B1608" s="74" t="s">
        <v>204</v>
      </c>
      <c r="C1608" s="74" t="s">
        <v>2695</v>
      </c>
      <c r="D1608" s="74" t="s">
        <v>48</v>
      </c>
      <c r="E1608" s="74" t="s">
        <v>943</v>
      </c>
      <c r="F1608" s="74" t="s">
        <v>2</v>
      </c>
      <c r="G1608" s="74" t="s">
        <v>2680</v>
      </c>
      <c r="H1608" s="76">
        <v>34304</v>
      </c>
      <c r="I1608" s="77">
        <v>8</v>
      </c>
      <c r="J1608" s="78">
        <v>10.23</v>
      </c>
      <c r="K1608" s="78">
        <v>12.5</v>
      </c>
      <c r="L1608" s="78">
        <v>49.44</v>
      </c>
      <c r="M1608" s="75" t="s">
        <v>1</v>
      </c>
      <c r="N1608" s="76">
        <v>34548</v>
      </c>
      <c r="O1608" s="77">
        <v>7.4</v>
      </c>
      <c r="P1608" s="75" t="s">
        <v>1</v>
      </c>
      <c r="Q1608" s="75" t="s">
        <v>1</v>
      </c>
      <c r="R1608" s="75" t="s">
        <v>1</v>
      </c>
      <c r="S1608" s="75" t="s">
        <v>1</v>
      </c>
      <c r="T1608" s="79">
        <v>8</v>
      </c>
      <c r="V1608" s="86">
        <v>34548</v>
      </c>
      <c r="X1608" s="81" t="str">
        <f t="shared" si="250"/>
        <v>1993-Q4</v>
      </c>
      <c r="Y1608" s="81" t="str">
        <f t="shared" si="251"/>
        <v>1993-Q4</v>
      </c>
      <c r="Z1608" s="87">
        <f t="shared" si="252"/>
        <v>12.5</v>
      </c>
      <c r="AB1608" s="81" t="str">
        <f t="shared" si="253"/>
        <v>1994-Q3</v>
      </c>
      <c r="AC1608" s="81" t="str">
        <f t="shared" si="254"/>
        <v/>
      </c>
      <c r="AD1608" s="87" t="str">
        <f t="shared" si="255"/>
        <v/>
      </c>
      <c r="AF1608" s="81" t="str">
        <f t="shared" si="256"/>
        <v/>
      </c>
      <c r="AG1608" s="87" t="str">
        <f t="shared" si="257"/>
        <v/>
      </c>
      <c r="AH1608" s="87" t="str">
        <f t="shared" si="258"/>
        <v/>
      </c>
      <c r="AI1608" s="87" t="str">
        <f t="shared" si="259"/>
        <v/>
      </c>
    </row>
    <row r="1609" spans="1:35" ht="12" customHeight="1" x14ac:dyDescent="0.2">
      <c r="A1609" s="73" t="s">
        <v>1887</v>
      </c>
      <c r="B1609" s="74" t="s">
        <v>42</v>
      </c>
      <c r="C1609" s="74" t="s">
        <v>1148</v>
      </c>
      <c r="D1609" s="74" t="s">
        <v>12</v>
      </c>
      <c r="E1609" s="74" t="s">
        <v>1154</v>
      </c>
      <c r="F1609" s="74" t="s">
        <v>2</v>
      </c>
      <c r="G1609" s="74" t="s">
        <v>2680</v>
      </c>
      <c r="H1609" s="76">
        <v>34344</v>
      </c>
      <c r="I1609" s="77">
        <v>29.1</v>
      </c>
      <c r="J1609" s="78">
        <v>9.6999999999999993</v>
      </c>
      <c r="K1609" s="78">
        <v>12.5</v>
      </c>
      <c r="L1609" s="75" t="s">
        <v>1</v>
      </c>
      <c r="M1609" s="75" t="s">
        <v>1</v>
      </c>
      <c r="N1609" s="76">
        <v>34529</v>
      </c>
      <c r="O1609" s="77">
        <v>-6.3</v>
      </c>
      <c r="P1609" s="75" t="s">
        <v>1</v>
      </c>
      <c r="Q1609" s="75" t="s">
        <v>1</v>
      </c>
      <c r="R1609" s="75" t="s">
        <v>1</v>
      </c>
      <c r="S1609" s="75" t="s">
        <v>1</v>
      </c>
      <c r="T1609" s="79">
        <v>6</v>
      </c>
      <c r="V1609" s="86">
        <v>34529</v>
      </c>
      <c r="X1609" s="81" t="str">
        <f t="shared" si="250"/>
        <v>1994-Q1</v>
      </c>
      <c r="Y1609" s="81" t="str">
        <f t="shared" si="251"/>
        <v>1994-Q1</v>
      </c>
      <c r="Z1609" s="87">
        <f t="shared" si="252"/>
        <v>12.5</v>
      </c>
      <c r="AB1609" s="81" t="str">
        <f t="shared" si="253"/>
        <v>1994-Q3</v>
      </c>
      <c r="AC1609" s="81" t="str">
        <f t="shared" si="254"/>
        <v/>
      </c>
      <c r="AD1609" s="87" t="str">
        <f t="shared" si="255"/>
        <v/>
      </c>
      <c r="AF1609" s="81" t="str">
        <f t="shared" si="256"/>
        <v/>
      </c>
      <c r="AG1609" s="87" t="str">
        <f t="shared" si="257"/>
        <v/>
      </c>
      <c r="AH1609" s="87" t="str">
        <f t="shared" si="258"/>
        <v/>
      </c>
      <c r="AI1609" s="87" t="str">
        <f t="shared" si="259"/>
        <v/>
      </c>
    </row>
    <row r="1610" spans="1:35" ht="12" customHeight="1" x14ac:dyDescent="0.2">
      <c r="A1610" s="73" t="s">
        <v>1887</v>
      </c>
      <c r="B1610" s="74" t="s">
        <v>17</v>
      </c>
      <c r="C1610" s="74" t="s">
        <v>23</v>
      </c>
      <c r="D1610" s="74" t="s">
        <v>22</v>
      </c>
      <c r="E1610" s="74" t="s">
        <v>1615</v>
      </c>
      <c r="F1610" s="74" t="s">
        <v>2</v>
      </c>
      <c r="G1610" s="74" t="s">
        <v>2680</v>
      </c>
      <c r="H1610" s="76">
        <v>33942</v>
      </c>
      <c r="I1610" s="77">
        <v>30.7</v>
      </c>
      <c r="J1610" s="78">
        <v>10.16</v>
      </c>
      <c r="K1610" s="78">
        <v>12.5</v>
      </c>
      <c r="L1610" s="78">
        <v>38.89</v>
      </c>
      <c r="M1610" s="78">
        <v>994.2</v>
      </c>
      <c r="N1610" s="76">
        <v>34512</v>
      </c>
      <c r="O1610" s="77">
        <v>17.899999999999999</v>
      </c>
      <c r="P1610" s="78">
        <v>9.5500000000000007</v>
      </c>
      <c r="Q1610" s="78">
        <v>11.4</v>
      </c>
      <c r="R1610" s="78">
        <v>39.51</v>
      </c>
      <c r="S1610" s="78">
        <v>999.6</v>
      </c>
      <c r="T1610" s="79">
        <v>19</v>
      </c>
      <c r="V1610" s="86">
        <v>34512</v>
      </c>
      <c r="X1610" s="81" t="str">
        <f t="shared" si="250"/>
        <v>1992-Q4</v>
      </c>
      <c r="Y1610" s="81" t="str">
        <f t="shared" si="251"/>
        <v>1992-Q4</v>
      </c>
      <c r="Z1610" s="87">
        <f t="shared" si="252"/>
        <v>12.5</v>
      </c>
      <c r="AB1610" s="81" t="str">
        <f t="shared" si="253"/>
        <v>1994-Q2</v>
      </c>
      <c r="AC1610" s="81" t="str">
        <f t="shared" si="254"/>
        <v>1994-Q2</v>
      </c>
      <c r="AD1610" s="87">
        <f t="shared" si="255"/>
        <v>11.4</v>
      </c>
      <c r="AF1610" s="81" t="str">
        <f t="shared" si="256"/>
        <v>1994-Q2</v>
      </c>
      <c r="AG1610" s="87">
        <f t="shared" si="257"/>
        <v>12.5</v>
      </c>
      <c r="AH1610" s="87">
        <f t="shared" si="258"/>
        <v>11.4</v>
      </c>
      <c r="AI1610" s="87">
        <f t="shared" si="259"/>
        <v>1.0999999999999996</v>
      </c>
    </row>
    <row r="1611" spans="1:35" ht="12" customHeight="1" x14ac:dyDescent="0.2">
      <c r="A1611" s="73" t="s">
        <v>1887</v>
      </c>
      <c r="B1611" s="74" t="s">
        <v>89</v>
      </c>
      <c r="C1611" s="74" t="s">
        <v>492</v>
      </c>
      <c r="D1611" s="74" t="s">
        <v>122</v>
      </c>
      <c r="E1611" s="74" t="s">
        <v>499</v>
      </c>
      <c r="F1611" s="74" t="s">
        <v>2</v>
      </c>
      <c r="G1611" s="74" t="s">
        <v>2680</v>
      </c>
      <c r="H1611" s="76">
        <v>34185</v>
      </c>
      <c r="I1611" s="77">
        <v>11.4</v>
      </c>
      <c r="J1611" s="78">
        <v>9.8000000000000007</v>
      </c>
      <c r="K1611" s="78">
        <v>12.35</v>
      </c>
      <c r="L1611" s="78">
        <v>43.55</v>
      </c>
      <c r="M1611" s="78">
        <v>286.8</v>
      </c>
      <c r="N1611" s="76">
        <v>34488</v>
      </c>
      <c r="O1611" s="77">
        <v>7.4</v>
      </c>
      <c r="P1611" s="78">
        <v>9.11</v>
      </c>
      <c r="Q1611" s="78">
        <v>11</v>
      </c>
      <c r="R1611" s="78">
        <v>44.3</v>
      </c>
      <c r="S1611" s="78">
        <v>285.89999999999998</v>
      </c>
      <c r="T1611" s="79">
        <v>10</v>
      </c>
      <c r="V1611" s="86">
        <v>34488</v>
      </c>
      <c r="X1611" s="81" t="str">
        <f t="shared" si="250"/>
        <v>1993-Q3</v>
      </c>
      <c r="Y1611" s="81" t="str">
        <f t="shared" si="251"/>
        <v>1993-Q3</v>
      </c>
      <c r="Z1611" s="87">
        <f t="shared" si="252"/>
        <v>12.35</v>
      </c>
      <c r="AB1611" s="81" t="str">
        <f t="shared" si="253"/>
        <v>1994-Q2</v>
      </c>
      <c r="AC1611" s="81" t="str">
        <f t="shared" si="254"/>
        <v>1994-Q2</v>
      </c>
      <c r="AD1611" s="87">
        <f t="shared" si="255"/>
        <v>11</v>
      </c>
      <c r="AF1611" s="81" t="str">
        <f t="shared" si="256"/>
        <v>1994-Q2</v>
      </c>
      <c r="AG1611" s="87">
        <f t="shared" si="257"/>
        <v>12.35</v>
      </c>
      <c r="AH1611" s="87">
        <f t="shared" si="258"/>
        <v>11</v>
      </c>
      <c r="AI1611" s="87">
        <f t="shared" si="259"/>
        <v>1.3499999999999996</v>
      </c>
    </row>
    <row r="1612" spans="1:35" ht="12" customHeight="1" x14ac:dyDescent="0.2">
      <c r="A1612" s="73" t="s">
        <v>1887</v>
      </c>
      <c r="B1612" s="74" t="s">
        <v>204</v>
      </c>
      <c r="C1612" s="74" t="s">
        <v>2327</v>
      </c>
      <c r="D1612" s="74" t="s">
        <v>2170</v>
      </c>
      <c r="E1612" s="74" t="s">
        <v>972</v>
      </c>
      <c r="F1612" s="74" t="s">
        <v>2</v>
      </c>
      <c r="G1612" s="74" t="s">
        <v>2680</v>
      </c>
      <c r="H1612" s="76">
        <v>34295</v>
      </c>
      <c r="I1612" s="77">
        <v>5.0999999999999996</v>
      </c>
      <c r="J1612" s="78">
        <v>10.46</v>
      </c>
      <c r="K1612" s="78">
        <v>12.33</v>
      </c>
      <c r="L1612" s="78">
        <v>55.2</v>
      </c>
      <c r="M1612" s="75" t="s">
        <v>1</v>
      </c>
      <c r="N1612" s="76">
        <v>34488</v>
      </c>
      <c r="O1612" s="77">
        <v>2.2000000000000002</v>
      </c>
      <c r="P1612" s="75" t="s">
        <v>1</v>
      </c>
      <c r="Q1612" s="75" t="s">
        <v>1</v>
      </c>
      <c r="R1612" s="75" t="s">
        <v>1</v>
      </c>
      <c r="S1612" s="75" t="s">
        <v>1</v>
      </c>
      <c r="T1612" s="79">
        <v>6</v>
      </c>
      <c r="V1612" s="86">
        <v>34488</v>
      </c>
      <c r="X1612" s="81" t="str">
        <f t="shared" si="250"/>
        <v>1993-Q4</v>
      </c>
      <c r="Y1612" s="81" t="str">
        <f t="shared" si="251"/>
        <v>1993-Q4</v>
      </c>
      <c r="Z1612" s="87">
        <f t="shared" si="252"/>
        <v>12.33</v>
      </c>
      <c r="AB1612" s="81" t="str">
        <f t="shared" si="253"/>
        <v>1994-Q2</v>
      </c>
      <c r="AC1612" s="81" t="str">
        <f t="shared" si="254"/>
        <v/>
      </c>
      <c r="AD1612" s="87" t="str">
        <f t="shared" si="255"/>
        <v/>
      </c>
      <c r="AF1612" s="81" t="str">
        <f t="shared" si="256"/>
        <v/>
      </c>
      <c r="AG1612" s="87" t="str">
        <f t="shared" si="257"/>
        <v/>
      </c>
      <c r="AH1612" s="87" t="str">
        <f t="shared" si="258"/>
        <v/>
      </c>
      <c r="AI1612" s="87" t="str">
        <f t="shared" si="259"/>
        <v/>
      </c>
    </row>
    <row r="1613" spans="1:35" ht="12" customHeight="1" x14ac:dyDescent="0.2">
      <c r="A1613" s="73" t="s">
        <v>1887</v>
      </c>
      <c r="B1613" s="74" t="s">
        <v>109</v>
      </c>
      <c r="C1613" s="74" t="s">
        <v>272</v>
      </c>
      <c r="D1613" s="74" t="s">
        <v>271</v>
      </c>
      <c r="E1613" s="74" t="s">
        <v>309</v>
      </c>
      <c r="F1613" s="74" t="s">
        <v>2</v>
      </c>
      <c r="G1613" s="74" t="s">
        <v>2680</v>
      </c>
      <c r="H1613" s="76">
        <v>34444</v>
      </c>
      <c r="I1613" s="77">
        <v>-38.299999999999997</v>
      </c>
      <c r="J1613" s="75" t="s">
        <v>1</v>
      </c>
      <c r="K1613" s="75" t="s">
        <v>1</v>
      </c>
      <c r="L1613" s="75" t="s">
        <v>1</v>
      </c>
      <c r="M1613" s="75" t="s">
        <v>1</v>
      </c>
      <c r="N1613" s="76">
        <v>34481</v>
      </c>
      <c r="O1613" s="77">
        <v>-38.299999999999997</v>
      </c>
      <c r="P1613" s="75" t="s">
        <v>1</v>
      </c>
      <c r="Q1613" s="75" t="s">
        <v>1</v>
      </c>
      <c r="R1613" s="75" t="s">
        <v>1</v>
      </c>
      <c r="S1613" s="75" t="s">
        <v>1</v>
      </c>
      <c r="T1613" s="79">
        <v>1</v>
      </c>
      <c r="V1613" s="86">
        <v>34481</v>
      </c>
      <c r="X1613" s="81" t="str">
        <f t="shared" si="250"/>
        <v>1994-Q2</v>
      </c>
      <c r="Y1613" s="81" t="str">
        <f t="shared" si="251"/>
        <v/>
      </c>
      <c r="Z1613" s="87" t="str">
        <f t="shared" si="252"/>
        <v/>
      </c>
      <c r="AB1613" s="81" t="str">
        <f t="shared" si="253"/>
        <v>1994-Q2</v>
      </c>
      <c r="AC1613" s="81" t="str">
        <f t="shared" si="254"/>
        <v/>
      </c>
      <c r="AD1613" s="87" t="str">
        <f t="shared" si="255"/>
        <v/>
      </c>
      <c r="AF1613" s="81" t="str">
        <f t="shared" si="256"/>
        <v/>
      </c>
      <c r="AG1613" s="87" t="str">
        <f t="shared" si="257"/>
        <v/>
      </c>
      <c r="AH1613" s="87" t="str">
        <f t="shared" si="258"/>
        <v/>
      </c>
      <c r="AI1613" s="87" t="str">
        <f t="shared" si="259"/>
        <v/>
      </c>
    </row>
    <row r="1614" spans="1:35" ht="12" customHeight="1" x14ac:dyDescent="0.2">
      <c r="A1614" s="73" t="s">
        <v>1887</v>
      </c>
      <c r="B1614" s="74" t="s">
        <v>1653</v>
      </c>
      <c r="C1614" s="74" t="s">
        <v>2127</v>
      </c>
      <c r="D1614" s="74" t="s">
        <v>2095</v>
      </c>
      <c r="E1614" s="74" t="s">
        <v>1677</v>
      </c>
      <c r="F1614" s="74" t="s">
        <v>2</v>
      </c>
      <c r="G1614" s="74" t="s">
        <v>2680</v>
      </c>
      <c r="H1614" s="76">
        <v>34243</v>
      </c>
      <c r="I1614" s="77">
        <v>11.1</v>
      </c>
      <c r="J1614" s="78">
        <v>10.199999999999999</v>
      </c>
      <c r="K1614" s="78">
        <v>12</v>
      </c>
      <c r="L1614" s="78">
        <v>50.3</v>
      </c>
      <c r="M1614" s="78">
        <v>181.2</v>
      </c>
      <c r="N1614" s="76">
        <v>34467</v>
      </c>
      <c r="O1614" s="77">
        <v>3.7</v>
      </c>
      <c r="P1614" s="78">
        <v>9.41</v>
      </c>
      <c r="Q1614" s="78">
        <v>10.5</v>
      </c>
      <c r="R1614" s="78">
        <v>50.33</v>
      </c>
      <c r="S1614" s="78">
        <v>180.1</v>
      </c>
      <c r="T1614" s="79">
        <v>7</v>
      </c>
      <c r="V1614" s="86">
        <v>34467</v>
      </c>
      <c r="X1614" s="81" t="str">
        <f t="shared" si="250"/>
        <v>1993-Q4</v>
      </c>
      <c r="Y1614" s="81" t="str">
        <f t="shared" si="251"/>
        <v>1993-Q4</v>
      </c>
      <c r="Z1614" s="87">
        <f t="shared" si="252"/>
        <v>12</v>
      </c>
      <c r="AB1614" s="81" t="str">
        <f t="shared" si="253"/>
        <v>1994-Q2</v>
      </c>
      <c r="AC1614" s="81" t="str">
        <f t="shared" si="254"/>
        <v>1994-Q2</v>
      </c>
      <c r="AD1614" s="87">
        <f t="shared" si="255"/>
        <v>10.5</v>
      </c>
      <c r="AF1614" s="81" t="str">
        <f t="shared" si="256"/>
        <v>1994-Q2</v>
      </c>
      <c r="AG1614" s="87">
        <f t="shared" si="257"/>
        <v>12</v>
      </c>
      <c r="AH1614" s="87">
        <f t="shared" si="258"/>
        <v>10.5</v>
      </c>
      <c r="AI1614" s="87">
        <f t="shared" si="259"/>
        <v>1.5</v>
      </c>
    </row>
    <row r="1615" spans="1:35" ht="12" customHeight="1" x14ac:dyDescent="0.2">
      <c r="A1615" s="73" t="s">
        <v>1887</v>
      </c>
      <c r="B1615" s="74" t="s">
        <v>57</v>
      </c>
      <c r="C1615" s="74" t="s">
        <v>217</v>
      </c>
      <c r="D1615" s="74" t="s">
        <v>216</v>
      </c>
      <c r="E1615" s="74" t="s">
        <v>869</v>
      </c>
      <c r="F1615" s="74" t="s">
        <v>2</v>
      </c>
      <c r="G1615" s="74" t="s">
        <v>2680</v>
      </c>
      <c r="H1615" s="76">
        <v>34099</v>
      </c>
      <c r="I1615" s="77">
        <v>129.30000000000001</v>
      </c>
      <c r="J1615" s="78">
        <v>7.88</v>
      </c>
      <c r="K1615" s="78">
        <v>12.5</v>
      </c>
      <c r="L1615" s="78">
        <v>30.78</v>
      </c>
      <c r="M1615" s="78">
        <v>3250.3</v>
      </c>
      <c r="N1615" s="76">
        <v>34464</v>
      </c>
      <c r="O1615" s="77">
        <v>57.6</v>
      </c>
      <c r="P1615" s="78">
        <v>7.43</v>
      </c>
      <c r="Q1615" s="78">
        <v>11.75</v>
      </c>
      <c r="R1615" s="78">
        <v>28.35</v>
      </c>
      <c r="S1615" s="78">
        <v>3168.4</v>
      </c>
      <c r="T1615" s="79">
        <v>12</v>
      </c>
      <c r="V1615" s="86">
        <v>34464</v>
      </c>
      <c r="X1615" s="81" t="str">
        <f t="shared" si="250"/>
        <v>1993-Q2</v>
      </c>
      <c r="Y1615" s="81" t="str">
        <f t="shared" si="251"/>
        <v>1993-Q2</v>
      </c>
      <c r="Z1615" s="87">
        <f t="shared" si="252"/>
        <v>12.5</v>
      </c>
      <c r="AB1615" s="81" t="str">
        <f t="shared" si="253"/>
        <v>1994-Q2</v>
      </c>
      <c r="AC1615" s="81" t="str">
        <f t="shared" si="254"/>
        <v>1994-Q2</v>
      </c>
      <c r="AD1615" s="87">
        <f t="shared" si="255"/>
        <v>11.75</v>
      </c>
      <c r="AF1615" s="81" t="str">
        <f t="shared" si="256"/>
        <v>1994-Q2</v>
      </c>
      <c r="AG1615" s="87">
        <f t="shared" si="257"/>
        <v>12.5</v>
      </c>
      <c r="AH1615" s="87">
        <f t="shared" si="258"/>
        <v>11.75</v>
      </c>
      <c r="AI1615" s="87">
        <f t="shared" si="259"/>
        <v>0.75</v>
      </c>
    </row>
    <row r="1616" spans="1:35" ht="12" customHeight="1" x14ac:dyDescent="0.2">
      <c r="A1616" s="73" t="s">
        <v>1887</v>
      </c>
      <c r="B1616" s="74" t="s">
        <v>199</v>
      </c>
      <c r="C1616" s="74" t="s">
        <v>2715</v>
      </c>
      <c r="D1616" s="74" t="s">
        <v>198</v>
      </c>
      <c r="E1616" s="74" t="s">
        <v>1019</v>
      </c>
      <c r="F1616" s="74" t="s">
        <v>2</v>
      </c>
      <c r="G1616" s="74" t="s">
        <v>2680</v>
      </c>
      <c r="H1616" s="76">
        <v>34142</v>
      </c>
      <c r="I1616" s="77">
        <v>28</v>
      </c>
      <c r="J1616" s="78">
        <v>9.64</v>
      </c>
      <c r="K1616" s="78">
        <v>12.25</v>
      </c>
      <c r="L1616" s="78">
        <v>44.12</v>
      </c>
      <c r="M1616" s="78">
        <v>902.6</v>
      </c>
      <c r="N1616" s="76">
        <v>34449</v>
      </c>
      <c r="O1616" s="77">
        <v>7.6</v>
      </c>
      <c r="P1616" s="78">
        <v>9.09</v>
      </c>
      <c r="Q1616" s="78">
        <v>11</v>
      </c>
      <c r="R1616" s="78">
        <v>44.12</v>
      </c>
      <c r="S1616" s="78">
        <v>903.2</v>
      </c>
      <c r="T1616" s="79">
        <v>10</v>
      </c>
      <c r="V1616" s="86">
        <v>34449</v>
      </c>
      <c r="X1616" s="81" t="str">
        <f t="shared" si="250"/>
        <v>1993-Q2</v>
      </c>
      <c r="Y1616" s="81" t="str">
        <f t="shared" si="251"/>
        <v>1993-Q2</v>
      </c>
      <c r="Z1616" s="87">
        <f t="shared" si="252"/>
        <v>12.25</v>
      </c>
      <c r="AB1616" s="81" t="str">
        <f t="shared" si="253"/>
        <v>1994-Q2</v>
      </c>
      <c r="AC1616" s="81" t="str">
        <f t="shared" si="254"/>
        <v>1994-Q2</v>
      </c>
      <c r="AD1616" s="87">
        <f t="shared" si="255"/>
        <v>11</v>
      </c>
      <c r="AF1616" s="81" t="str">
        <f t="shared" si="256"/>
        <v>1994-Q2</v>
      </c>
      <c r="AG1616" s="87">
        <f t="shared" si="257"/>
        <v>12.25</v>
      </c>
      <c r="AH1616" s="87">
        <f t="shared" si="258"/>
        <v>11</v>
      </c>
      <c r="AI1616" s="87">
        <f t="shared" si="259"/>
        <v>1.25</v>
      </c>
    </row>
    <row r="1617" spans="1:35" ht="12" customHeight="1" x14ac:dyDescent="0.2">
      <c r="A1617" s="73" t="s">
        <v>1887</v>
      </c>
      <c r="B1617" s="74" t="s">
        <v>101</v>
      </c>
      <c r="C1617" s="74" t="s">
        <v>100</v>
      </c>
      <c r="D1617" s="74" t="s">
        <v>62</v>
      </c>
      <c r="E1617" s="74" t="s">
        <v>407</v>
      </c>
      <c r="F1617" s="74" t="s">
        <v>2</v>
      </c>
      <c r="G1617" s="74" t="s">
        <v>2680</v>
      </c>
      <c r="H1617" s="76">
        <v>34124</v>
      </c>
      <c r="I1617" s="77">
        <v>77.599999999999994</v>
      </c>
      <c r="J1617" s="78">
        <v>9.4600000000000009</v>
      </c>
      <c r="K1617" s="78">
        <v>11.8</v>
      </c>
      <c r="L1617" s="78">
        <v>46.12</v>
      </c>
      <c r="M1617" s="78">
        <v>1567.2</v>
      </c>
      <c r="N1617" s="76">
        <v>34397</v>
      </c>
      <c r="O1617" s="77">
        <v>25.4</v>
      </c>
      <c r="P1617" s="78">
        <v>9.0500000000000007</v>
      </c>
      <c r="Q1617" s="78">
        <v>11</v>
      </c>
      <c r="R1617" s="78">
        <v>44.9</v>
      </c>
      <c r="S1617" s="78">
        <v>1529.3</v>
      </c>
      <c r="T1617" s="79">
        <v>9</v>
      </c>
      <c r="V1617" s="86">
        <v>34397</v>
      </c>
      <c r="X1617" s="81" t="str">
        <f t="shared" si="250"/>
        <v>1993-Q2</v>
      </c>
      <c r="Y1617" s="81" t="str">
        <f t="shared" si="251"/>
        <v>1993-Q2</v>
      </c>
      <c r="Z1617" s="87">
        <f t="shared" si="252"/>
        <v>11.8</v>
      </c>
      <c r="AB1617" s="81" t="str">
        <f t="shared" si="253"/>
        <v>1994-Q1</v>
      </c>
      <c r="AC1617" s="81" t="str">
        <f t="shared" si="254"/>
        <v>1994-Q1</v>
      </c>
      <c r="AD1617" s="87">
        <f t="shared" si="255"/>
        <v>11</v>
      </c>
      <c r="AF1617" s="81" t="str">
        <f t="shared" si="256"/>
        <v>1994-Q1</v>
      </c>
      <c r="AG1617" s="87">
        <f t="shared" si="257"/>
        <v>11.8</v>
      </c>
      <c r="AH1617" s="87">
        <f t="shared" si="258"/>
        <v>11</v>
      </c>
      <c r="AI1617" s="87">
        <f t="shared" si="259"/>
        <v>0.80000000000000071</v>
      </c>
    </row>
    <row r="1618" spans="1:35" ht="12" customHeight="1" x14ac:dyDescent="0.2">
      <c r="A1618" s="73" t="s">
        <v>1887</v>
      </c>
      <c r="B1618" s="74" t="s">
        <v>54</v>
      </c>
      <c r="C1618" s="74" t="s">
        <v>2269</v>
      </c>
      <c r="D1618" s="74" t="s">
        <v>26</v>
      </c>
      <c r="E1618" s="74" t="s">
        <v>998</v>
      </c>
      <c r="F1618" s="74" t="s">
        <v>2</v>
      </c>
      <c r="G1618" s="74" t="s">
        <v>2680</v>
      </c>
      <c r="H1618" s="76">
        <v>34274</v>
      </c>
      <c r="I1618" s="77">
        <v>0</v>
      </c>
      <c r="J1618" s="78">
        <v>9.36</v>
      </c>
      <c r="K1618" s="78">
        <v>12.42</v>
      </c>
      <c r="L1618" s="78">
        <v>36.42</v>
      </c>
      <c r="M1618" s="78">
        <v>885.2</v>
      </c>
      <c r="N1618" s="76">
        <v>34394</v>
      </c>
      <c r="O1618" s="77">
        <v>-28.1</v>
      </c>
      <c r="P1618" s="78">
        <v>9.92</v>
      </c>
      <c r="Q1618" s="78">
        <v>11</v>
      </c>
      <c r="R1618" s="78">
        <v>41</v>
      </c>
      <c r="S1618" s="78">
        <v>719.5</v>
      </c>
      <c r="T1618" s="79">
        <v>4</v>
      </c>
      <c r="V1618" s="86">
        <v>34394</v>
      </c>
      <c r="X1618" s="81" t="str">
        <f t="shared" si="250"/>
        <v>1993-Q4</v>
      </c>
      <c r="Y1618" s="81" t="str">
        <f t="shared" si="251"/>
        <v>1993-Q4</v>
      </c>
      <c r="Z1618" s="87">
        <f t="shared" si="252"/>
        <v>12.42</v>
      </c>
      <c r="AB1618" s="81" t="str">
        <f t="shared" si="253"/>
        <v>1994-Q1</v>
      </c>
      <c r="AC1618" s="81" t="str">
        <f t="shared" si="254"/>
        <v>1994-Q1</v>
      </c>
      <c r="AD1618" s="87">
        <f t="shared" si="255"/>
        <v>11</v>
      </c>
      <c r="AF1618" s="81" t="str">
        <f t="shared" si="256"/>
        <v>1994-Q1</v>
      </c>
      <c r="AG1618" s="87">
        <f t="shared" si="257"/>
        <v>12.42</v>
      </c>
      <c r="AH1618" s="87">
        <f t="shared" si="258"/>
        <v>11</v>
      </c>
      <c r="AI1618" s="87">
        <f t="shared" si="259"/>
        <v>1.42</v>
      </c>
    </row>
    <row r="1619" spans="1:35" ht="12" customHeight="1" x14ac:dyDescent="0.2">
      <c r="A1619" s="73" t="s">
        <v>1887</v>
      </c>
      <c r="B1619" s="74" t="s">
        <v>89</v>
      </c>
      <c r="C1619" s="74" t="s">
        <v>88</v>
      </c>
      <c r="D1619" s="74" t="s">
        <v>12</v>
      </c>
      <c r="E1619" s="74" t="s">
        <v>523</v>
      </c>
      <c r="F1619" s="74" t="s">
        <v>2</v>
      </c>
      <c r="G1619" s="74" t="s">
        <v>2680</v>
      </c>
      <c r="H1619" s="76">
        <v>34092</v>
      </c>
      <c r="I1619" s="77">
        <v>14.7</v>
      </c>
      <c r="J1619" s="78">
        <v>10.6</v>
      </c>
      <c r="K1619" s="78">
        <v>12.5</v>
      </c>
      <c r="L1619" s="78">
        <v>48.6</v>
      </c>
      <c r="M1619" s="75" t="s">
        <v>1</v>
      </c>
      <c r="N1619" s="76">
        <v>34390</v>
      </c>
      <c r="O1619" s="77">
        <v>6.8</v>
      </c>
      <c r="P1619" s="78">
        <v>9.33</v>
      </c>
      <c r="Q1619" s="78">
        <v>11.25</v>
      </c>
      <c r="R1619" s="78">
        <v>46.32</v>
      </c>
      <c r="S1619" s="75" t="s">
        <v>1</v>
      </c>
      <c r="T1619" s="79">
        <v>9</v>
      </c>
      <c r="V1619" s="86">
        <v>34390</v>
      </c>
      <c r="X1619" s="81" t="str">
        <f t="shared" si="250"/>
        <v>1993-Q2</v>
      </c>
      <c r="Y1619" s="81" t="str">
        <f t="shared" si="251"/>
        <v>1993-Q2</v>
      </c>
      <c r="Z1619" s="87">
        <f t="shared" si="252"/>
        <v>12.5</v>
      </c>
      <c r="AB1619" s="81" t="str">
        <f t="shared" si="253"/>
        <v>1994-Q1</v>
      </c>
      <c r="AC1619" s="81" t="str">
        <f t="shared" si="254"/>
        <v>1994-Q1</v>
      </c>
      <c r="AD1619" s="87">
        <f t="shared" si="255"/>
        <v>11.25</v>
      </c>
      <c r="AF1619" s="81" t="str">
        <f t="shared" si="256"/>
        <v>1994-Q1</v>
      </c>
      <c r="AG1619" s="87">
        <f t="shared" si="257"/>
        <v>12.5</v>
      </c>
      <c r="AH1619" s="87">
        <f t="shared" si="258"/>
        <v>11.25</v>
      </c>
      <c r="AI1619" s="87">
        <f t="shared" si="259"/>
        <v>1.25</v>
      </c>
    </row>
    <row r="1620" spans="1:35" ht="12" customHeight="1" x14ac:dyDescent="0.2">
      <c r="A1620" s="73" t="s">
        <v>1887</v>
      </c>
      <c r="B1620" s="74" t="s">
        <v>181</v>
      </c>
      <c r="C1620" s="74" t="s">
        <v>3018</v>
      </c>
      <c r="D1620" s="74" t="s">
        <v>180</v>
      </c>
      <c r="E1620" s="74" t="s">
        <v>1328</v>
      </c>
      <c r="F1620" s="74" t="s">
        <v>2</v>
      </c>
      <c r="G1620" s="74" t="s">
        <v>2680</v>
      </c>
      <c r="H1620" s="76">
        <v>33303</v>
      </c>
      <c r="I1620" s="77">
        <v>7.9</v>
      </c>
      <c r="J1620" s="78">
        <v>10.1</v>
      </c>
      <c r="K1620" s="78">
        <v>12</v>
      </c>
      <c r="L1620" s="78">
        <v>49</v>
      </c>
      <c r="M1620" s="78">
        <v>1548.3</v>
      </c>
      <c r="N1620" s="76">
        <v>34390</v>
      </c>
      <c r="O1620" s="77">
        <v>-16.899999999999999</v>
      </c>
      <c r="P1620" s="78">
        <v>9.99</v>
      </c>
      <c r="Q1620" s="78">
        <v>12</v>
      </c>
      <c r="R1620" s="78">
        <v>49</v>
      </c>
      <c r="S1620" s="78">
        <v>1534.4</v>
      </c>
      <c r="T1620" s="79">
        <v>36</v>
      </c>
      <c r="V1620" s="86">
        <v>34390</v>
      </c>
      <c r="X1620" s="81" t="str">
        <f t="shared" si="250"/>
        <v>1991-Q1</v>
      </c>
      <c r="Y1620" s="81" t="str">
        <f t="shared" si="251"/>
        <v>1991-Q1</v>
      </c>
      <c r="Z1620" s="87">
        <f t="shared" si="252"/>
        <v>12</v>
      </c>
      <c r="AB1620" s="81" t="str">
        <f t="shared" si="253"/>
        <v>1994-Q1</v>
      </c>
      <c r="AC1620" s="81" t="str">
        <f t="shared" si="254"/>
        <v>1994-Q1</v>
      </c>
      <c r="AD1620" s="87">
        <f t="shared" si="255"/>
        <v>12</v>
      </c>
      <c r="AF1620" s="81" t="str">
        <f t="shared" si="256"/>
        <v>1994-Q1</v>
      </c>
      <c r="AG1620" s="87">
        <f t="shared" si="257"/>
        <v>12</v>
      </c>
      <c r="AH1620" s="87">
        <f t="shared" si="258"/>
        <v>12</v>
      </c>
      <c r="AI1620" s="87">
        <f t="shared" si="259"/>
        <v>0</v>
      </c>
    </row>
    <row r="1621" spans="1:35" ht="12" customHeight="1" x14ac:dyDescent="0.2">
      <c r="A1621" s="73" t="s">
        <v>1887</v>
      </c>
      <c r="B1621" s="74" t="s">
        <v>60</v>
      </c>
      <c r="C1621" s="74" t="s">
        <v>2360</v>
      </c>
      <c r="D1621" s="74" t="s">
        <v>2095</v>
      </c>
      <c r="E1621" s="74" t="s">
        <v>844</v>
      </c>
      <c r="F1621" s="74" t="s">
        <v>2</v>
      </c>
      <c r="G1621" s="74" t="s">
        <v>2680</v>
      </c>
      <c r="H1621" s="76">
        <v>34106</v>
      </c>
      <c r="I1621" s="77">
        <v>18.3</v>
      </c>
      <c r="J1621" s="78">
        <v>10.039999999999999</v>
      </c>
      <c r="K1621" s="78">
        <v>12.2</v>
      </c>
      <c r="L1621" s="78">
        <v>42.02</v>
      </c>
      <c r="M1621" s="78">
        <v>188.5</v>
      </c>
      <c r="N1621" s="76">
        <v>34382</v>
      </c>
      <c r="O1621" s="77">
        <v>11</v>
      </c>
      <c r="P1621" s="78">
        <v>9.25</v>
      </c>
      <c r="Q1621" s="78">
        <v>10.6</v>
      </c>
      <c r="R1621" s="78">
        <v>41.27</v>
      </c>
      <c r="S1621" s="78">
        <v>185.4</v>
      </c>
      <c r="T1621" s="79">
        <v>9</v>
      </c>
      <c r="V1621" s="86">
        <v>34382</v>
      </c>
      <c r="X1621" s="81" t="str">
        <f t="shared" si="250"/>
        <v>1993-Q2</v>
      </c>
      <c r="Y1621" s="81" t="str">
        <f t="shared" si="251"/>
        <v>1993-Q2</v>
      </c>
      <c r="Z1621" s="87">
        <f t="shared" si="252"/>
        <v>12.2</v>
      </c>
      <c r="AB1621" s="81" t="str">
        <f t="shared" si="253"/>
        <v>1994-Q1</v>
      </c>
      <c r="AC1621" s="81" t="str">
        <f t="shared" si="254"/>
        <v>1994-Q1</v>
      </c>
      <c r="AD1621" s="87">
        <f t="shared" si="255"/>
        <v>10.6</v>
      </c>
      <c r="AF1621" s="81" t="str">
        <f t="shared" si="256"/>
        <v>1994-Q1</v>
      </c>
      <c r="AG1621" s="87">
        <f t="shared" si="257"/>
        <v>12.2</v>
      </c>
      <c r="AH1621" s="87">
        <f t="shared" si="258"/>
        <v>10.6</v>
      </c>
      <c r="AI1621" s="87">
        <f t="shared" si="259"/>
        <v>1.5999999999999996</v>
      </c>
    </row>
    <row r="1622" spans="1:35" ht="12" customHeight="1" x14ac:dyDescent="0.2">
      <c r="A1622" s="73" t="s">
        <v>1887</v>
      </c>
      <c r="B1622" s="74" t="s">
        <v>17</v>
      </c>
      <c r="C1622" s="74" t="s">
        <v>16</v>
      </c>
      <c r="D1622" s="74" t="s">
        <v>15</v>
      </c>
      <c r="E1622" s="74" t="s">
        <v>1643</v>
      </c>
      <c r="F1622" s="74" t="s">
        <v>2</v>
      </c>
      <c r="G1622" s="74" t="s">
        <v>2680</v>
      </c>
      <c r="H1622" s="76">
        <v>33753</v>
      </c>
      <c r="I1622" s="77">
        <v>289.89999999999998</v>
      </c>
      <c r="J1622" s="78">
        <v>9.57</v>
      </c>
      <c r="K1622" s="78">
        <v>12.25</v>
      </c>
      <c r="L1622" s="78">
        <v>43.38</v>
      </c>
      <c r="M1622" s="78">
        <v>6972</v>
      </c>
      <c r="N1622" s="76">
        <v>34368</v>
      </c>
      <c r="O1622" s="77">
        <v>241.9</v>
      </c>
      <c r="P1622" s="78">
        <v>9.19</v>
      </c>
      <c r="Q1622" s="78">
        <v>11.4</v>
      </c>
      <c r="R1622" s="78">
        <v>43.38</v>
      </c>
      <c r="S1622" s="78">
        <v>6972</v>
      </c>
      <c r="T1622" s="79">
        <v>20</v>
      </c>
      <c r="V1622" s="86">
        <v>34368</v>
      </c>
      <c r="X1622" s="81" t="str">
        <f t="shared" si="250"/>
        <v>1992-Q2</v>
      </c>
      <c r="Y1622" s="81" t="str">
        <f t="shared" si="251"/>
        <v>1992-Q2</v>
      </c>
      <c r="Z1622" s="87">
        <f t="shared" si="252"/>
        <v>12.25</v>
      </c>
      <c r="AB1622" s="81" t="str">
        <f t="shared" si="253"/>
        <v>1994-Q1</v>
      </c>
      <c r="AC1622" s="81" t="str">
        <f t="shared" si="254"/>
        <v>1994-Q1</v>
      </c>
      <c r="AD1622" s="87">
        <f t="shared" si="255"/>
        <v>11.4</v>
      </c>
      <c r="AF1622" s="81" t="str">
        <f t="shared" si="256"/>
        <v>1994-Q1</v>
      </c>
      <c r="AG1622" s="87">
        <f t="shared" si="257"/>
        <v>12.25</v>
      </c>
      <c r="AH1622" s="87">
        <f t="shared" si="258"/>
        <v>11.4</v>
      </c>
      <c r="AI1622" s="87">
        <f t="shared" si="259"/>
        <v>0.84999999999999964</v>
      </c>
    </row>
    <row r="1623" spans="1:35" ht="12" customHeight="1" x14ac:dyDescent="0.2">
      <c r="A1623" s="73" t="s">
        <v>1887</v>
      </c>
      <c r="B1623" s="74" t="s">
        <v>28</v>
      </c>
      <c r="C1623" s="74" t="s">
        <v>1552</v>
      </c>
      <c r="D1623" s="74" t="s">
        <v>263</v>
      </c>
      <c r="E1623" s="74" t="s">
        <v>1556</v>
      </c>
      <c r="F1623" s="74" t="s">
        <v>2</v>
      </c>
      <c r="G1623" s="74" t="s">
        <v>2680</v>
      </c>
      <c r="H1623" s="76">
        <v>33991</v>
      </c>
      <c r="I1623" s="77">
        <v>760.3</v>
      </c>
      <c r="J1623" s="78">
        <v>10.47</v>
      </c>
      <c r="K1623" s="78">
        <v>12.5</v>
      </c>
      <c r="L1623" s="78">
        <v>41.52</v>
      </c>
      <c r="M1623" s="78">
        <v>14529</v>
      </c>
      <c r="N1623" s="76">
        <v>34362</v>
      </c>
      <c r="O1623" s="77">
        <v>435.4</v>
      </c>
      <c r="P1623" s="78">
        <v>9.98</v>
      </c>
      <c r="Q1623" s="78">
        <v>11.35</v>
      </c>
      <c r="R1623" s="78">
        <v>41.71</v>
      </c>
      <c r="S1623" s="78">
        <v>13840.3</v>
      </c>
      <c r="T1623" s="79">
        <v>12</v>
      </c>
      <c r="V1623" s="86">
        <v>34362</v>
      </c>
      <c r="X1623" s="81" t="str">
        <f t="shared" si="250"/>
        <v>1993-Q1</v>
      </c>
      <c r="Y1623" s="81" t="str">
        <f t="shared" si="251"/>
        <v>1993-Q1</v>
      </c>
      <c r="Z1623" s="87">
        <f t="shared" si="252"/>
        <v>12.5</v>
      </c>
      <c r="AB1623" s="81" t="str">
        <f t="shared" si="253"/>
        <v>1994-Q1</v>
      </c>
      <c r="AC1623" s="81" t="str">
        <f t="shared" si="254"/>
        <v>1994-Q1</v>
      </c>
      <c r="AD1623" s="87">
        <f t="shared" si="255"/>
        <v>11.35</v>
      </c>
      <c r="AF1623" s="81" t="str">
        <f t="shared" si="256"/>
        <v>1994-Q1</v>
      </c>
      <c r="AG1623" s="87">
        <f t="shared" si="257"/>
        <v>12.5</v>
      </c>
      <c r="AH1623" s="87">
        <f t="shared" si="258"/>
        <v>11.35</v>
      </c>
      <c r="AI1623" s="87">
        <f t="shared" si="259"/>
        <v>1.1500000000000004</v>
      </c>
    </row>
    <row r="1624" spans="1:35" ht="12" customHeight="1" x14ac:dyDescent="0.2">
      <c r="A1624" s="73" t="s">
        <v>1887</v>
      </c>
      <c r="B1624" s="74" t="s">
        <v>57</v>
      </c>
      <c r="C1624" s="74" t="s">
        <v>874</v>
      </c>
      <c r="D1624" s="74" t="s">
        <v>875</v>
      </c>
      <c r="E1624" s="74" t="s">
        <v>882</v>
      </c>
      <c r="F1624" s="74" t="s">
        <v>2</v>
      </c>
      <c r="G1624" s="74" t="s">
        <v>2680</v>
      </c>
      <c r="H1624" s="76">
        <v>33786</v>
      </c>
      <c r="I1624" s="77">
        <v>113</v>
      </c>
      <c r="J1624" s="78">
        <v>8.32</v>
      </c>
      <c r="K1624" s="78">
        <v>12.5</v>
      </c>
      <c r="L1624" s="78">
        <v>35.1</v>
      </c>
      <c r="M1624" s="78">
        <v>9211.7999999999993</v>
      </c>
      <c r="N1624" s="76">
        <v>34355</v>
      </c>
      <c r="O1624" s="77">
        <v>-78</v>
      </c>
      <c r="P1624" s="78">
        <v>7.66</v>
      </c>
      <c r="Q1624" s="78">
        <v>11</v>
      </c>
      <c r="R1624" s="78">
        <v>32.32</v>
      </c>
      <c r="S1624" s="78">
        <v>9041.2999999999993</v>
      </c>
      <c r="T1624" s="79">
        <v>18</v>
      </c>
      <c r="V1624" s="86">
        <v>34355</v>
      </c>
      <c r="X1624" s="81" t="str">
        <f t="shared" si="250"/>
        <v>1992-Q3</v>
      </c>
      <c r="Y1624" s="81" t="str">
        <f t="shared" si="251"/>
        <v>1992-Q3</v>
      </c>
      <c r="Z1624" s="87">
        <f t="shared" si="252"/>
        <v>12.5</v>
      </c>
      <c r="AB1624" s="81" t="str">
        <f t="shared" si="253"/>
        <v>1994-Q1</v>
      </c>
      <c r="AC1624" s="81" t="str">
        <f t="shared" si="254"/>
        <v>1994-Q1</v>
      </c>
      <c r="AD1624" s="87">
        <f t="shared" si="255"/>
        <v>11</v>
      </c>
      <c r="AF1624" s="81" t="str">
        <f t="shared" si="256"/>
        <v>1994-Q1</v>
      </c>
      <c r="AG1624" s="87">
        <f t="shared" si="257"/>
        <v>12.5</v>
      </c>
      <c r="AH1624" s="87">
        <f t="shared" si="258"/>
        <v>11</v>
      </c>
      <c r="AI1624" s="87">
        <f t="shared" si="259"/>
        <v>1.5</v>
      </c>
    </row>
    <row r="1625" spans="1:35" ht="12" customHeight="1" x14ac:dyDescent="0.2">
      <c r="A1625" s="73" t="s">
        <v>1887</v>
      </c>
      <c r="B1625" s="74" t="s">
        <v>109</v>
      </c>
      <c r="C1625" s="74" t="s">
        <v>269</v>
      </c>
      <c r="D1625" s="74" t="s">
        <v>1176</v>
      </c>
      <c r="E1625" s="74" t="s">
        <v>319</v>
      </c>
      <c r="F1625" s="74" t="s">
        <v>2</v>
      </c>
      <c r="G1625" s="74" t="s">
        <v>2680</v>
      </c>
      <c r="H1625" s="76">
        <v>33974</v>
      </c>
      <c r="I1625" s="77">
        <v>49</v>
      </c>
      <c r="J1625" s="78">
        <v>9.17</v>
      </c>
      <c r="K1625" s="78">
        <v>12.5</v>
      </c>
      <c r="L1625" s="78">
        <v>44.07</v>
      </c>
      <c r="M1625" s="78">
        <v>1121.2</v>
      </c>
      <c r="N1625" s="76">
        <v>34347</v>
      </c>
      <c r="O1625" s="77">
        <v>21.6</v>
      </c>
      <c r="P1625" s="78">
        <v>8.51</v>
      </c>
      <c r="Q1625" s="78">
        <v>11</v>
      </c>
      <c r="R1625" s="78">
        <v>44.07</v>
      </c>
      <c r="S1625" s="78">
        <v>1017.7</v>
      </c>
      <c r="T1625" s="79">
        <v>12</v>
      </c>
      <c r="V1625" s="86">
        <v>34347</v>
      </c>
      <c r="X1625" s="81" t="str">
        <f t="shared" si="250"/>
        <v>1993-Q1</v>
      </c>
      <c r="Y1625" s="81" t="str">
        <f t="shared" si="251"/>
        <v>1993-Q1</v>
      </c>
      <c r="Z1625" s="87">
        <f t="shared" si="252"/>
        <v>12.5</v>
      </c>
      <c r="AB1625" s="81" t="str">
        <f t="shared" si="253"/>
        <v>1994-Q1</v>
      </c>
      <c r="AC1625" s="81" t="str">
        <f t="shared" si="254"/>
        <v>1994-Q1</v>
      </c>
      <c r="AD1625" s="87">
        <f t="shared" si="255"/>
        <v>11</v>
      </c>
      <c r="AF1625" s="81" t="str">
        <f t="shared" si="256"/>
        <v>1994-Q1</v>
      </c>
      <c r="AG1625" s="87">
        <f t="shared" si="257"/>
        <v>12.5</v>
      </c>
      <c r="AH1625" s="87">
        <f t="shared" si="258"/>
        <v>11</v>
      </c>
      <c r="AI1625" s="87">
        <f t="shared" si="259"/>
        <v>1.5</v>
      </c>
    </row>
    <row r="1626" spans="1:35" ht="12" customHeight="1" x14ac:dyDescent="0.2">
      <c r="A1626" s="73" t="s">
        <v>1887</v>
      </c>
      <c r="B1626" s="74" t="s">
        <v>54</v>
      </c>
      <c r="C1626" s="74" t="s">
        <v>53</v>
      </c>
      <c r="D1626" s="74" t="s">
        <v>52</v>
      </c>
      <c r="E1626" s="74" t="s">
        <v>1003</v>
      </c>
      <c r="F1626" s="74" t="s">
        <v>2</v>
      </c>
      <c r="G1626" s="74" t="s">
        <v>2680</v>
      </c>
      <c r="H1626" s="76">
        <v>34171</v>
      </c>
      <c r="I1626" s="75" t="s">
        <v>1</v>
      </c>
      <c r="J1626" s="75" t="s">
        <v>1</v>
      </c>
      <c r="K1626" s="75" t="s">
        <v>1</v>
      </c>
      <c r="L1626" s="75" t="s">
        <v>1</v>
      </c>
      <c r="M1626" s="75" t="s">
        <v>1</v>
      </c>
      <c r="N1626" s="76">
        <v>34338</v>
      </c>
      <c r="O1626" s="75" t="s">
        <v>1</v>
      </c>
      <c r="P1626" s="75" t="s">
        <v>1</v>
      </c>
      <c r="Q1626" s="78">
        <v>10.07</v>
      </c>
      <c r="R1626" s="75" t="s">
        <v>1</v>
      </c>
      <c r="S1626" s="75" t="s">
        <v>1</v>
      </c>
      <c r="T1626" s="79">
        <v>5</v>
      </c>
      <c r="V1626" s="86">
        <v>34338</v>
      </c>
      <c r="X1626" s="81" t="str">
        <f t="shared" si="250"/>
        <v>1993-Q3</v>
      </c>
      <c r="Y1626" s="81" t="str">
        <f t="shared" si="251"/>
        <v/>
      </c>
      <c r="Z1626" s="87" t="str">
        <f t="shared" si="252"/>
        <v/>
      </c>
      <c r="AB1626" s="81" t="str">
        <f t="shared" si="253"/>
        <v>1994-Q1</v>
      </c>
      <c r="AC1626" s="81" t="str">
        <f t="shared" si="254"/>
        <v>1994-Q1</v>
      </c>
      <c r="AD1626" s="87">
        <f t="shared" si="255"/>
        <v>10.07</v>
      </c>
      <c r="AF1626" s="81" t="str">
        <f t="shared" si="256"/>
        <v/>
      </c>
      <c r="AG1626" s="87" t="str">
        <f t="shared" si="257"/>
        <v/>
      </c>
      <c r="AH1626" s="87" t="str">
        <f t="shared" si="258"/>
        <v/>
      </c>
      <c r="AI1626" s="87" t="str">
        <f t="shared" si="259"/>
        <v/>
      </c>
    </row>
    <row r="1627" spans="1:35" ht="12" customHeight="1" x14ac:dyDescent="0.2">
      <c r="A1627" s="73" t="s">
        <v>1887</v>
      </c>
      <c r="B1627" s="74" t="s">
        <v>28</v>
      </c>
      <c r="C1627" s="74" t="s">
        <v>27</v>
      </c>
      <c r="D1627" s="74" t="s">
        <v>26</v>
      </c>
      <c r="E1627" s="74" t="s">
        <v>1544</v>
      </c>
      <c r="F1627" s="74" t="s">
        <v>2</v>
      </c>
      <c r="G1627" s="74" t="s">
        <v>2680</v>
      </c>
      <c r="H1627" s="76">
        <v>34241</v>
      </c>
      <c r="I1627" s="75" t="s">
        <v>1</v>
      </c>
      <c r="J1627" s="75" t="s">
        <v>1</v>
      </c>
      <c r="K1627" s="75" t="s">
        <v>1</v>
      </c>
      <c r="L1627" s="75" t="s">
        <v>1</v>
      </c>
      <c r="M1627" s="75" t="s">
        <v>1</v>
      </c>
      <c r="N1627" s="76">
        <v>34332</v>
      </c>
      <c r="O1627" s="77">
        <v>-42.5</v>
      </c>
      <c r="P1627" s="75" t="s">
        <v>1</v>
      </c>
      <c r="Q1627" s="75" t="s">
        <v>1</v>
      </c>
      <c r="R1627" s="75" t="s">
        <v>1</v>
      </c>
      <c r="S1627" s="75" t="s">
        <v>1</v>
      </c>
      <c r="T1627" s="79">
        <v>3</v>
      </c>
      <c r="V1627" s="86">
        <v>34332</v>
      </c>
      <c r="X1627" s="81" t="str">
        <f t="shared" si="250"/>
        <v>1993-Q3</v>
      </c>
      <c r="Y1627" s="81" t="str">
        <f t="shared" si="251"/>
        <v/>
      </c>
      <c r="Z1627" s="87" t="str">
        <f t="shared" si="252"/>
        <v/>
      </c>
      <c r="AB1627" s="81" t="str">
        <f t="shared" si="253"/>
        <v>1993-Q4</v>
      </c>
      <c r="AC1627" s="81" t="str">
        <f t="shared" si="254"/>
        <v/>
      </c>
      <c r="AD1627" s="87" t="str">
        <f t="shared" si="255"/>
        <v/>
      </c>
      <c r="AF1627" s="81" t="str">
        <f t="shared" si="256"/>
        <v/>
      </c>
      <c r="AG1627" s="87" t="str">
        <f t="shared" si="257"/>
        <v/>
      </c>
      <c r="AH1627" s="87" t="str">
        <f t="shared" si="258"/>
        <v/>
      </c>
      <c r="AI1627" s="87" t="str">
        <f t="shared" si="259"/>
        <v/>
      </c>
    </row>
    <row r="1628" spans="1:35" ht="12" customHeight="1" x14ac:dyDescent="0.2">
      <c r="A1628" s="73" t="s">
        <v>1887</v>
      </c>
      <c r="B1628" s="74" t="s">
        <v>181</v>
      </c>
      <c r="C1628" s="74" t="s">
        <v>3015</v>
      </c>
      <c r="D1628" s="74" t="s">
        <v>22</v>
      </c>
      <c r="E1628" s="74" t="s">
        <v>1339</v>
      </c>
      <c r="F1628" s="74" t="s">
        <v>2</v>
      </c>
      <c r="G1628" s="74" t="s">
        <v>2680</v>
      </c>
      <c r="H1628" s="76">
        <v>33774</v>
      </c>
      <c r="I1628" s="77">
        <v>41.6</v>
      </c>
      <c r="J1628" s="78">
        <v>9.98</v>
      </c>
      <c r="K1628" s="78">
        <v>11.85</v>
      </c>
      <c r="L1628" s="78">
        <v>51.17</v>
      </c>
      <c r="M1628" s="75" t="s">
        <v>1</v>
      </c>
      <c r="N1628" s="76">
        <v>34326</v>
      </c>
      <c r="O1628" s="77">
        <v>14.4</v>
      </c>
      <c r="P1628" s="75" t="s">
        <v>1</v>
      </c>
      <c r="Q1628" s="75" t="s">
        <v>1</v>
      </c>
      <c r="R1628" s="75" t="s">
        <v>1</v>
      </c>
      <c r="S1628" s="75" t="s">
        <v>1</v>
      </c>
      <c r="T1628" s="79">
        <v>18</v>
      </c>
      <c r="V1628" s="86">
        <v>34326</v>
      </c>
      <c r="X1628" s="81" t="str">
        <f t="shared" si="250"/>
        <v>1992-Q2</v>
      </c>
      <c r="Y1628" s="81" t="str">
        <f t="shared" si="251"/>
        <v>1992-Q2</v>
      </c>
      <c r="Z1628" s="87">
        <f t="shared" si="252"/>
        <v>11.85</v>
      </c>
      <c r="AB1628" s="81" t="str">
        <f t="shared" si="253"/>
        <v>1993-Q4</v>
      </c>
      <c r="AC1628" s="81" t="str">
        <f t="shared" si="254"/>
        <v/>
      </c>
      <c r="AD1628" s="87" t="str">
        <f t="shared" si="255"/>
        <v/>
      </c>
      <c r="AF1628" s="81" t="str">
        <f t="shared" si="256"/>
        <v/>
      </c>
      <c r="AG1628" s="87" t="str">
        <f t="shared" si="257"/>
        <v/>
      </c>
      <c r="AH1628" s="87" t="str">
        <f t="shared" si="258"/>
        <v/>
      </c>
      <c r="AI1628" s="87" t="str">
        <f t="shared" si="259"/>
        <v/>
      </c>
    </row>
    <row r="1629" spans="1:35" ht="12" customHeight="1" x14ac:dyDescent="0.2">
      <c r="A1629" s="73" t="s">
        <v>1887</v>
      </c>
      <c r="B1629" s="74" t="s">
        <v>8</v>
      </c>
      <c r="C1629" s="74" t="s">
        <v>3016</v>
      </c>
      <c r="D1629" s="74" t="s">
        <v>124</v>
      </c>
      <c r="E1629" s="74" t="s">
        <v>1825</v>
      </c>
      <c r="F1629" s="74" t="s">
        <v>2</v>
      </c>
      <c r="G1629" s="74" t="s">
        <v>2680</v>
      </c>
      <c r="H1629" s="76">
        <v>34059</v>
      </c>
      <c r="I1629" s="77">
        <v>-20.2</v>
      </c>
      <c r="J1629" s="78">
        <v>10.96</v>
      </c>
      <c r="K1629" s="78">
        <v>11.4</v>
      </c>
      <c r="L1629" s="78">
        <v>56.36</v>
      </c>
      <c r="M1629" s="78">
        <v>580.1</v>
      </c>
      <c r="N1629" s="76">
        <v>34324</v>
      </c>
      <c r="O1629" s="77">
        <v>-17.399999999999999</v>
      </c>
      <c r="P1629" s="78">
        <v>10.72</v>
      </c>
      <c r="Q1629" s="78">
        <v>11.3</v>
      </c>
      <c r="R1629" s="78">
        <v>55.61</v>
      </c>
      <c r="S1629" s="78">
        <v>582</v>
      </c>
      <c r="T1629" s="79">
        <v>8</v>
      </c>
      <c r="V1629" s="86">
        <v>34324</v>
      </c>
      <c r="X1629" s="81" t="str">
        <f t="shared" si="250"/>
        <v>1993-Q1</v>
      </c>
      <c r="Y1629" s="81" t="str">
        <f t="shared" si="251"/>
        <v>1993-Q1</v>
      </c>
      <c r="Z1629" s="87">
        <f t="shared" si="252"/>
        <v>11.4</v>
      </c>
      <c r="AB1629" s="81" t="str">
        <f t="shared" si="253"/>
        <v>1993-Q4</v>
      </c>
      <c r="AC1629" s="81" t="str">
        <f t="shared" si="254"/>
        <v>1993-Q4</v>
      </c>
      <c r="AD1629" s="87">
        <f t="shared" si="255"/>
        <v>11.3</v>
      </c>
      <c r="AF1629" s="81" t="str">
        <f t="shared" si="256"/>
        <v>1993-Q4</v>
      </c>
      <c r="AG1629" s="87">
        <f t="shared" si="257"/>
        <v>11.4</v>
      </c>
      <c r="AH1629" s="87">
        <f t="shared" si="258"/>
        <v>11.3</v>
      </c>
      <c r="AI1629" s="87">
        <f t="shared" si="259"/>
        <v>9.9999999999999645E-2</v>
      </c>
    </row>
    <row r="1630" spans="1:35" ht="12" customHeight="1" x14ac:dyDescent="0.2">
      <c r="A1630" s="73" t="s">
        <v>1887</v>
      </c>
      <c r="B1630" s="74" t="s">
        <v>39</v>
      </c>
      <c r="C1630" s="74" t="s">
        <v>1175</v>
      </c>
      <c r="D1630" s="74" t="s">
        <v>1176</v>
      </c>
      <c r="E1630" s="74" t="s">
        <v>1181</v>
      </c>
      <c r="F1630" s="74" t="s">
        <v>2</v>
      </c>
      <c r="G1630" s="74" t="s">
        <v>2680</v>
      </c>
      <c r="H1630" s="76">
        <v>33920</v>
      </c>
      <c r="I1630" s="77">
        <v>30</v>
      </c>
      <c r="J1630" s="78">
        <v>9.15</v>
      </c>
      <c r="K1630" s="78">
        <v>11.75</v>
      </c>
      <c r="L1630" s="78">
        <v>44.28</v>
      </c>
      <c r="M1630" s="78">
        <v>798.2</v>
      </c>
      <c r="N1630" s="76">
        <v>34319</v>
      </c>
      <c r="O1630" s="77">
        <v>5.0999999999999996</v>
      </c>
      <c r="P1630" s="78">
        <v>8.58</v>
      </c>
      <c r="Q1630" s="78">
        <v>10.6</v>
      </c>
      <c r="R1630" s="78">
        <v>44.61</v>
      </c>
      <c r="S1630" s="78">
        <v>775.3</v>
      </c>
      <c r="T1630" s="79">
        <v>13</v>
      </c>
      <c r="V1630" s="86">
        <v>34319</v>
      </c>
      <c r="X1630" s="81" t="str">
        <f t="shared" si="250"/>
        <v>1992-Q4</v>
      </c>
      <c r="Y1630" s="81" t="str">
        <f t="shared" si="251"/>
        <v>1992-Q4</v>
      </c>
      <c r="Z1630" s="87">
        <f t="shared" si="252"/>
        <v>11.75</v>
      </c>
      <c r="AB1630" s="81" t="str">
        <f t="shared" si="253"/>
        <v>1993-Q4</v>
      </c>
      <c r="AC1630" s="81" t="str">
        <f t="shared" si="254"/>
        <v>1993-Q4</v>
      </c>
      <c r="AD1630" s="87">
        <f t="shared" si="255"/>
        <v>10.6</v>
      </c>
      <c r="AF1630" s="81" t="str">
        <f t="shared" si="256"/>
        <v>1993-Q4</v>
      </c>
      <c r="AG1630" s="87">
        <f t="shared" si="257"/>
        <v>11.75</v>
      </c>
      <c r="AH1630" s="87">
        <f t="shared" si="258"/>
        <v>10.6</v>
      </c>
      <c r="AI1630" s="87">
        <f t="shared" si="259"/>
        <v>1.1500000000000004</v>
      </c>
    </row>
    <row r="1631" spans="1:35" ht="12" customHeight="1" x14ac:dyDescent="0.2">
      <c r="A1631" s="73" t="s">
        <v>1887</v>
      </c>
      <c r="B1631" s="74" t="s">
        <v>60</v>
      </c>
      <c r="C1631" s="74" t="s">
        <v>59</v>
      </c>
      <c r="D1631" s="74" t="s">
        <v>2228</v>
      </c>
      <c r="E1631" s="74" t="s">
        <v>851</v>
      </c>
      <c r="F1631" s="74" t="s">
        <v>2</v>
      </c>
      <c r="G1631" s="74" t="s">
        <v>2680</v>
      </c>
      <c r="H1631" s="76">
        <v>34029</v>
      </c>
      <c r="I1631" s="77">
        <v>83.4</v>
      </c>
      <c r="J1631" s="78">
        <v>9.85</v>
      </c>
      <c r="K1631" s="78">
        <v>12</v>
      </c>
      <c r="L1631" s="78">
        <v>45.9</v>
      </c>
      <c r="M1631" s="78">
        <v>1213.2</v>
      </c>
      <c r="N1631" s="76">
        <v>34317</v>
      </c>
      <c r="O1631" s="77">
        <v>26</v>
      </c>
      <c r="P1631" s="78">
        <v>8.52</v>
      </c>
      <c r="Q1631" s="78">
        <v>10.55</v>
      </c>
      <c r="R1631" s="78">
        <v>43.74</v>
      </c>
      <c r="S1631" s="78">
        <v>1201.5</v>
      </c>
      <c r="T1631" s="79">
        <v>9</v>
      </c>
      <c r="V1631" s="86">
        <v>34317</v>
      </c>
      <c r="X1631" s="81" t="str">
        <f t="shared" si="250"/>
        <v>1993-Q1</v>
      </c>
      <c r="Y1631" s="81" t="str">
        <f t="shared" si="251"/>
        <v>1993-Q1</v>
      </c>
      <c r="Z1631" s="87">
        <f t="shared" si="252"/>
        <v>12</v>
      </c>
      <c r="AB1631" s="81" t="str">
        <f t="shared" si="253"/>
        <v>1993-Q4</v>
      </c>
      <c r="AC1631" s="81" t="str">
        <f t="shared" si="254"/>
        <v>1993-Q4</v>
      </c>
      <c r="AD1631" s="87">
        <f t="shared" si="255"/>
        <v>10.55</v>
      </c>
      <c r="AF1631" s="81" t="str">
        <f t="shared" si="256"/>
        <v>1993-Q4</v>
      </c>
      <c r="AG1631" s="87">
        <f t="shared" si="257"/>
        <v>12</v>
      </c>
      <c r="AH1631" s="87">
        <f t="shared" si="258"/>
        <v>10.55</v>
      </c>
      <c r="AI1631" s="87">
        <f t="shared" si="259"/>
        <v>1.4499999999999993</v>
      </c>
    </row>
    <row r="1632" spans="1:35" ht="12" customHeight="1" x14ac:dyDescent="0.2">
      <c r="A1632" s="73" t="s">
        <v>1887</v>
      </c>
      <c r="B1632" s="74" t="s">
        <v>259</v>
      </c>
      <c r="C1632" s="74" t="s">
        <v>3020</v>
      </c>
      <c r="D1632" s="74" t="s">
        <v>10</v>
      </c>
      <c r="E1632" s="74" t="s">
        <v>373</v>
      </c>
      <c r="F1632" s="74" t="s">
        <v>2</v>
      </c>
      <c r="G1632" s="74" t="s">
        <v>2680</v>
      </c>
      <c r="H1632" s="76">
        <v>33989</v>
      </c>
      <c r="I1632" s="77">
        <v>47.4</v>
      </c>
      <c r="J1632" s="78">
        <v>10.5</v>
      </c>
      <c r="K1632" s="78">
        <v>13</v>
      </c>
      <c r="L1632" s="78">
        <v>49.3</v>
      </c>
      <c r="M1632" s="78">
        <v>1726.4</v>
      </c>
      <c r="N1632" s="76">
        <v>34299</v>
      </c>
      <c r="O1632" s="77">
        <v>-13.1</v>
      </c>
      <c r="P1632" s="78">
        <v>9.4</v>
      </c>
      <c r="Q1632" s="78">
        <v>11</v>
      </c>
      <c r="R1632" s="78">
        <v>44.62</v>
      </c>
      <c r="S1632" s="78">
        <v>1730.4</v>
      </c>
      <c r="T1632" s="79">
        <v>10</v>
      </c>
      <c r="V1632" s="86">
        <v>34299</v>
      </c>
      <c r="X1632" s="81" t="str">
        <f t="shared" si="250"/>
        <v>1993-Q1</v>
      </c>
      <c r="Y1632" s="81" t="str">
        <f t="shared" si="251"/>
        <v>1993-Q1</v>
      </c>
      <c r="Z1632" s="87">
        <f t="shared" si="252"/>
        <v>13</v>
      </c>
      <c r="AB1632" s="81" t="str">
        <f t="shared" si="253"/>
        <v>1993-Q4</v>
      </c>
      <c r="AC1632" s="81" t="str">
        <f t="shared" si="254"/>
        <v>1993-Q4</v>
      </c>
      <c r="AD1632" s="87">
        <f t="shared" si="255"/>
        <v>11</v>
      </c>
      <c r="AF1632" s="81" t="str">
        <f t="shared" si="256"/>
        <v>1993-Q4</v>
      </c>
      <c r="AG1632" s="87">
        <f t="shared" si="257"/>
        <v>13</v>
      </c>
      <c r="AH1632" s="87">
        <f t="shared" si="258"/>
        <v>11</v>
      </c>
      <c r="AI1632" s="87">
        <f t="shared" si="259"/>
        <v>2</v>
      </c>
    </row>
    <row r="1633" spans="1:35" ht="12" customHeight="1" x14ac:dyDescent="0.2">
      <c r="A1633" s="73" t="s">
        <v>1887</v>
      </c>
      <c r="B1633" s="74" t="s">
        <v>231</v>
      </c>
      <c r="C1633" s="74" t="s">
        <v>214</v>
      </c>
      <c r="D1633" s="74" t="s">
        <v>22</v>
      </c>
      <c r="E1633" s="74" t="s">
        <v>623</v>
      </c>
      <c r="F1633" s="74" t="s">
        <v>2</v>
      </c>
      <c r="G1633" s="74" t="s">
        <v>2680</v>
      </c>
      <c r="H1633" s="76">
        <v>33721</v>
      </c>
      <c r="I1633" s="77">
        <v>44.8</v>
      </c>
      <c r="J1633" s="78">
        <v>9.0399999999999991</v>
      </c>
      <c r="K1633" s="78">
        <v>12.6</v>
      </c>
      <c r="L1633" s="78">
        <v>35.299999999999997</v>
      </c>
      <c r="M1633" s="78">
        <v>1806.6</v>
      </c>
      <c r="N1633" s="76">
        <v>34285</v>
      </c>
      <c r="O1633" s="77">
        <v>34.700000000000003</v>
      </c>
      <c r="P1633" s="78">
        <v>8.7799999999999994</v>
      </c>
      <c r="Q1633" s="78">
        <v>12</v>
      </c>
      <c r="R1633" s="78">
        <v>35.29</v>
      </c>
      <c r="S1633" s="78">
        <v>1805.2</v>
      </c>
      <c r="T1633" s="79">
        <v>18</v>
      </c>
      <c r="V1633" s="86">
        <v>34285</v>
      </c>
      <c r="X1633" s="81" t="str">
        <f t="shared" si="250"/>
        <v>1992-Q2</v>
      </c>
      <c r="Y1633" s="81" t="str">
        <f t="shared" si="251"/>
        <v>1992-Q2</v>
      </c>
      <c r="Z1633" s="87">
        <f t="shared" si="252"/>
        <v>12.6</v>
      </c>
      <c r="AB1633" s="81" t="str">
        <f t="shared" si="253"/>
        <v>1993-Q4</v>
      </c>
      <c r="AC1633" s="81" t="str">
        <f t="shared" si="254"/>
        <v>1993-Q4</v>
      </c>
      <c r="AD1633" s="87">
        <f t="shared" si="255"/>
        <v>12</v>
      </c>
      <c r="AF1633" s="81" t="str">
        <f t="shared" si="256"/>
        <v>1993-Q4</v>
      </c>
      <c r="AG1633" s="87">
        <f t="shared" si="257"/>
        <v>12.6</v>
      </c>
      <c r="AH1633" s="87">
        <f t="shared" si="258"/>
        <v>12</v>
      </c>
      <c r="AI1633" s="87">
        <f t="shared" si="259"/>
        <v>0.59999999999999964</v>
      </c>
    </row>
    <row r="1634" spans="1:35" ht="12" customHeight="1" x14ac:dyDescent="0.2">
      <c r="A1634" s="73" t="s">
        <v>1887</v>
      </c>
      <c r="B1634" s="74" t="s">
        <v>39</v>
      </c>
      <c r="C1634" s="74" t="s">
        <v>1222</v>
      </c>
      <c r="D1634" s="74" t="s">
        <v>2228</v>
      </c>
      <c r="E1634" s="74" t="s">
        <v>1226</v>
      </c>
      <c r="F1634" s="74" t="s">
        <v>2</v>
      </c>
      <c r="G1634" s="74" t="s">
        <v>2680</v>
      </c>
      <c r="H1634" s="76">
        <v>33928</v>
      </c>
      <c r="I1634" s="77">
        <v>56.5</v>
      </c>
      <c r="J1634" s="78">
        <v>9.61</v>
      </c>
      <c r="K1634" s="78">
        <v>11.4</v>
      </c>
      <c r="L1634" s="78">
        <v>44.28</v>
      </c>
      <c r="M1634" s="78">
        <v>3183.1</v>
      </c>
      <c r="N1634" s="76">
        <v>34275</v>
      </c>
      <c r="O1634" s="77">
        <v>65.5</v>
      </c>
      <c r="P1634" s="78">
        <v>9.34</v>
      </c>
      <c r="Q1634" s="78">
        <v>10.8</v>
      </c>
      <c r="R1634" s="78">
        <v>44.28</v>
      </c>
      <c r="S1634" s="78">
        <v>3182.2</v>
      </c>
      <c r="T1634" s="79">
        <v>11</v>
      </c>
      <c r="V1634" s="86">
        <v>34275</v>
      </c>
      <c r="X1634" s="81" t="str">
        <f t="shared" si="250"/>
        <v>1992-Q4</v>
      </c>
      <c r="Y1634" s="81" t="str">
        <f t="shared" si="251"/>
        <v>1992-Q4</v>
      </c>
      <c r="Z1634" s="87">
        <f t="shared" si="252"/>
        <v>11.4</v>
      </c>
      <c r="AB1634" s="81" t="str">
        <f t="shared" si="253"/>
        <v>1993-Q4</v>
      </c>
      <c r="AC1634" s="81" t="str">
        <f t="shared" si="254"/>
        <v>1993-Q4</v>
      </c>
      <c r="AD1634" s="87">
        <f t="shared" si="255"/>
        <v>10.8</v>
      </c>
      <c r="AF1634" s="81" t="str">
        <f t="shared" si="256"/>
        <v>1993-Q4</v>
      </c>
      <c r="AG1634" s="87">
        <f t="shared" si="257"/>
        <v>11.4</v>
      </c>
      <c r="AH1634" s="87">
        <f t="shared" si="258"/>
        <v>10.8</v>
      </c>
      <c r="AI1634" s="87">
        <f t="shared" si="259"/>
        <v>0.59999999999999964</v>
      </c>
    </row>
    <row r="1635" spans="1:35" ht="12" customHeight="1" x14ac:dyDescent="0.2">
      <c r="A1635" s="73" t="s">
        <v>1887</v>
      </c>
      <c r="B1635" s="74" t="s">
        <v>63</v>
      </c>
      <c r="C1635" s="74" t="s">
        <v>100</v>
      </c>
      <c r="D1635" s="74" t="s">
        <v>62</v>
      </c>
      <c r="E1635" s="74" t="s">
        <v>831</v>
      </c>
      <c r="F1635" s="74" t="s">
        <v>2</v>
      </c>
      <c r="G1635" s="74" t="s">
        <v>2680</v>
      </c>
      <c r="H1635" s="76">
        <v>34122</v>
      </c>
      <c r="I1635" s="77">
        <v>49.9</v>
      </c>
      <c r="J1635" s="78">
        <v>9.89</v>
      </c>
      <c r="K1635" s="78">
        <v>12.75</v>
      </c>
      <c r="L1635" s="78">
        <v>44.79</v>
      </c>
      <c r="M1635" s="75" t="s">
        <v>1</v>
      </c>
      <c r="N1635" s="76">
        <v>34255</v>
      </c>
      <c r="O1635" s="77">
        <v>27</v>
      </c>
      <c r="P1635" s="75" t="s">
        <v>1</v>
      </c>
      <c r="Q1635" s="75" t="s">
        <v>1</v>
      </c>
      <c r="R1635" s="75" t="s">
        <v>1</v>
      </c>
      <c r="S1635" s="75" t="s">
        <v>1</v>
      </c>
      <c r="T1635" s="79">
        <v>4</v>
      </c>
      <c r="V1635" s="86">
        <v>34255</v>
      </c>
      <c r="X1635" s="81" t="str">
        <f t="shared" si="250"/>
        <v>1993-Q2</v>
      </c>
      <c r="Y1635" s="81" t="str">
        <f t="shared" si="251"/>
        <v>1993-Q2</v>
      </c>
      <c r="Z1635" s="87">
        <f t="shared" si="252"/>
        <v>12.75</v>
      </c>
      <c r="AB1635" s="81" t="str">
        <f t="shared" si="253"/>
        <v>1993-Q4</v>
      </c>
      <c r="AC1635" s="81" t="str">
        <f t="shared" si="254"/>
        <v/>
      </c>
      <c r="AD1635" s="87" t="str">
        <f t="shared" si="255"/>
        <v/>
      </c>
      <c r="AF1635" s="81" t="str">
        <f t="shared" si="256"/>
        <v/>
      </c>
      <c r="AG1635" s="87" t="str">
        <f t="shared" si="257"/>
        <v/>
      </c>
      <c r="AH1635" s="87" t="str">
        <f t="shared" si="258"/>
        <v/>
      </c>
      <c r="AI1635" s="87" t="str">
        <f t="shared" si="259"/>
        <v/>
      </c>
    </row>
    <row r="1636" spans="1:35" ht="12" customHeight="1" x14ac:dyDescent="0.2">
      <c r="A1636" s="73" t="s">
        <v>1887</v>
      </c>
      <c r="B1636" s="74" t="s">
        <v>98</v>
      </c>
      <c r="C1636" s="74" t="s">
        <v>97</v>
      </c>
      <c r="D1636" s="74" t="s">
        <v>62</v>
      </c>
      <c r="E1636" s="74" t="s">
        <v>418</v>
      </c>
      <c r="F1636" s="74" t="s">
        <v>2</v>
      </c>
      <c r="G1636" s="74" t="s">
        <v>2680</v>
      </c>
      <c r="H1636" s="76">
        <v>33907</v>
      </c>
      <c r="I1636" s="77">
        <v>36.6</v>
      </c>
      <c r="J1636" s="78">
        <v>9.73</v>
      </c>
      <c r="K1636" s="78">
        <v>12</v>
      </c>
      <c r="L1636" s="78">
        <v>46</v>
      </c>
      <c r="M1636" s="75" t="s">
        <v>1</v>
      </c>
      <c r="N1636" s="76">
        <v>34247</v>
      </c>
      <c r="O1636" s="77">
        <v>24.9</v>
      </c>
      <c r="P1636" s="75" t="s">
        <v>1</v>
      </c>
      <c r="Q1636" s="75" t="s">
        <v>1</v>
      </c>
      <c r="R1636" s="75" t="s">
        <v>1</v>
      </c>
      <c r="S1636" s="75" t="s">
        <v>1</v>
      </c>
      <c r="T1636" s="79">
        <v>11</v>
      </c>
      <c r="V1636" s="86">
        <v>34247</v>
      </c>
      <c r="X1636" s="81" t="str">
        <f t="shared" si="250"/>
        <v>1992-Q4</v>
      </c>
      <c r="Y1636" s="81" t="str">
        <f t="shared" si="251"/>
        <v>1992-Q4</v>
      </c>
      <c r="Z1636" s="87">
        <f t="shared" si="252"/>
        <v>12</v>
      </c>
      <c r="AB1636" s="81" t="str">
        <f t="shared" si="253"/>
        <v>1993-Q4</v>
      </c>
      <c r="AC1636" s="81" t="str">
        <f t="shared" si="254"/>
        <v/>
      </c>
      <c r="AD1636" s="87" t="str">
        <f t="shared" si="255"/>
        <v/>
      </c>
      <c r="AF1636" s="81" t="str">
        <f t="shared" si="256"/>
        <v/>
      </c>
      <c r="AG1636" s="87" t="str">
        <f t="shared" si="257"/>
        <v/>
      </c>
      <c r="AH1636" s="87" t="str">
        <f t="shared" si="258"/>
        <v/>
      </c>
      <c r="AI1636" s="87" t="str">
        <f t="shared" si="259"/>
        <v/>
      </c>
    </row>
    <row r="1637" spans="1:35" ht="12" customHeight="1" x14ac:dyDescent="0.2">
      <c r="A1637" s="73" t="s">
        <v>1887</v>
      </c>
      <c r="B1637" s="74" t="s">
        <v>8</v>
      </c>
      <c r="C1637" s="74" t="s">
        <v>3006</v>
      </c>
      <c r="D1637" s="74" t="s">
        <v>122</v>
      </c>
      <c r="E1637" s="74" t="s">
        <v>1801</v>
      </c>
      <c r="F1637" s="74" t="s">
        <v>2</v>
      </c>
      <c r="G1637" s="74" t="s">
        <v>2680</v>
      </c>
      <c r="H1637" s="76">
        <v>33973</v>
      </c>
      <c r="I1637" s="77">
        <v>20.5</v>
      </c>
      <c r="J1637" s="78">
        <v>10.119999999999999</v>
      </c>
      <c r="K1637" s="78">
        <v>12.6</v>
      </c>
      <c r="L1637" s="78">
        <v>50.88</v>
      </c>
      <c r="M1637" s="78">
        <v>732.8</v>
      </c>
      <c r="N1637" s="76">
        <v>34242</v>
      </c>
      <c r="O1637" s="77">
        <v>15.6</v>
      </c>
      <c r="P1637" s="78">
        <v>9.56</v>
      </c>
      <c r="Q1637" s="78">
        <v>11.6</v>
      </c>
      <c r="R1637" s="78">
        <v>50.31</v>
      </c>
      <c r="S1637" s="78">
        <v>727.3</v>
      </c>
      <c r="T1637" s="79">
        <v>8</v>
      </c>
      <c r="V1637" s="86">
        <v>34242</v>
      </c>
      <c r="X1637" s="81" t="str">
        <f t="shared" si="250"/>
        <v>1993-Q1</v>
      </c>
      <c r="Y1637" s="81" t="str">
        <f t="shared" si="251"/>
        <v>1993-Q1</v>
      </c>
      <c r="Z1637" s="87">
        <f t="shared" si="252"/>
        <v>12.6</v>
      </c>
      <c r="AB1637" s="81" t="str">
        <f t="shared" si="253"/>
        <v>1993-Q3</v>
      </c>
      <c r="AC1637" s="81" t="str">
        <f t="shared" si="254"/>
        <v>1993-Q3</v>
      </c>
      <c r="AD1637" s="87">
        <f t="shared" si="255"/>
        <v>11.6</v>
      </c>
      <c r="AF1637" s="81" t="str">
        <f t="shared" si="256"/>
        <v>1993-Q3</v>
      </c>
      <c r="AG1637" s="87">
        <f t="shared" si="257"/>
        <v>12.6</v>
      </c>
      <c r="AH1637" s="87">
        <f t="shared" si="258"/>
        <v>11.6</v>
      </c>
      <c r="AI1637" s="87">
        <f t="shared" si="259"/>
        <v>1</v>
      </c>
    </row>
    <row r="1638" spans="1:35" ht="12" customHeight="1" x14ac:dyDescent="0.2">
      <c r="A1638" s="73" t="s">
        <v>1887</v>
      </c>
      <c r="B1638" s="74" t="s">
        <v>210</v>
      </c>
      <c r="C1638" s="74" t="s">
        <v>2445</v>
      </c>
      <c r="D1638" s="74" t="s">
        <v>10</v>
      </c>
      <c r="E1638" s="74" t="s">
        <v>920</v>
      </c>
      <c r="F1638" s="74" t="s">
        <v>2</v>
      </c>
      <c r="G1638" s="74" t="s">
        <v>2680</v>
      </c>
      <c r="H1638" s="76">
        <v>33910</v>
      </c>
      <c r="I1638" s="77">
        <v>112.3</v>
      </c>
      <c r="J1638" s="78">
        <v>10.1</v>
      </c>
      <c r="K1638" s="78">
        <v>12.5</v>
      </c>
      <c r="L1638" s="78">
        <v>48.39</v>
      </c>
      <c r="M1638" s="78">
        <v>2376.6</v>
      </c>
      <c r="N1638" s="76">
        <v>34241</v>
      </c>
      <c r="O1638" s="77">
        <v>72.2</v>
      </c>
      <c r="P1638" s="78">
        <v>9.31</v>
      </c>
      <c r="Q1638" s="78">
        <v>11.47</v>
      </c>
      <c r="R1638" s="78">
        <v>48.39</v>
      </c>
      <c r="S1638" s="78">
        <v>2373.3000000000002</v>
      </c>
      <c r="T1638" s="79">
        <v>11</v>
      </c>
      <c r="V1638" s="86">
        <v>34241</v>
      </c>
      <c r="X1638" s="81" t="str">
        <f t="shared" si="250"/>
        <v>1992-Q4</v>
      </c>
      <c r="Y1638" s="81" t="str">
        <f t="shared" si="251"/>
        <v>1992-Q4</v>
      </c>
      <c r="Z1638" s="87">
        <f t="shared" si="252"/>
        <v>12.5</v>
      </c>
      <c r="AB1638" s="81" t="str">
        <f t="shared" si="253"/>
        <v>1993-Q3</v>
      </c>
      <c r="AC1638" s="81" t="str">
        <f t="shared" si="254"/>
        <v>1993-Q3</v>
      </c>
      <c r="AD1638" s="87">
        <f t="shared" si="255"/>
        <v>11.47</v>
      </c>
      <c r="AF1638" s="81" t="str">
        <f t="shared" si="256"/>
        <v>1993-Q3</v>
      </c>
      <c r="AG1638" s="87">
        <f t="shared" si="257"/>
        <v>12.5</v>
      </c>
      <c r="AH1638" s="87">
        <f t="shared" si="258"/>
        <v>11.47</v>
      </c>
      <c r="AI1638" s="87">
        <f t="shared" si="259"/>
        <v>1.0299999999999994</v>
      </c>
    </row>
    <row r="1639" spans="1:35" ht="12" customHeight="1" x14ac:dyDescent="0.2">
      <c r="A1639" s="73" t="s">
        <v>1887</v>
      </c>
      <c r="B1639" s="74" t="s">
        <v>14</v>
      </c>
      <c r="C1639" s="74" t="s">
        <v>131</v>
      </c>
      <c r="D1639" s="74" t="s">
        <v>2095</v>
      </c>
      <c r="E1639" s="74" t="s">
        <v>1722</v>
      </c>
      <c r="F1639" s="74" t="s">
        <v>2</v>
      </c>
      <c r="G1639" s="74" t="s">
        <v>2680</v>
      </c>
      <c r="H1639" s="76">
        <v>33907</v>
      </c>
      <c r="I1639" s="77">
        <v>101.2</v>
      </c>
      <c r="J1639" s="78">
        <v>9.82</v>
      </c>
      <c r="K1639" s="78">
        <v>12.25</v>
      </c>
      <c r="L1639" s="78">
        <v>45</v>
      </c>
      <c r="M1639" s="78">
        <v>2052.1</v>
      </c>
      <c r="N1639" s="76">
        <v>34233</v>
      </c>
      <c r="O1639" s="77">
        <v>-64</v>
      </c>
      <c r="P1639" s="78">
        <v>8.94</v>
      </c>
      <c r="Q1639" s="78">
        <v>10.5</v>
      </c>
      <c r="R1639" s="78">
        <v>45</v>
      </c>
      <c r="S1639" s="78">
        <v>2002.5</v>
      </c>
      <c r="T1639" s="79">
        <v>10</v>
      </c>
      <c r="V1639" s="86">
        <v>34233</v>
      </c>
      <c r="X1639" s="81" t="str">
        <f t="shared" si="250"/>
        <v>1992-Q4</v>
      </c>
      <c r="Y1639" s="81" t="str">
        <f t="shared" si="251"/>
        <v>1992-Q4</v>
      </c>
      <c r="Z1639" s="87">
        <f t="shared" si="252"/>
        <v>12.25</v>
      </c>
      <c r="AB1639" s="81" t="str">
        <f t="shared" si="253"/>
        <v>1993-Q3</v>
      </c>
      <c r="AC1639" s="81" t="str">
        <f t="shared" si="254"/>
        <v>1993-Q3</v>
      </c>
      <c r="AD1639" s="87">
        <f t="shared" si="255"/>
        <v>10.5</v>
      </c>
      <c r="AF1639" s="81" t="str">
        <f t="shared" si="256"/>
        <v>1993-Q3</v>
      </c>
      <c r="AG1639" s="87">
        <f t="shared" si="257"/>
        <v>12.25</v>
      </c>
      <c r="AH1639" s="87">
        <f t="shared" si="258"/>
        <v>10.5</v>
      </c>
      <c r="AI1639" s="87">
        <f t="shared" si="259"/>
        <v>1.75</v>
      </c>
    </row>
    <row r="1640" spans="1:35" ht="12" customHeight="1" x14ac:dyDescent="0.2">
      <c r="A1640" s="73" t="s">
        <v>1887</v>
      </c>
      <c r="B1640" s="74" t="s">
        <v>184</v>
      </c>
      <c r="C1640" s="74" t="s">
        <v>183</v>
      </c>
      <c r="D1640" s="74" t="s">
        <v>167</v>
      </c>
      <c r="E1640" s="74" t="s">
        <v>1289</v>
      </c>
      <c r="F1640" s="74" t="s">
        <v>2</v>
      </c>
      <c r="G1640" s="74" t="s">
        <v>2680</v>
      </c>
      <c r="H1640" s="76">
        <v>33863</v>
      </c>
      <c r="I1640" s="77">
        <v>86.1</v>
      </c>
      <c r="J1640" s="78">
        <v>10.57</v>
      </c>
      <c r="K1640" s="78">
        <v>13</v>
      </c>
      <c r="L1640" s="78">
        <v>43.65</v>
      </c>
      <c r="M1640" s="75" t="s">
        <v>1</v>
      </c>
      <c r="N1640" s="76">
        <v>34207</v>
      </c>
      <c r="O1640" s="77">
        <v>41.1</v>
      </c>
      <c r="P1640" s="75" t="s">
        <v>1</v>
      </c>
      <c r="Q1640" s="75" t="s">
        <v>1</v>
      </c>
      <c r="R1640" s="75" t="s">
        <v>1</v>
      </c>
      <c r="S1640" s="75" t="s">
        <v>1</v>
      </c>
      <c r="T1640" s="79">
        <v>11</v>
      </c>
      <c r="V1640" s="86">
        <v>34207</v>
      </c>
      <c r="X1640" s="81" t="str">
        <f t="shared" si="250"/>
        <v>1992-Q3</v>
      </c>
      <c r="Y1640" s="81" t="str">
        <f t="shared" si="251"/>
        <v>1992-Q3</v>
      </c>
      <c r="Z1640" s="87">
        <f t="shared" si="252"/>
        <v>13</v>
      </c>
      <c r="AB1640" s="81" t="str">
        <f t="shared" si="253"/>
        <v>1993-Q3</v>
      </c>
      <c r="AC1640" s="81" t="str">
        <f t="shared" si="254"/>
        <v/>
      </c>
      <c r="AD1640" s="87" t="str">
        <f t="shared" si="255"/>
        <v/>
      </c>
      <c r="AF1640" s="81" t="str">
        <f t="shared" si="256"/>
        <v/>
      </c>
      <c r="AG1640" s="87" t="str">
        <f t="shared" si="257"/>
        <v/>
      </c>
      <c r="AH1640" s="87" t="str">
        <f t="shared" si="258"/>
        <v/>
      </c>
      <c r="AI1640" s="87" t="str">
        <f t="shared" si="259"/>
        <v/>
      </c>
    </row>
    <row r="1641" spans="1:35" ht="12" customHeight="1" x14ac:dyDescent="0.2">
      <c r="A1641" s="73" t="s">
        <v>1887</v>
      </c>
      <c r="B1641" s="74" t="s">
        <v>39</v>
      </c>
      <c r="C1641" s="74" t="s">
        <v>2720</v>
      </c>
      <c r="D1641" s="74" t="s">
        <v>2228</v>
      </c>
      <c r="E1641" s="74" t="s">
        <v>1249</v>
      </c>
      <c r="F1641" s="74" t="s">
        <v>2</v>
      </c>
      <c r="G1641" s="74" t="s">
        <v>2680</v>
      </c>
      <c r="H1641" s="76">
        <v>33816</v>
      </c>
      <c r="I1641" s="77">
        <v>29.5</v>
      </c>
      <c r="J1641" s="78">
        <v>9.5500000000000007</v>
      </c>
      <c r="K1641" s="78">
        <v>11.75</v>
      </c>
      <c r="L1641" s="78">
        <v>42.06</v>
      </c>
      <c r="M1641" s="78">
        <v>1286</v>
      </c>
      <c r="N1641" s="76">
        <v>34205</v>
      </c>
      <c r="O1641" s="77">
        <v>18.5</v>
      </c>
      <c r="P1641" s="78">
        <v>9.4600000000000009</v>
      </c>
      <c r="Q1641" s="78">
        <v>11.5</v>
      </c>
      <c r="R1641" s="78">
        <v>42.49</v>
      </c>
      <c r="S1641" s="78">
        <v>1275.7</v>
      </c>
      <c r="T1641" s="79">
        <v>12</v>
      </c>
      <c r="V1641" s="86">
        <v>34205</v>
      </c>
      <c r="X1641" s="81" t="str">
        <f t="shared" si="250"/>
        <v>1992-Q3</v>
      </c>
      <c r="Y1641" s="81" t="str">
        <f t="shared" si="251"/>
        <v>1992-Q3</v>
      </c>
      <c r="Z1641" s="87">
        <f t="shared" si="252"/>
        <v>11.75</v>
      </c>
      <c r="AB1641" s="81" t="str">
        <f t="shared" si="253"/>
        <v>1993-Q3</v>
      </c>
      <c r="AC1641" s="81" t="str">
        <f t="shared" si="254"/>
        <v>1993-Q3</v>
      </c>
      <c r="AD1641" s="87">
        <f t="shared" si="255"/>
        <v>11.5</v>
      </c>
      <c r="AF1641" s="81" t="str">
        <f t="shared" si="256"/>
        <v>1993-Q3</v>
      </c>
      <c r="AG1641" s="87">
        <f t="shared" si="257"/>
        <v>11.75</v>
      </c>
      <c r="AH1641" s="87">
        <f t="shared" si="258"/>
        <v>11.5</v>
      </c>
      <c r="AI1641" s="87">
        <f t="shared" si="259"/>
        <v>0.25</v>
      </c>
    </row>
    <row r="1642" spans="1:35" ht="12" customHeight="1" x14ac:dyDescent="0.2">
      <c r="A1642" s="73" t="s">
        <v>1887</v>
      </c>
      <c r="B1642" s="74" t="s">
        <v>109</v>
      </c>
      <c r="C1642" s="74" t="s">
        <v>108</v>
      </c>
      <c r="D1642" s="74" t="s">
        <v>1176</v>
      </c>
      <c r="E1642" s="74" t="s">
        <v>326</v>
      </c>
      <c r="F1642" s="74" t="s">
        <v>2</v>
      </c>
      <c r="G1642" s="74" t="s">
        <v>2680</v>
      </c>
      <c r="H1642" s="76">
        <v>33675</v>
      </c>
      <c r="I1642" s="77">
        <v>7.8</v>
      </c>
      <c r="J1642" s="78">
        <v>10.24</v>
      </c>
      <c r="K1642" s="78">
        <v>12</v>
      </c>
      <c r="L1642" s="78">
        <v>61.3</v>
      </c>
      <c r="M1642" s="78">
        <v>75.099999999999994</v>
      </c>
      <c r="N1642" s="76">
        <v>34173</v>
      </c>
      <c r="O1642" s="77">
        <v>2.6</v>
      </c>
      <c r="P1642" s="78">
        <v>9.1999999999999993</v>
      </c>
      <c r="Q1642" s="78">
        <v>10.46</v>
      </c>
      <c r="R1642" s="78">
        <v>60.6</v>
      </c>
      <c r="S1642" s="78">
        <v>70.400000000000006</v>
      </c>
      <c r="T1642" s="79">
        <v>16</v>
      </c>
      <c r="V1642" s="86">
        <v>34173</v>
      </c>
      <c r="X1642" s="81" t="str">
        <f t="shared" si="250"/>
        <v>1992-Q1</v>
      </c>
      <c r="Y1642" s="81" t="str">
        <f t="shared" si="251"/>
        <v>1992-Q1</v>
      </c>
      <c r="Z1642" s="87">
        <f t="shared" si="252"/>
        <v>12</v>
      </c>
      <c r="AB1642" s="81" t="str">
        <f t="shared" si="253"/>
        <v>1993-Q3</v>
      </c>
      <c r="AC1642" s="81" t="str">
        <f t="shared" si="254"/>
        <v>1993-Q3</v>
      </c>
      <c r="AD1642" s="87">
        <f t="shared" si="255"/>
        <v>10.46</v>
      </c>
      <c r="AF1642" s="81" t="str">
        <f t="shared" si="256"/>
        <v>1993-Q3</v>
      </c>
      <c r="AG1642" s="87">
        <f t="shared" si="257"/>
        <v>12</v>
      </c>
      <c r="AH1642" s="87">
        <f t="shared" si="258"/>
        <v>10.46</v>
      </c>
      <c r="AI1642" s="87">
        <f t="shared" si="259"/>
        <v>1.5399999999999991</v>
      </c>
    </row>
    <row r="1643" spans="1:35" ht="12" customHeight="1" x14ac:dyDescent="0.2">
      <c r="A1643" s="73" t="s">
        <v>1887</v>
      </c>
      <c r="B1643" s="74" t="s">
        <v>81</v>
      </c>
      <c r="C1643" s="74" t="s">
        <v>88</v>
      </c>
      <c r="D1643" s="74" t="s">
        <v>12</v>
      </c>
      <c r="E1643" s="74" t="s">
        <v>611</v>
      </c>
      <c r="F1643" s="74" t="s">
        <v>2</v>
      </c>
      <c r="G1643" s="74" t="s">
        <v>2680</v>
      </c>
      <c r="H1643" s="76">
        <v>33848</v>
      </c>
      <c r="I1643" s="77">
        <v>14.9</v>
      </c>
      <c r="J1643" s="78">
        <v>10.42</v>
      </c>
      <c r="K1643" s="78">
        <v>13</v>
      </c>
      <c r="L1643" s="78">
        <v>48.51</v>
      </c>
      <c r="M1643" s="78">
        <v>239.8</v>
      </c>
      <c r="N1643" s="76">
        <v>34171</v>
      </c>
      <c r="O1643" s="77">
        <v>9.6</v>
      </c>
      <c r="P1643" s="78">
        <v>9.61</v>
      </c>
      <c r="Q1643" s="78">
        <v>11.38</v>
      </c>
      <c r="R1643" s="78">
        <v>48.05</v>
      </c>
      <c r="S1643" s="78">
        <v>238.1</v>
      </c>
      <c r="T1643" s="79">
        <v>10</v>
      </c>
      <c r="V1643" s="86">
        <v>34171</v>
      </c>
      <c r="X1643" s="81" t="str">
        <f t="shared" si="250"/>
        <v>1992-Q3</v>
      </c>
      <c r="Y1643" s="81" t="str">
        <f t="shared" si="251"/>
        <v>1992-Q3</v>
      </c>
      <c r="Z1643" s="87">
        <f t="shared" si="252"/>
        <v>13</v>
      </c>
      <c r="AB1643" s="81" t="str">
        <f t="shared" si="253"/>
        <v>1993-Q3</v>
      </c>
      <c r="AC1643" s="81" t="str">
        <f t="shared" si="254"/>
        <v>1993-Q3</v>
      </c>
      <c r="AD1643" s="87">
        <f t="shared" si="255"/>
        <v>11.38</v>
      </c>
      <c r="AF1643" s="81" t="str">
        <f t="shared" si="256"/>
        <v>1993-Q3</v>
      </c>
      <c r="AG1643" s="87">
        <f t="shared" si="257"/>
        <v>13</v>
      </c>
      <c r="AH1643" s="87">
        <f t="shared" si="258"/>
        <v>11.38</v>
      </c>
      <c r="AI1643" s="87">
        <f t="shared" si="259"/>
        <v>1.6199999999999992</v>
      </c>
    </row>
    <row r="1644" spans="1:35" ht="12" customHeight="1" x14ac:dyDescent="0.2">
      <c r="A1644" s="73" t="s">
        <v>1887</v>
      </c>
      <c r="B1644" s="74" t="s">
        <v>204</v>
      </c>
      <c r="C1644" s="74" t="s">
        <v>2327</v>
      </c>
      <c r="D1644" s="74" t="s">
        <v>2170</v>
      </c>
      <c r="E1644" s="74" t="s">
        <v>973</v>
      </c>
      <c r="F1644" s="74" t="s">
        <v>2</v>
      </c>
      <c r="G1644" s="74" t="s">
        <v>2680</v>
      </c>
      <c r="H1644" s="76">
        <v>33823</v>
      </c>
      <c r="I1644" s="77">
        <v>3.1</v>
      </c>
      <c r="J1644" s="78">
        <v>11.14</v>
      </c>
      <c r="K1644" s="78">
        <v>12.78</v>
      </c>
      <c r="L1644" s="78">
        <v>57.93</v>
      </c>
      <c r="M1644" s="78">
        <v>119</v>
      </c>
      <c r="N1644" s="76">
        <v>34145</v>
      </c>
      <c r="O1644" s="77">
        <v>-0.9</v>
      </c>
      <c r="P1644" s="78">
        <v>10.34</v>
      </c>
      <c r="Q1644" s="78">
        <v>11.67</v>
      </c>
      <c r="R1644" s="78">
        <v>51.71</v>
      </c>
      <c r="S1644" s="78">
        <v>119</v>
      </c>
      <c r="T1644" s="79">
        <v>10</v>
      </c>
      <c r="V1644" s="86">
        <v>34145</v>
      </c>
      <c r="X1644" s="81" t="str">
        <f t="shared" si="250"/>
        <v>1992-Q3</v>
      </c>
      <c r="Y1644" s="81" t="str">
        <f t="shared" si="251"/>
        <v>1992-Q3</v>
      </c>
      <c r="Z1644" s="87">
        <f t="shared" si="252"/>
        <v>12.78</v>
      </c>
      <c r="AB1644" s="81" t="str">
        <f t="shared" si="253"/>
        <v>1993-Q2</v>
      </c>
      <c r="AC1644" s="81" t="str">
        <f t="shared" si="254"/>
        <v>1993-Q2</v>
      </c>
      <c r="AD1644" s="87">
        <f t="shared" si="255"/>
        <v>11.67</v>
      </c>
      <c r="AF1644" s="81" t="str">
        <f t="shared" si="256"/>
        <v>1993-Q2</v>
      </c>
      <c r="AG1644" s="87">
        <f t="shared" si="257"/>
        <v>12.78</v>
      </c>
      <c r="AH1644" s="87">
        <f t="shared" si="258"/>
        <v>11.67</v>
      </c>
      <c r="AI1644" s="87">
        <f t="shared" si="259"/>
        <v>1.1099999999999994</v>
      </c>
    </row>
    <row r="1645" spans="1:35" ht="12" customHeight="1" x14ac:dyDescent="0.2">
      <c r="A1645" s="73" t="s">
        <v>1887</v>
      </c>
      <c r="B1645" s="74" t="s">
        <v>204</v>
      </c>
      <c r="C1645" s="74" t="s">
        <v>2327</v>
      </c>
      <c r="D1645" s="74" t="s">
        <v>2170</v>
      </c>
      <c r="E1645" s="74" t="s">
        <v>974</v>
      </c>
      <c r="F1645" s="74" t="s">
        <v>2</v>
      </c>
      <c r="G1645" s="74" t="s">
        <v>2680</v>
      </c>
      <c r="H1645" s="76">
        <v>33816</v>
      </c>
      <c r="I1645" s="77">
        <v>19.399999999999999</v>
      </c>
      <c r="J1645" s="78">
        <v>11.08</v>
      </c>
      <c r="K1645" s="78">
        <v>13.5</v>
      </c>
      <c r="L1645" s="78">
        <v>44.75</v>
      </c>
      <c r="M1645" s="75" t="s">
        <v>1</v>
      </c>
      <c r="N1645" s="76">
        <v>34138</v>
      </c>
      <c r="O1645" s="77">
        <v>4.9000000000000004</v>
      </c>
      <c r="P1645" s="75" t="s">
        <v>1</v>
      </c>
      <c r="Q1645" s="75" t="s">
        <v>1</v>
      </c>
      <c r="R1645" s="75" t="s">
        <v>1</v>
      </c>
      <c r="S1645" s="75" t="s">
        <v>1</v>
      </c>
      <c r="T1645" s="79">
        <v>10</v>
      </c>
      <c r="V1645" s="86">
        <v>34138</v>
      </c>
      <c r="X1645" s="81" t="str">
        <f t="shared" si="250"/>
        <v>1992-Q3</v>
      </c>
      <c r="Y1645" s="81" t="str">
        <f t="shared" si="251"/>
        <v>1992-Q3</v>
      </c>
      <c r="Z1645" s="87">
        <f t="shared" si="252"/>
        <v>13.5</v>
      </c>
      <c r="AB1645" s="81" t="str">
        <f t="shared" si="253"/>
        <v>1993-Q2</v>
      </c>
      <c r="AC1645" s="81" t="str">
        <f t="shared" si="254"/>
        <v/>
      </c>
      <c r="AD1645" s="87" t="str">
        <f t="shared" si="255"/>
        <v/>
      </c>
      <c r="AF1645" s="81" t="str">
        <f t="shared" si="256"/>
        <v/>
      </c>
      <c r="AG1645" s="87" t="str">
        <f t="shared" si="257"/>
        <v/>
      </c>
      <c r="AH1645" s="87" t="str">
        <f t="shared" si="258"/>
        <v/>
      </c>
      <c r="AI1645" s="87" t="str">
        <f t="shared" si="259"/>
        <v/>
      </c>
    </row>
    <row r="1646" spans="1:35" ht="12" customHeight="1" x14ac:dyDescent="0.2">
      <c r="A1646" s="73" t="s">
        <v>1887</v>
      </c>
      <c r="B1646" s="74" t="s">
        <v>193</v>
      </c>
      <c r="C1646" s="74" t="s">
        <v>1048</v>
      </c>
      <c r="D1646" s="74" t="s">
        <v>2095</v>
      </c>
      <c r="E1646" s="74" t="s">
        <v>1050</v>
      </c>
      <c r="F1646" s="74" t="s">
        <v>2</v>
      </c>
      <c r="G1646" s="74" t="s">
        <v>2680</v>
      </c>
      <c r="H1646" s="76">
        <v>33928</v>
      </c>
      <c r="I1646" s="77">
        <v>5.3</v>
      </c>
      <c r="J1646" s="78">
        <v>10.88</v>
      </c>
      <c r="K1646" s="78">
        <v>13</v>
      </c>
      <c r="L1646" s="78">
        <v>55.51</v>
      </c>
      <c r="M1646" s="75" t="s">
        <v>1</v>
      </c>
      <c r="N1646" s="76">
        <v>34138</v>
      </c>
      <c r="O1646" s="77">
        <v>4.3</v>
      </c>
      <c r="P1646" s="78">
        <v>10.32</v>
      </c>
      <c r="Q1646" s="78">
        <v>12.1</v>
      </c>
      <c r="R1646" s="78">
        <v>56.11</v>
      </c>
      <c r="S1646" s="75" t="s">
        <v>1</v>
      </c>
      <c r="T1646" s="79">
        <v>7</v>
      </c>
      <c r="V1646" s="86">
        <v>34138</v>
      </c>
      <c r="X1646" s="81" t="str">
        <f t="shared" si="250"/>
        <v>1992-Q4</v>
      </c>
      <c r="Y1646" s="81" t="str">
        <f t="shared" si="251"/>
        <v>1992-Q4</v>
      </c>
      <c r="Z1646" s="87">
        <f t="shared" si="252"/>
        <v>13</v>
      </c>
      <c r="AB1646" s="81" t="str">
        <f t="shared" si="253"/>
        <v>1993-Q2</v>
      </c>
      <c r="AC1646" s="81" t="str">
        <f t="shared" si="254"/>
        <v>1993-Q2</v>
      </c>
      <c r="AD1646" s="87">
        <f t="shared" si="255"/>
        <v>12.1</v>
      </c>
      <c r="AF1646" s="81" t="str">
        <f t="shared" si="256"/>
        <v>1993-Q2</v>
      </c>
      <c r="AG1646" s="87">
        <f t="shared" si="257"/>
        <v>13</v>
      </c>
      <c r="AH1646" s="87">
        <f t="shared" si="258"/>
        <v>12.1</v>
      </c>
      <c r="AI1646" s="87">
        <f t="shared" si="259"/>
        <v>0.90000000000000036</v>
      </c>
    </row>
    <row r="1647" spans="1:35" ht="12" customHeight="1" x14ac:dyDescent="0.2">
      <c r="A1647" s="73" t="s">
        <v>1887</v>
      </c>
      <c r="B1647" s="74" t="s">
        <v>257</v>
      </c>
      <c r="C1647" s="74" t="s">
        <v>2450</v>
      </c>
      <c r="D1647" s="74" t="s">
        <v>2002</v>
      </c>
      <c r="E1647" s="74" t="s">
        <v>383</v>
      </c>
      <c r="F1647" s="74" t="s">
        <v>2</v>
      </c>
      <c r="G1647" s="74" t="s">
        <v>2680</v>
      </c>
      <c r="H1647" s="76">
        <v>33949</v>
      </c>
      <c r="I1647" s="77">
        <v>369</v>
      </c>
      <c r="J1647" s="78">
        <v>9.94</v>
      </c>
      <c r="K1647" s="78">
        <v>12.9</v>
      </c>
      <c r="L1647" s="78">
        <v>46.1</v>
      </c>
      <c r="M1647" s="78">
        <v>3626.1</v>
      </c>
      <c r="N1647" s="76">
        <v>34136</v>
      </c>
      <c r="O1647" s="77">
        <v>141.30000000000001</v>
      </c>
      <c r="P1647" s="78">
        <v>8.84</v>
      </c>
      <c r="Q1647" s="78">
        <v>11.5</v>
      </c>
      <c r="R1647" s="78">
        <v>40.1</v>
      </c>
      <c r="S1647" s="78">
        <v>3575.5</v>
      </c>
      <c r="T1647" s="79">
        <v>6</v>
      </c>
      <c r="V1647" s="86">
        <v>34136</v>
      </c>
      <c r="X1647" s="81" t="str">
        <f t="shared" si="250"/>
        <v>1992-Q4</v>
      </c>
      <c r="Y1647" s="81" t="str">
        <f t="shared" si="251"/>
        <v>1992-Q4</v>
      </c>
      <c r="Z1647" s="87">
        <f t="shared" si="252"/>
        <v>12.9</v>
      </c>
      <c r="AB1647" s="81" t="str">
        <f t="shared" si="253"/>
        <v>1993-Q2</v>
      </c>
      <c r="AC1647" s="81" t="str">
        <f t="shared" si="254"/>
        <v>1993-Q2</v>
      </c>
      <c r="AD1647" s="87">
        <f t="shared" si="255"/>
        <v>11.5</v>
      </c>
      <c r="AF1647" s="81" t="str">
        <f t="shared" si="256"/>
        <v>1993-Q2</v>
      </c>
      <c r="AG1647" s="87">
        <f t="shared" si="257"/>
        <v>12.9</v>
      </c>
      <c r="AH1647" s="87">
        <f t="shared" si="258"/>
        <v>11.5</v>
      </c>
      <c r="AI1647" s="87">
        <f t="shared" si="259"/>
        <v>1.4000000000000004</v>
      </c>
    </row>
    <row r="1648" spans="1:35" ht="12" customHeight="1" x14ac:dyDescent="0.2">
      <c r="A1648" s="73" t="s">
        <v>1887</v>
      </c>
      <c r="B1648" s="74" t="s">
        <v>8</v>
      </c>
      <c r="C1648" s="74" t="s">
        <v>2942</v>
      </c>
      <c r="D1648" s="74" t="s">
        <v>128</v>
      </c>
      <c r="E1648" s="74" t="s">
        <v>1741</v>
      </c>
      <c r="F1648" s="74" t="s">
        <v>2</v>
      </c>
      <c r="G1648" s="74" t="s">
        <v>2680</v>
      </c>
      <c r="H1648" s="76">
        <v>33903</v>
      </c>
      <c r="I1648" s="77">
        <v>-2.7</v>
      </c>
      <c r="J1648" s="78">
        <v>11.18</v>
      </c>
      <c r="K1648" s="78">
        <v>12.5</v>
      </c>
      <c r="L1648" s="78">
        <v>50.34</v>
      </c>
      <c r="M1648" s="75" t="s">
        <v>1</v>
      </c>
      <c r="N1648" s="76">
        <v>34123</v>
      </c>
      <c r="O1648" s="77">
        <v>-4.4000000000000004</v>
      </c>
      <c r="P1648" s="78">
        <v>10.92</v>
      </c>
      <c r="Q1648" s="78">
        <v>12</v>
      </c>
      <c r="R1648" s="78">
        <v>50.66</v>
      </c>
      <c r="S1648" s="78">
        <v>230.2</v>
      </c>
      <c r="T1648" s="79">
        <v>7</v>
      </c>
      <c r="V1648" s="86">
        <v>34123</v>
      </c>
      <c r="X1648" s="81" t="str">
        <f t="shared" si="250"/>
        <v>1992-Q4</v>
      </c>
      <c r="Y1648" s="81" t="str">
        <f t="shared" si="251"/>
        <v>1992-Q4</v>
      </c>
      <c r="Z1648" s="87">
        <f t="shared" si="252"/>
        <v>12.5</v>
      </c>
      <c r="AB1648" s="81" t="str">
        <f t="shared" si="253"/>
        <v>1993-Q2</v>
      </c>
      <c r="AC1648" s="81" t="str">
        <f t="shared" si="254"/>
        <v>1993-Q2</v>
      </c>
      <c r="AD1648" s="87">
        <f t="shared" si="255"/>
        <v>12</v>
      </c>
      <c r="AF1648" s="81" t="str">
        <f t="shared" si="256"/>
        <v>1993-Q2</v>
      </c>
      <c r="AG1648" s="87">
        <f t="shared" si="257"/>
        <v>12.5</v>
      </c>
      <c r="AH1648" s="87">
        <f t="shared" si="258"/>
        <v>12</v>
      </c>
      <c r="AI1648" s="87">
        <f t="shared" si="259"/>
        <v>0.5</v>
      </c>
    </row>
    <row r="1649" spans="1:35" ht="12" customHeight="1" x14ac:dyDescent="0.2">
      <c r="A1649" s="73" t="s">
        <v>1887</v>
      </c>
      <c r="B1649" s="74" t="s">
        <v>67</v>
      </c>
      <c r="C1649" s="74" t="s">
        <v>744</v>
      </c>
      <c r="D1649" s="74" t="s">
        <v>2095</v>
      </c>
      <c r="E1649" s="74" t="s">
        <v>745</v>
      </c>
      <c r="F1649" s="74" t="s">
        <v>2</v>
      </c>
      <c r="G1649" s="74" t="s">
        <v>2680</v>
      </c>
      <c r="H1649" s="76">
        <v>33924</v>
      </c>
      <c r="I1649" s="77">
        <v>10.199999999999999</v>
      </c>
      <c r="J1649" s="78">
        <v>10.6</v>
      </c>
      <c r="K1649" s="78">
        <v>12.25</v>
      </c>
      <c r="L1649" s="78">
        <v>50</v>
      </c>
      <c r="M1649" s="78">
        <v>87</v>
      </c>
      <c r="N1649" s="76">
        <v>34117</v>
      </c>
      <c r="O1649" s="77">
        <v>7</v>
      </c>
      <c r="P1649" s="78">
        <v>9.9499999999999993</v>
      </c>
      <c r="Q1649" s="78">
        <v>11</v>
      </c>
      <c r="R1649" s="78">
        <v>49.89</v>
      </c>
      <c r="S1649" s="78">
        <v>86.3</v>
      </c>
      <c r="T1649" s="79">
        <v>6</v>
      </c>
      <c r="V1649" s="86">
        <v>34117</v>
      </c>
      <c r="X1649" s="81" t="str">
        <f t="shared" si="250"/>
        <v>1992-Q4</v>
      </c>
      <c r="Y1649" s="81" t="str">
        <f t="shared" si="251"/>
        <v>1992-Q4</v>
      </c>
      <c r="Z1649" s="87">
        <f t="shared" si="252"/>
        <v>12.25</v>
      </c>
      <c r="AB1649" s="81" t="str">
        <f t="shared" si="253"/>
        <v>1993-Q2</v>
      </c>
      <c r="AC1649" s="81" t="str">
        <f t="shared" si="254"/>
        <v>1993-Q2</v>
      </c>
      <c r="AD1649" s="87">
        <f t="shared" si="255"/>
        <v>11</v>
      </c>
      <c r="AF1649" s="81" t="str">
        <f t="shared" si="256"/>
        <v>1993-Q2</v>
      </c>
      <c r="AG1649" s="87">
        <f t="shared" si="257"/>
        <v>12.25</v>
      </c>
      <c r="AH1649" s="87">
        <f t="shared" si="258"/>
        <v>11</v>
      </c>
      <c r="AI1649" s="87">
        <f t="shared" si="259"/>
        <v>1.25</v>
      </c>
    </row>
    <row r="1650" spans="1:35" ht="12" customHeight="1" x14ac:dyDescent="0.2">
      <c r="A1650" s="73" t="s">
        <v>1887</v>
      </c>
      <c r="B1650" s="74" t="s">
        <v>163</v>
      </c>
      <c r="C1650" s="74" t="s">
        <v>2330</v>
      </c>
      <c r="D1650" s="74" t="s">
        <v>15</v>
      </c>
      <c r="E1650" s="74" t="s">
        <v>1466</v>
      </c>
      <c r="F1650" s="74" t="s">
        <v>2</v>
      </c>
      <c r="G1650" s="74" t="s">
        <v>2680</v>
      </c>
      <c r="H1650" s="76">
        <v>33945</v>
      </c>
      <c r="I1650" s="77">
        <v>76.3</v>
      </c>
      <c r="J1650" s="78">
        <v>10.02</v>
      </c>
      <c r="K1650" s="78">
        <v>12.05</v>
      </c>
      <c r="L1650" s="78">
        <v>47.84</v>
      </c>
      <c r="M1650" s="78">
        <v>2091</v>
      </c>
      <c r="N1650" s="76">
        <v>34114</v>
      </c>
      <c r="O1650" s="77">
        <v>60.4</v>
      </c>
      <c r="P1650" s="78">
        <v>9.8000000000000007</v>
      </c>
      <c r="Q1650" s="78">
        <v>11.5</v>
      </c>
      <c r="R1650" s="78">
        <v>47.84</v>
      </c>
      <c r="S1650" s="78">
        <v>2088.4</v>
      </c>
      <c r="T1650" s="79">
        <v>5</v>
      </c>
      <c r="V1650" s="86">
        <v>34114</v>
      </c>
      <c r="X1650" s="81" t="str">
        <f t="shared" si="250"/>
        <v>1992-Q4</v>
      </c>
      <c r="Y1650" s="81" t="str">
        <f t="shared" si="251"/>
        <v>1992-Q4</v>
      </c>
      <c r="Z1650" s="87">
        <f t="shared" si="252"/>
        <v>12.05</v>
      </c>
      <c r="AB1650" s="81" t="str">
        <f t="shared" si="253"/>
        <v>1993-Q2</v>
      </c>
      <c r="AC1650" s="81" t="str">
        <f t="shared" si="254"/>
        <v>1993-Q2</v>
      </c>
      <c r="AD1650" s="87">
        <f t="shared" si="255"/>
        <v>11.5</v>
      </c>
      <c r="AF1650" s="81" t="str">
        <f t="shared" si="256"/>
        <v>1993-Q2</v>
      </c>
      <c r="AG1650" s="87">
        <f t="shared" si="257"/>
        <v>12.05</v>
      </c>
      <c r="AH1650" s="87">
        <f t="shared" si="258"/>
        <v>11.5</v>
      </c>
      <c r="AI1650" s="87">
        <f t="shared" si="259"/>
        <v>0.55000000000000071</v>
      </c>
    </row>
    <row r="1651" spans="1:35" ht="12" customHeight="1" x14ac:dyDescent="0.2">
      <c r="A1651" s="73" t="s">
        <v>1887</v>
      </c>
      <c r="B1651" s="74" t="s">
        <v>31</v>
      </c>
      <c r="C1651" s="74" t="s">
        <v>1421</v>
      </c>
      <c r="D1651" s="74" t="s">
        <v>4</v>
      </c>
      <c r="E1651" s="74" t="s">
        <v>1422</v>
      </c>
      <c r="F1651" s="74" t="s">
        <v>2</v>
      </c>
      <c r="G1651" s="74" t="s">
        <v>2680</v>
      </c>
      <c r="H1651" s="76">
        <v>33834</v>
      </c>
      <c r="I1651" s="77">
        <v>86</v>
      </c>
      <c r="J1651" s="78">
        <v>10.3</v>
      </c>
      <c r="K1651" s="78">
        <v>12.9</v>
      </c>
      <c r="L1651" s="78">
        <v>44.5</v>
      </c>
      <c r="M1651" s="78">
        <v>1620.4</v>
      </c>
      <c r="N1651" s="76">
        <v>34103</v>
      </c>
      <c r="O1651" s="77">
        <v>53.6</v>
      </c>
      <c r="P1651" s="78">
        <v>9.4499999999999993</v>
      </c>
      <c r="Q1651" s="78">
        <v>11.5</v>
      </c>
      <c r="R1651" s="78">
        <v>44.5</v>
      </c>
      <c r="S1651" s="78">
        <v>1552.9</v>
      </c>
      <c r="T1651" s="79">
        <v>8</v>
      </c>
      <c r="V1651" s="86">
        <v>34103</v>
      </c>
      <c r="X1651" s="81" t="str">
        <f t="shared" si="250"/>
        <v>1992-Q3</v>
      </c>
      <c r="Y1651" s="81" t="str">
        <f t="shared" si="251"/>
        <v>1992-Q3</v>
      </c>
      <c r="Z1651" s="87">
        <f t="shared" si="252"/>
        <v>12.9</v>
      </c>
      <c r="AB1651" s="81" t="str">
        <f t="shared" si="253"/>
        <v>1993-Q2</v>
      </c>
      <c r="AC1651" s="81" t="str">
        <f t="shared" si="254"/>
        <v>1993-Q2</v>
      </c>
      <c r="AD1651" s="87">
        <f t="shared" si="255"/>
        <v>11.5</v>
      </c>
      <c r="AF1651" s="81" t="str">
        <f t="shared" si="256"/>
        <v>1993-Q2</v>
      </c>
      <c r="AG1651" s="87">
        <f t="shared" si="257"/>
        <v>12.9</v>
      </c>
      <c r="AH1651" s="87">
        <f t="shared" si="258"/>
        <v>11.5</v>
      </c>
      <c r="AI1651" s="87">
        <f t="shared" si="259"/>
        <v>1.4000000000000004</v>
      </c>
    </row>
    <row r="1652" spans="1:35" ht="12" customHeight="1" x14ac:dyDescent="0.2">
      <c r="A1652" s="73" t="s">
        <v>1887</v>
      </c>
      <c r="B1652" s="74" t="s">
        <v>57</v>
      </c>
      <c r="C1652" s="74" t="s">
        <v>56</v>
      </c>
      <c r="D1652" s="74" t="s">
        <v>2095</v>
      </c>
      <c r="E1652" s="74" t="s">
        <v>900</v>
      </c>
      <c r="F1652" s="74" t="s">
        <v>2</v>
      </c>
      <c r="G1652" s="74" t="s">
        <v>2680</v>
      </c>
      <c r="H1652" s="76">
        <v>33738</v>
      </c>
      <c r="I1652" s="77">
        <v>6.3</v>
      </c>
      <c r="J1652" s="78">
        <v>9.75</v>
      </c>
      <c r="K1652" s="78">
        <v>13.35</v>
      </c>
      <c r="L1652" s="78">
        <v>38.96</v>
      </c>
      <c r="M1652" s="78">
        <v>83.1</v>
      </c>
      <c r="N1652" s="76">
        <v>34100</v>
      </c>
      <c r="O1652" s="77">
        <v>3.6</v>
      </c>
      <c r="P1652" s="78">
        <v>8.93</v>
      </c>
      <c r="Q1652" s="78">
        <v>11.75</v>
      </c>
      <c r="R1652" s="78">
        <v>38.89</v>
      </c>
      <c r="S1652" s="78">
        <v>81.3</v>
      </c>
      <c r="T1652" s="79">
        <v>12</v>
      </c>
      <c r="V1652" s="86">
        <v>34100</v>
      </c>
      <c r="X1652" s="81" t="str">
        <f t="shared" si="250"/>
        <v>1992-Q2</v>
      </c>
      <c r="Y1652" s="81" t="str">
        <f t="shared" si="251"/>
        <v>1992-Q2</v>
      </c>
      <c r="Z1652" s="87">
        <f t="shared" si="252"/>
        <v>13.35</v>
      </c>
      <c r="AB1652" s="81" t="str">
        <f t="shared" si="253"/>
        <v>1993-Q2</v>
      </c>
      <c r="AC1652" s="81" t="str">
        <f t="shared" si="254"/>
        <v>1993-Q2</v>
      </c>
      <c r="AD1652" s="87">
        <f t="shared" si="255"/>
        <v>11.75</v>
      </c>
      <c r="AF1652" s="81" t="str">
        <f t="shared" si="256"/>
        <v>1993-Q2</v>
      </c>
      <c r="AG1652" s="87">
        <f t="shared" si="257"/>
        <v>13.35</v>
      </c>
      <c r="AH1652" s="87">
        <f t="shared" si="258"/>
        <v>11.75</v>
      </c>
      <c r="AI1652" s="87">
        <f t="shared" si="259"/>
        <v>1.5999999999999996</v>
      </c>
    </row>
    <row r="1653" spans="1:35" ht="12" customHeight="1" x14ac:dyDescent="0.2">
      <c r="A1653" s="73" t="s">
        <v>1887</v>
      </c>
      <c r="B1653" s="74" t="s">
        <v>63</v>
      </c>
      <c r="C1653" s="74" t="s">
        <v>3019</v>
      </c>
      <c r="D1653" s="74" t="s">
        <v>62</v>
      </c>
      <c r="E1653" s="74" t="s">
        <v>798</v>
      </c>
      <c r="F1653" s="74" t="s">
        <v>2</v>
      </c>
      <c r="G1653" s="74" t="s">
        <v>2680</v>
      </c>
      <c r="H1653" s="76">
        <v>33872</v>
      </c>
      <c r="I1653" s="77">
        <v>159.80000000000001</v>
      </c>
      <c r="J1653" s="78">
        <v>9.89</v>
      </c>
      <c r="K1653" s="78">
        <v>12.87</v>
      </c>
      <c r="L1653" s="78">
        <v>44.55</v>
      </c>
      <c r="M1653" s="78">
        <v>4428.2</v>
      </c>
      <c r="N1653" s="76">
        <v>34082</v>
      </c>
      <c r="O1653" s="77">
        <v>84.9</v>
      </c>
      <c r="P1653" s="78">
        <v>9.4</v>
      </c>
      <c r="Q1653" s="78">
        <v>11.75</v>
      </c>
      <c r="R1653" s="78">
        <v>44.55</v>
      </c>
      <c r="S1653" s="78">
        <v>4312.8</v>
      </c>
      <c r="T1653" s="79">
        <v>7</v>
      </c>
      <c r="V1653" s="86">
        <v>34082</v>
      </c>
      <c r="X1653" s="81" t="str">
        <f t="shared" si="250"/>
        <v>1992-Q3</v>
      </c>
      <c r="Y1653" s="81" t="str">
        <f t="shared" si="251"/>
        <v>1992-Q3</v>
      </c>
      <c r="Z1653" s="87">
        <f t="shared" si="252"/>
        <v>12.87</v>
      </c>
      <c r="AB1653" s="81" t="str">
        <f t="shared" si="253"/>
        <v>1993-Q2</v>
      </c>
      <c r="AC1653" s="81" t="str">
        <f t="shared" si="254"/>
        <v>1993-Q2</v>
      </c>
      <c r="AD1653" s="87">
        <f t="shared" si="255"/>
        <v>11.75</v>
      </c>
      <c r="AF1653" s="81" t="str">
        <f t="shared" si="256"/>
        <v>1993-Q2</v>
      </c>
      <c r="AG1653" s="87">
        <f t="shared" si="257"/>
        <v>12.87</v>
      </c>
      <c r="AH1653" s="87">
        <f t="shared" si="258"/>
        <v>11.75</v>
      </c>
      <c r="AI1653" s="87">
        <f t="shared" si="259"/>
        <v>1.1199999999999992</v>
      </c>
    </row>
    <row r="1654" spans="1:35" ht="12" customHeight="1" x14ac:dyDescent="0.2">
      <c r="A1654" s="73" t="s">
        <v>1887</v>
      </c>
      <c r="B1654" s="74" t="s">
        <v>63</v>
      </c>
      <c r="C1654" s="74" t="s">
        <v>97</v>
      </c>
      <c r="D1654" s="74" t="s">
        <v>62</v>
      </c>
      <c r="E1654" s="74" t="s">
        <v>812</v>
      </c>
      <c r="F1654" s="74" t="s">
        <v>2</v>
      </c>
      <c r="G1654" s="74" t="s">
        <v>2680</v>
      </c>
      <c r="H1654" s="76">
        <v>33907</v>
      </c>
      <c r="I1654" s="77">
        <v>14.6</v>
      </c>
      <c r="J1654" s="78">
        <v>10.07</v>
      </c>
      <c r="K1654" s="78">
        <v>12.5</v>
      </c>
      <c r="L1654" s="78">
        <v>46</v>
      </c>
      <c r="M1654" s="75" t="s">
        <v>1</v>
      </c>
      <c r="N1654" s="76">
        <v>34054</v>
      </c>
      <c r="O1654" s="77">
        <v>7.8</v>
      </c>
      <c r="P1654" s="75" t="s">
        <v>1</v>
      </c>
      <c r="Q1654" s="75" t="s">
        <v>1</v>
      </c>
      <c r="R1654" s="75" t="s">
        <v>1</v>
      </c>
      <c r="S1654" s="75" t="s">
        <v>1</v>
      </c>
      <c r="T1654" s="79">
        <v>4</v>
      </c>
      <c r="V1654" s="86">
        <v>34054</v>
      </c>
      <c r="X1654" s="81" t="str">
        <f t="shared" si="250"/>
        <v>1992-Q4</v>
      </c>
      <c r="Y1654" s="81" t="str">
        <f t="shared" si="251"/>
        <v>1992-Q4</v>
      </c>
      <c r="Z1654" s="87">
        <f t="shared" si="252"/>
        <v>12.5</v>
      </c>
      <c r="AB1654" s="81" t="str">
        <f t="shared" si="253"/>
        <v>1993-Q1</v>
      </c>
      <c r="AC1654" s="81" t="str">
        <f t="shared" si="254"/>
        <v/>
      </c>
      <c r="AD1654" s="87" t="str">
        <f t="shared" si="255"/>
        <v/>
      </c>
      <c r="AF1654" s="81" t="str">
        <f t="shared" si="256"/>
        <v/>
      </c>
      <c r="AG1654" s="87" t="str">
        <f t="shared" si="257"/>
        <v/>
      </c>
      <c r="AH1654" s="87" t="str">
        <f t="shared" si="258"/>
        <v/>
      </c>
      <c r="AI1654" s="87" t="str">
        <f t="shared" si="259"/>
        <v/>
      </c>
    </row>
    <row r="1655" spans="1:35" ht="12" customHeight="1" x14ac:dyDescent="0.2">
      <c r="A1655" s="73" t="s">
        <v>1887</v>
      </c>
      <c r="B1655" s="74" t="s">
        <v>193</v>
      </c>
      <c r="C1655" s="74" t="s">
        <v>16</v>
      </c>
      <c r="D1655" s="74" t="s">
        <v>15</v>
      </c>
      <c r="E1655" s="74" t="s">
        <v>1053</v>
      </c>
      <c r="F1655" s="74" t="s">
        <v>2</v>
      </c>
      <c r="G1655" s="74" t="s">
        <v>2680</v>
      </c>
      <c r="H1655" s="76">
        <v>33816</v>
      </c>
      <c r="I1655" s="77">
        <v>17.399999999999999</v>
      </c>
      <c r="J1655" s="78">
        <v>10.07</v>
      </c>
      <c r="K1655" s="78">
        <v>13</v>
      </c>
      <c r="L1655" s="78">
        <v>44.1</v>
      </c>
      <c r="M1655" s="78">
        <v>367.8</v>
      </c>
      <c r="N1655" s="76">
        <v>34026</v>
      </c>
      <c r="O1655" s="77">
        <v>10.6</v>
      </c>
      <c r="P1655" s="78">
        <v>9.48</v>
      </c>
      <c r="Q1655" s="78">
        <v>11.8</v>
      </c>
      <c r="R1655" s="78">
        <v>44.82</v>
      </c>
      <c r="S1655" s="78">
        <v>367.8</v>
      </c>
      <c r="T1655" s="79">
        <v>7</v>
      </c>
      <c r="V1655" s="86">
        <v>34026</v>
      </c>
      <c r="X1655" s="81" t="str">
        <f t="shared" si="250"/>
        <v>1992-Q3</v>
      </c>
      <c r="Y1655" s="81" t="str">
        <f t="shared" si="251"/>
        <v>1992-Q3</v>
      </c>
      <c r="Z1655" s="87">
        <f t="shared" si="252"/>
        <v>13</v>
      </c>
      <c r="AB1655" s="81" t="str">
        <f t="shared" si="253"/>
        <v>1993-Q1</v>
      </c>
      <c r="AC1655" s="81" t="str">
        <f t="shared" si="254"/>
        <v>1993-Q1</v>
      </c>
      <c r="AD1655" s="87">
        <f t="shared" si="255"/>
        <v>11.8</v>
      </c>
      <c r="AF1655" s="81" t="str">
        <f t="shared" si="256"/>
        <v>1993-Q1</v>
      </c>
      <c r="AG1655" s="87">
        <f t="shared" si="257"/>
        <v>13</v>
      </c>
      <c r="AH1655" s="87">
        <f t="shared" si="258"/>
        <v>11.8</v>
      </c>
      <c r="AI1655" s="87">
        <f t="shared" si="259"/>
        <v>1.1999999999999993</v>
      </c>
    </row>
    <row r="1656" spans="1:35" ht="12" customHeight="1" x14ac:dyDescent="0.2">
      <c r="A1656" s="73" t="s">
        <v>1887</v>
      </c>
      <c r="B1656" s="74" t="s">
        <v>46</v>
      </c>
      <c r="C1656" s="74" t="s">
        <v>45</v>
      </c>
      <c r="D1656" s="74" t="s">
        <v>4</v>
      </c>
      <c r="E1656" s="74" t="s">
        <v>1093</v>
      </c>
      <c r="F1656" s="74" t="s">
        <v>2</v>
      </c>
      <c r="G1656" s="74" t="s">
        <v>2680</v>
      </c>
      <c r="H1656" s="76">
        <v>33592</v>
      </c>
      <c r="I1656" s="77">
        <v>209.2</v>
      </c>
      <c r="J1656" s="78">
        <v>10.85</v>
      </c>
      <c r="K1656" s="78">
        <v>13.3</v>
      </c>
      <c r="L1656" s="78">
        <v>48.48</v>
      </c>
      <c r="M1656" s="78">
        <v>2608.1999999999998</v>
      </c>
      <c r="N1656" s="76">
        <v>34026</v>
      </c>
      <c r="O1656" s="77">
        <v>123.8</v>
      </c>
      <c r="P1656" s="78">
        <v>10.28</v>
      </c>
      <c r="Q1656" s="78">
        <v>12.2</v>
      </c>
      <c r="R1656" s="78">
        <v>47.38</v>
      </c>
      <c r="S1656" s="78">
        <v>2456.1</v>
      </c>
      <c r="T1656" s="79">
        <v>14</v>
      </c>
      <c r="V1656" s="86">
        <v>34026</v>
      </c>
      <c r="X1656" s="81" t="str">
        <f t="shared" si="250"/>
        <v>1991-Q4</v>
      </c>
      <c r="Y1656" s="81" t="str">
        <f t="shared" si="251"/>
        <v>1991-Q4</v>
      </c>
      <c r="Z1656" s="87">
        <f t="shared" si="252"/>
        <v>13.3</v>
      </c>
      <c r="AB1656" s="81" t="str">
        <f t="shared" si="253"/>
        <v>1993-Q1</v>
      </c>
      <c r="AC1656" s="81" t="str">
        <f t="shared" si="254"/>
        <v>1993-Q1</v>
      </c>
      <c r="AD1656" s="87">
        <f t="shared" si="255"/>
        <v>12.2</v>
      </c>
      <c r="AF1656" s="81" t="str">
        <f t="shared" si="256"/>
        <v>1993-Q1</v>
      </c>
      <c r="AG1656" s="87">
        <f t="shared" si="257"/>
        <v>13.3</v>
      </c>
      <c r="AH1656" s="87">
        <f t="shared" si="258"/>
        <v>12.2</v>
      </c>
      <c r="AI1656" s="87">
        <f t="shared" si="259"/>
        <v>1.1000000000000014</v>
      </c>
    </row>
    <row r="1657" spans="1:35" ht="12" customHeight="1" x14ac:dyDescent="0.2">
      <c r="A1657" s="73" t="s">
        <v>1887</v>
      </c>
      <c r="B1657" s="74" t="s">
        <v>63</v>
      </c>
      <c r="C1657" s="74" t="s">
        <v>2449</v>
      </c>
      <c r="D1657" s="74" t="s">
        <v>4</v>
      </c>
      <c r="E1657" s="74" t="s">
        <v>822</v>
      </c>
      <c r="F1657" s="74" t="s">
        <v>2</v>
      </c>
      <c r="G1657" s="74" t="s">
        <v>2680</v>
      </c>
      <c r="H1657" s="76">
        <v>33814</v>
      </c>
      <c r="I1657" s="77">
        <v>17.600000000000001</v>
      </c>
      <c r="J1657" s="78">
        <v>10.06</v>
      </c>
      <c r="K1657" s="78">
        <v>12.75</v>
      </c>
      <c r="L1657" s="78">
        <v>43.82</v>
      </c>
      <c r="M1657" s="78">
        <v>537.4</v>
      </c>
      <c r="N1657" s="76">
        <v>34024</v>
      </c>
      <c r="O1657" s="77">
        <v>15.2</v>
      </c>
      <c r="P1657" s="78">
        <v>9.68</v>
      </c>
      <c r="Q1657" s="78">
        <v>11.9</v>
      </c>
      <c r="R1657" s="78">
        <v>43.82</v>
      </c>
      <c r="S1657" s="78">
        <v>580.5</v>
      </c>
      <c r="T1657" s="79">
        <v>7</v>
      </c>
      <c r="V1657" s="86">
        <v>34024</v>
      </c>
      <c r="X1657" s="81" t="str">
        <f t="shared" si="250"/>
        <v>1992-Q3</v>
      </c>
      <c r="Y1657" s="81" t="str">
        <f t="shared" si="251"/>
        <v>1992-Q3</v>
      </c>
      <c r="Z1657" s="87">
        <f t="shared" si="252"/>
        <v>12.75</v>
      </c>
      <c r="AB1657" s="81" t="str">
        <f t="shared" si="253"/>
        <v>1993-Q1</v>
      </c>
      <c r="AC1657" s="81" t="str">
        <f t="shared" si="254"/>
        <v>1993-Q1</v>
      </c>
      <c r="AD1657" s="87">
        <f t="shared" si="255"/>
        <v>11.9</v>
      </c>
      <c r="AF1657" s="81" t="str">
        <f t="shared" si="256"/>
        <v>1993-Q1</v>
      </c>
      <c r="AG1657" s="87">
        <f t="shared" si="257"/>
        <v>12.75</v>
      </c>
      <c r="AH1657" s="87">
        <f t="shared" si="258"/>
        <v>11.9</v>
      </c>
      <c r="AI1657" s="87">
        <f t="shared" si="259"/>
        <v>0.84999999999999964</v>
      </c>
    </row>
    <row r="1658" spans="1:35" ht="12" customHeight="1" x14ac:dyDescent="0.2">
      <c r="A1658" s="73" t="s">
        <v>1887</v>
      </c>
      <c r="B1658" s="74" t="s">
        <v>8</v>
      </c>
      <c r="C1658" s="74" t="s">
        <v>125</v>
      </c>
      <c r="D1658" s="74" t="s">
        <v>124</v>
      </c>
      <c r="E1658" s="74" t="s">
        <v>1778</v>
      </c>
      <c r="F1658" s="74" t="s">
        <v>2</v>
      </c>
      <c r="G1658" s="74" t="s">
        <v>2680</v>
      </c>
      <c r="H1658" s="76">
        <v>33725</v>
      </c>
      <c r="I1658" s="77">
        <v>69.599999999999994</v>
      </c>
      <c r="J1658" s="78">
        <v>12.2</v>
      </c>
      <c r="K1658" s="78">
        <v>13.5</v>
      </c>
      <c r="L1658" s="78">
        <v>50.86</v>
      </c>
      <c r="M1658" s="78">
        <v>2112</v>
      </c>
      <c r="N1658" s="76">
        <v>34015</v>
      </c>
      <c r="O1658" s="77">
        <v>26.7</v>
      </c>
      <c r="P1658" s="78">
        <v>11.52</v>
      </c>
      <c r="Q1658" s="78">
        <v>12.3</v>
      </c>
      <c r="R1658" s="78">
        <v>51.19</v>
      </c>
      <c r="S1658" s="78">
        <v>1989.9</v>
      </c>
      <c r="T1658" s="79">
        <v>9</v>
      </c>
      <c r="V1658" s="86">
        <v>34015</v>
      </c>
      <c r="X1658" s="81" t="str">
        <f t="shared" si="250"/>
        <v>1992-Q2</v>
      </c>
      <c r="Y1658" s="81" t="str">
        <f t="shared" si="251"/>
        <v>1992-Q2</v>
      </c>
      <c r="Z1658" s="87">
        <f t="shared" si="252"/>
        <v>13.5</v>
      </c>
      <c r="AB1658" s="81" t="str">
        <f t="shared" si="253"/>
        <v>1993-Q1</v>
      </c>
      <c r="AC1658" s="81" t="str">
        <f t="shared" si="254"/>
        <v>1993-Q1</v>
      </c>
      <c r="AD1658" s="87">
        <f t="shared" si="255"/>
        <v>12.3</v>
      </c>
      <c r="AF1658" s="81" t="str">
        <f t="shared" si="256"/>
        <v>1993-Q1</v>
      </c>
      <c r="AG1658" s="87">
        <f t="shared" si="257"/>
        <v>13.5</v>
      </c>
      <c r="AH1658" s="87">
        <f t="shared" si="258"/>
        <v>12.3</v>
      </c>
      <c r="AI1658" s="87">
        <f t="shared" si="259"/>
        <v>1.1999999999999993</v>
      </c>
    </row>
    <row r="1659" spans="1:35" ht="12" customHeight="1" x14ac:dyDescent="0.2">
      <c r="A1659" s="73" t="s">
        <v>1887</v>
      </c>
      <c r="B1659" s="74" t="s">
        <v>39</v>
      </c>
      <c r="C1659" s="74" t="s">
        <v>187</v>
      </c>
      <c r="D1659" s="74" t="s">
        <v>2188</v>
      </c>
      <c r="E1659" s="74" t="s">
        <v>1211</v>
      </c>
      <c r="F1659" s="74" t="s">
        <v>2</v>
      </c>
      <c r="G1659" s="74" t="s">
        <v>2680</v>
      </c>
      <c r="H1659" s="76">
        <v>33634</v>
      </c>
      <c r="I1659" s="77">
        <v>137.1</v>
      </c>
      <c r="J1659" s="78">
        <v>10.07</v>
      </c>
      <c r="K1659" s="78">
        <v>12</v>
      </c>
      <c r="L1659" s="78">
        <v>36.119999999999997</v>
      </c>
      <c r="M1659" s="75" t="s">
        <v>1</v>
      </c>
      <c r="N1659" s="76">
        <v>34002</v>
      </c>
      <c r="O1659" s="77">
        <v>98.4</v>
      </c>
      <c r="P1659" s="75" t="s">
        <v>1</v>
      </c>
      <c r="Q1659" s="78">
        <v>11.4</v>
      </c>
      <c r="R1659" s="75" t="s">
        <v>1</v>
      </c>
      <c r="S1659" s="75" t="s">
        <v>1</v>
      </c>
      <c r="T1659" s="79">
        <v>12</v>
      </c>
      <c r="V1659" s="86">
        <v>34002</v>
      </c>
      <c r="X1659" s="81" t="str">
        <f t="shared" si="250"/>
        <v>1992-Q1</v>
      </c>
      <c r="Y1659" s="81" t="str">
        <f t="shared" si="251"/>
        <v>1992-Q1</v>
      </c>
      <c r="Z1659" s="87">
        <f t="shared" si="252"/>
        <v>12</v>
      </c>
      <c r="AB1659" s="81" t="str">
        <f t="shared" si="253"/>
        <v>1993-Q1</v>
      </c>
      <c r="AC1659" s="81" t="str">
        <f t="shared" si="254"/>
        <v>1993-Q1</v>
      </c>
      <c r="AD1659" s="87">
        <f t="shared" si="255"/>
        <v>11.4</v>
      </c>
      <c r="AF1659" s="81" t="str">
        <f t="shared" si="256"/>
        <v>1993-Q1</v>
      </c>
      <c r="AG1659" s="87">
        <f t="shared" si="257"/>
        <v>12</v>
      </c>
      <c r="AH1659" s="87">
        <f t="shared" si="258"/>
        <v>11.4</v>
      </c>
      <c r="AI1659" s="87">
        <f t="shared" si="259"/>
        <v>0.59999999999999964</v>
      </c>
    </row>
    <row r="1660" spans="1:35" ht="12" customHeight="1" x14ac:dyDescent="0.2">
      <c r="A1660" s="73" t="s">
        <v>1887</v>
      </c>
      <c r="B1660" s="74" t="s">
        <v>31</v>
      </c>
      <c r="C1660" s="74" t="s">
        <v>1379</v>
      </c>
      <c r="D1660" s="74" t="s">
        <v>4</v>
      </c>
      <c r="E1660" s="74" t="s">
        <v>1380</v>
      </c>
      <c r="F1660" s="74" t="s">
        <v>2</v>
      </c>
      <c r="G1660" s="74" t="s">
        <v>2680</v>
      </c>
      <c r="H1660" s="76">
        <v>33718</v>
      </c>
      <c r="I1660" s="77">
        <v>67.2</v>
      </c>
      <c r="J1660" s="78">
        <v>10.82</v>
      </c>
      <c r="K1660" s="78">
        <v>13.5</v>
      </c>
      <c r="L1660" s="78">
        <v>48.03</v>
      </c>
      <c r="M1660" s="78">
        <v>1237.4000000000001</v>
      </c>
      <c r="N1660" s="76">
        <v>33990</v>
      </c>
      <c r="O1660" s="77">
        <v>31.1</v>
      </c>
      <c r="P1660" s="78">
        <v>9.59</v>
      </c>
      <c r="Q1660" s="78">
        <v>11.25</v>
      </c>
      <c r="R1660" s="78">
        <v>46.23</v>
      </c>
      <c r="S1660" s="78">
        <v>1231.4000000000001</v>
      </c>
      <c r="T1660" s="79">
        <v>9</v>
      </c>
      <c r="V1660" s="86">
        <v>33990</v>
      </c>
      <c r="X1660" s="81" t="str">
        <f t="shared" si="250"/>
        <v>1992-Q2</v>
      </c>
      <c r="Y1660" s="81" t="str">
        <f t="shared" si="251"/>
        <v>1992-Q2</v>
      </c>
      <c r="Z1660" s="87">
        <f t="shared" si="252"/>
        <v>13.5</v>
      </c>
      <c r="AB1660" s="81" t="str">
        <f t="shared" si="253"/>
        <v>1993-Q1</v>
      </c>
      <c r="AC1660" s="81" t="str">
        <f t="shared" si="254"/>
        <v>1993-Q1</v>
      </c>
      <c r="AD1660" s="87">
        <f t="shared" si="255"/>
        <v>11.25</v>
      </c>
      <c r="AF1660" s="81" t="str">
        <f t="shared" si="256"/>
        <v>1993-Q1</v>
      </c>
      <c r="AG1660" s="87">
        <f t="shared" si="257"/>
        <v>13.5</v>
      </c>
      <c r="AH1660" s="87">
        <f t="shared" si="258"/>
        <v>11.25</v>
      </c>
      <c r="AI1660" s="87">
        <f t="shared" si="259"/>
        <v>2.25</v>
      </c>
    </row>
    <row r="1661" spans="1:35" ht="12" customHeight="1" x14ac:dyDescent="0.2">
      <c r="A1661" s="73" t="s">
        <v>1887</v>
      </c>
      <c r="B1661" s="74" t="s">
        <v>8</v>
      </c>
      <c r="C1661" s="74" t="s">
        <v>2445</v>
      </c>
      <c r="D1661" s="74" t="s">
        <v>10</v>
      </c>
      <c r="E1661" s="74" t="s">
        <v>1759</v>
      </c>
      <c r="F1661" s="74" t="s">
        <v>2</v>
      </c>
      <c r="G1661" s="74" t="s">
        <v>2680</v>
      </c>
      <c r="H1661" s="76">
        <v>33756</v>
      </c>
      <c r="I1661" s="77">
        <v>10.8</v>
      </c>
      <c r="J1661" s="78">
        <v>11.47</v>
      </c>
      <c r="K1661" s="78">
        <v>12.6</v>
      </c>
      <c r="L1661" s="78">
        <v>57.32</v>
      </c>
      <c r="M1661" s="78">
        <v>401.2</v>
      </c>
      <c r="N1661" s="76">
        <v>33981</v>
      </c>
      <c r="O1661" s="77">
        <v>8</v>
      </c>
      <c r="P1661" s="78">
        <v>10.92</v>
      </c>
      <c r="Q1661" s="78">
        <v>12</v>
      </c>
      <c r="R1661" s="78">
        <v>56.94</v>
      </c>
      <c r="S1661" s="78">
        <v>401.8</v>
      </c>
      <c r="T1661" s="79">
        <v>7</v>
      </c>
      <c r="V1661" s="86">
        <v>33981</v>
      </c>
      <c r="X1661" s="81" t="str">
        <f t="shared" si="250"/>
        <v>1992-Q2</v>
      </c>
      <c r="Y1661" s="81" t="str">
        <f t="shared" si="251"/>
        <v>1992-Q2</v>
      </c>
      <c r="Z1661" s="87">
        <f t="shared" si="252"/>
        <v>12.6</v>
      </c>
      <c r="AB1661" s="81" t="str">
        <f t="shared" si="253"/>
        <v>1993-Q1</v>
      </c>
      <c r="AC1661" s="81" t="str">
        <f t="shared" si="254"/>
        <v>1993-Q1</v>
      </c>
      <c r="AD1661" s="87">
        <f t="shared" si="255"/>
        <v>12</v>
      </c>
      <c r="AF1661" s="81" t="str">
        <f t="shared" si="256"/>
        <v>1993-Q1</v>
      </c>
      <c r="AG1661" s="87">
        <f t="shared" si="257"/>
        <v>12.6</v>
      </c>
      <c r="AH1661" s="87">
        <f t="shared" si="258"/>
        <v>12</v>
      </c>
      <c r="AI1661" s="87">
        <f t="shared" si="259"/>
        <v>0.59999999999999964</v>
      </c>
    </row>
    <row r="1662" spans="1:35" ht="12" customHeight="1" x14ac:dyDescent="0.2">
      <c r="A1662" s="73" t="s">
        <v>1887</v>
      </c>
      <c r="B1662" s="74" t="s">
        <v>89</v>
      </c>
      <c r="C1662" s="74" t="s">
        <v>88</v>
      </c>
      <c r="D1662" s="74" t="s">
        <v>12</v>
      </c>
      <c r="E1662" s="74" t="s">
        <v>524</v>
      </c>
      <c r="F1662" s="74" t="s">
        <v>2</v>
      </c>
      <c r="G1662" s="74" t="s">
        <v>2680</v>
      </c>
      <c r="H1662" s="76">
        <v>33715</v>
      </c>
      <c r="I1662" s="77">
        <v>20.100000000000001</v>
      </c>
      <c r="J1662" s="78">
        <v>10.32</v>
      </c>
      <c r="K1662" s="78">
        <v>13.2</v>
      </c>
      <c r="L1662" s="78">
        <v>45.6</v>
      </c>
      <c r="M1662" s="75" t="s">
        <v>1</v>
      </c>
      <c r="N1662" s="76">
        <v>33969</v>
      </c>
      <c r="O1662" s="77">
        <v>10.4</v>
      </c>
      <c r="P1662" s="78">
        <v>9.65</v>
      </c>
      <c r="Q1662" s="78">
        <v>11.9</v>
      </c>
      <c r="R1662" s="78">
        <v>46</v>
      </c>
      <c r="S1662" s="75" t="s">
        <v>1</v>
      </c>
      <c r="T1662" s="79">
        <v>8</v>
      </c>
      <c r="V1662" s="86">
        <v>33969</v>
      </c>
      <c r="X1662" s="81" t="str">
        <f t="shared" si="250"/>
        <v>1992-Q2</v>
      </c>
      <c r="Y1662" s="81" t="str">
        <f t="shared" si="251"/>
        <v>1992-Q2</v>
      </c>
      <c r="Z1662" s="87">
        <f t="shared" si="252"/>
        <v>13.2</v>
      </c>
      <c r="AB1662" s="81" t="str">
        <f t="shared" si="253"/>
        <v>1992-Q4</v>
      </c>
      <c r="AC1662" s="81" t="str">
        <f t="shared" si="254"/>
        <v>1992-Q4</v>
      </c>
      <c r="AD1662" s="87">
        <f t="shared" si="255"/>
        <v>11.9</v>
      </c>
      <c r="AF1662" s="81" t="str">
        <f t="shared" si="256"/>
        <v>1992-Q4</v>
      </c>
      <c r="AG1662" s="87">
        <f t="shared" si="257"/>
        <v>13.2</v>
      </c>
      <c r="AH1662" s="87">
        <f t="shared" si="258"/>
        <v>11.9</v>
      </c>
      <c r="AI1662" s="87">
        <f t="shared" si="259"/>
        <v>1.2999999999999989</v>
      </c>
    </row>
    <row r="1663" spans="1:35" ht="12" customHeight="1" x14ac:dyDescent="0.2">
      <c r="A1663" s="73" t="s">
        <v>1887</v>
      </c>
      <c r="B1663" s="74" t="s">
        <v>67</v>
      </c>
      <c r="C1663" s="74" t="s">
        <v>752</v>
      </c>
      <c r="D1663" s="74" t="s">
        <v>2188</v>
      </c>
      <c r="E1663" s="74" t="s">
        <v>753</v>
      </c>
      <c r="F1663" s="74" t="s">
        <v>2</v>
      </c>
      <c r="G1663" s="74" t="s">
        <v>2680</v>
      </c>
      <c r="H1663" s="76">
        <v>33770</v>
      </c>
      <c r="I1663" s="77">
        <v>16.399999999999999</v>
      </c>
      <c r="J1663" s="78">
        <v>11.02</v>
      </c>
      <c r="K1663" s="78">
        <v>12.5</v>
      </c>
      <c r="L1663" s="78">
        <v>40.01</v>
      </c>
      <c r="M1663" s="75" t="s">
        <v>1</v>
      </c>
      <c r="N1663" s="76">
        <v>33968</v>
      </c>
      <c r="O1663" s="77">
        <v>8.1</v>
      </c>
      <c r="P1663" s="75" t="s">
        <v>1</v>
      </c>
      <c r="Q1663" s="75" t="s">
        <v>1</v>
      </c>
      <c r="R1663" s="75" t="s">
        <v>1</v>
      </c>
      <c r="S1663" s="75" t="s">
        <v>1</v>
      </c>
      <c r="T1663" s="79">
        <v>6</v>
      </c>
      <c r="V1663" s="86">
        <v>33968</v>
      </c>
      <c r="X1663" s="81" t="str">
        <f t="shared" si="250"/>
        <v>1992-Q2</v>
      </c>
      <c r="Y1663" s="81" t="str">
        <f t="shared" si="251"/>
        <v>1992-Q2</v>
      </c>
      <c r="Z1663" s="87">
        <f t="shared" si="252"/>
        <v>12.5</v>
      </c>
      <c r="AB1663" s="81" t="str">
        <f t="shared" si="253"/>
        <v>1992-Q4</v>
      </c>
      <c r="AC1663" s="81" t="str">
        <f t="shared" si="254"/>
        <v/>
      </c>
      <c r="AD1663" s="87" t="str">
        <f t="shared" si="255"/>
        <v/>
      </c>
      <c r="AF1663" s="81" t="str">
        <f t="shared" si="256"/>
        <v/>
      </c>
      <c r="AG1663" s="87" t="str">
        <f t="shared" si="257"/>
        <v/>
      </c>
      <c r="AH1663" s="87" t="str">
        <f t="shared" si="258"/>
        <v/>
      </c>
      <c r="AI1663" s="87" t="str">
        <f t="shared" si="259"/>
        <v/>
      </c>
    </row>
    <row r="1664" spans="1:35" ht="12" customHeight="1" x14ac:dyDescent="0.2">
      <c r="A1664" s="73" t="s">
        <v>1887</v>
      </c>
      <c r="B1664" s="74" t="s">
        <v>46</v>
      </c>
      <c r="C1664" s="74" t="s">
        <v>1100</v>
      </c>
      <c r="D1664" s="74" t="s">
        <v>1101</v>
      </c>
      <c r="E1664" s="74" t="s">
        <v>1104</v>
      </c>
      <c r="F1664" s="74" t="s">
        <v>2</v>
      </c>
      <c r="G1664" s="74" t="s">
        <v>2680</v>
      </c>
      <c r="H1664" s="76">
        <v>33556</v>
      </c>
      <c r="I1664" s="77">
        <v>476.3</v>
      </c>
      <c r="J1664" s="78">
        <v>10.55</v>
      </c>
      <c r="K1664" s="78">
        <v>13</v>
      </c>
      <c r="L1664" s="78">
        <v>46.9</v>
      </c>
      <c r="M1664" s="78">
        <v>7997.1</v>
      </c>
      <c r="N1664" s="76">
        <v>33968</v>
      </c>
      <c r="O1664" s="77">
        <v>235</v>
      </c>
      <c r="P1664" s="78">
        <v>10.08</v>
      </c>
      <c r="Q1664" s="78">
        <v>12</v>
      </c>
      <c r="R1664" s="75" t="s">
        <v>1</v>
      </c>
      <c r="S1664" s="78">
        <v>7881.3</v>
      </c>
      <c r="T1664" s="79">
        <v>13</v>
      </c>
      <c r="V1664" s="86">
        <v>33968</v>
      </c>
      <c r="X1664" s="81" t="str">
        <f t="shared" si="250"/>
        <v>1991-Q4</v>
      </c>
      <c r="Y1664" s="81" t="str">
        <f t="shared" si="251"/>
        <v>1991-Q4</v>
      </c>
      <c r="Z1664" s="87">
        <f t="shared" si="252"/>
        <v>13</v>
      </c>
      <c r="AB1664" s="81" t="str">
        <f t="shared" si="253"/>
        <v>1992-Q4</v>
      </c>
      <c r="AC1664" s="81" t="str">
        <f t="shared" si="254"/>
        <v>1992-Q4</v>
      </c>
      <c r="AD1664" s="87">
        <f t="shared" si="255"/>
        <v>12</v>
      </c>
      <c r="AF1664" s="81" t="str">
        <f t="shared" si="256"/>
        <v>1992-Q4</v>
      </c>
      <c r="AG1664" s="87">
        <f t="shared" si="257"/>
        <v>13</v>
      </c>
      <c r="AH1664" s="87">
        <f t="shared" si="258"/>
        <v>12</v>
      </c>
      <c r="AI1664" s="87">
        <f t="shared" si="259"/>
        <v>1</v>
      </c>
    </row>
    <row r="1665" spans="1:35" ht="12" customHeight="1" x14ac:dyDescent="0.2">
      <c r="A1665" s="73" t="s">
        <v>1887</v>
      </c>
      <c r="B1665" s="74" t="s">
        <v>17</v>
      </c>
      <c r="C1665" s="74" t="s">
        <v>16</v>
      </c>
      <c r="D1665" s="74" t="s">
        <v>15</v>
      </c>
      <c r="E1665" s="74" t="s">
        <v>1644</v>
      </c>
      <c r="F1665" s="74" t="s">
        <v>2</v>
      </c>
      <c r="G1665" s="74" t="s">
        <v>2680</v>
      </c>
      <c r="H1665" s="76">
        <v>33451</v>
      </c>
      <c r="I1665" s="77">
        <v>158.9</v>
      </c>
      <c r="J1665" s="78">
        <v>10.32</v>
      </c>
      <c r="K1665" s="78">
        <v>13</v>
      </c>
      <c r="L1665" s="78">
        <v>40.619999999999997</v>
      </c>
      <c r="M1665" s="78">
        <v>6562.6</v>
      </c>
      <c r="N1665" s="76">
        <v>33967</v>
      </c>
      <c r="O1665" s="77">
        <v>45.2</v>
      </c>
      <c r="P1665" s="78">
        <v>9.92</v>
      </c>
      <c r="Q1665" s="78">
        <v>12.25</v>
      </c>
      <c r="R1665" s="78">
        <v>41.75</v>
      </c>
      <c r="S1665" s="78">
        <v>6560.9</v>
      </c>
      <c r="T1665" s="79">
        <v>17</v>
      </c>
      <c r="V1665" s="86">
        <v>33967</v>
      </c>
      <c r="X1665" s="81" t="str">
        <f t="shared" si="250"/>
        <v>1991-Q3</v>
      </c>
      <c r="Y1665" s="81" t="str">
        <f t="shared" si="251"/>
        <v>1991-Q3</v>
      </c>
      <c r="Z1665" s="87">
        <f t="shared" si="252"/>
        <v>13</v>
      </c>
      <c r="AB1665" s="81" t="str">
        <f t="shared" si="253"/>
        <v>1992-Q4</v>
      </c>
      <c r="AC1665" s="81" t="str">
        <f t="shared" si="254"/>
        <v>1992-Q4</v>
      </c>
      <c r="AD1665" s="87">
        <f t="shared" si="255"/>
        <v>12.25</v>
      </c>
      <c r="AF1665" s="81" t="str">
        <f t="shared" si="256"/>
        <v>1992-Q4</v>
      </c>
      <c r="AG1665" s="87">
        <f t="shared" si="257"/>
        <v>13</v>
      </c>
      <c r="AH1665" s="87">
        <f t="shared" si="258"/>
        <v>12.25</v>
      </c>
      <c r="AI1665" s="87">
        <f t="shared" si="259"/>
        <v>0.75</v>
      </c>
    </row>
    <row r="1666" spans="1:35" ht="12" customHeight="1" x14ac:dyDescent="0.2">
      <c r="A1666" s="73" t="s">
        <v>1887</v>
      </c>
      <c r="B1666" s="74" t="s">
        <v>8</v>
      </c>
      <c r="C1666" s="74" t="s">
        <v>3016</v>
      </c>
      <c r="D1666" s="74" t="s">
        <v>124</v>
      </c>
      <c r="E1666" s="74" t="s">
        <v>1826</v>
      </c>
      <c r="F1666" s="74" t="s">
        <v>2</v>
      </c>
      <c r="G1666" s="74" t="s">
        <v>2680</v>
      </c>
      <c r="H1666" s="76">
        <v>33694</v>
      </c>
      <c r="I1666" s="77">
        <v>13.8</v>
      </c>
      <c r="J1666" s="78">
        <v>11.54</v>
      </c>
      <c r="K1666" s="78">
        <v>12.9</v>
      </c>
      <c r="L1666" s="78">
        <v>53.08</v>
      </c>
      <c r="M1666" s="78">
        <v>578.20000000000005</v>
      </c>
      <c r="N1666" s="76">
        <v>33960</v>
      </c>
      <c r="O1666" s="77">
        <v>8.6999999999999993</v>
      </c>
      <c r="P1666" s="78">
        <v>11.54</v>
      </c>
      <c r="Q1666" s="78">
        <v>12.3</v>
      </c>
      <c r="R1666" s="78">
        <v>54.15</v>
      </c>
      <c r="S1666" s="78">
        <v>577.5</v>
      </c>
      <c r="T1666" s="79">
        <v>8</v>
      </c>
      <c r="V1666" s="86">
        <v>33960</v>
      </c>
      <c r="X1666" s="81" t="str">
        <f t="shared" si="250"/>
        <v>1992-Q1</v>
      </c>
      <c r="Y1666" s="81" t="str">
        <f t="shared" si="251"/>
        <v>1992-Q1</v>
      </c>
      <c r="Z1666" s="87">
        <f t="shared" si="252"/>
        <v>12.9</v>
      </c>
      <c r="AB1666" s="81" t="str">
        <f t="shared" si="253"/>
        <v>1992-Q4</v>
      </c>
      <c r="AC1666" s="81" t="str">
        <f t="shared" si="254"/>
        <v>1992-Q4</v>
      </c>
      <c r="AD1666" s="87">
        <f t="shared" si="255"/>
        <v>12.3</v>
      </c>
      <c r="AF1666" s="81" t="str">
        <f t="shared" si="256"/>
        <v>1992-Q4</v>
      </c>
      <c r="AG1666" s="87">
        <f t="shared" si="257"/>
        <v>12.9</v>
      </c>
      <c r="AH1666" s="87">
        <f t="shared" si="258"/>
        <v>12.3</v>
      </c>
      <c r="AI1666" s="87">
        <f t="shared" si="259"/>
        <v>0.59999999999999964</v>
      </c>
    </row>
    <row r="1667" spans="1:35" ht="12" customHeight="1" x14ac:dyDescent="0.2">
      <c r="A1667" s="73" t="s">
        <v>1887</v>
      </c>
      <c r="B1667" s="74" t="s">
        <v>8</v>
      </c>
      <c r="C1667" s="74" t="s">
        <v>3006</v>
      </c>
      <c r="D1667" s="74" t="s">
        <v>122</v>
      </c>
      <c r="E1667" s="74" t="s">
        <v>1802</v>
      </c>
      <c r="F1667" s="74" t="s">
        <v>2</v>
      </c>
      <c r="G1667" s="74" t="s">
        <v>2680</v>
      </c>
      <c r="H1667" s="76">
        <v>33602</v>
      </c>
      <c r="I1667" s="77">
        <v>0</v>
      </c>
      <c r="J1667" s="78">
        <v>10.57</v>
      </c>
      <c r="K1667" s="78">
        <v>13.1</v>
      </c>
      <c r="L1667" s="78">
        <v>48.6</v>
      </c>
      <c r="M1667" s="78">
        <v>714.8</v>
      </c>
      <c r="N1667" s="76">
        <v>33960</v>
      </c>
      <c r="O1667" s="77">
        <v>-0.8</v>
      </c>
      <c r="P1667" s="78">
        <v>9.8800000000000008</v>
      </c>
      <c r="Q1667" s="78">
        <v>12.4</v>
      </c>
      <c r="R1667" s="78">
        <v>49.53</v>
      </c>
      <c r="S1667" s="78">
        <v>703</v>
      </c>
      <c r="T1667" s="79">
        <v>11</v>
      </c>
      <c r="V1667" s="86">
        <v>33960</v>
      </c>
      <c r="X1667" s="81" t="str">
        <f t="shared" ref="X1667:X1730" si="260">YEAR(H1667)&amp;"-Q"&amp;IF(MONTH(H1667)&lt;4,1,IF(MONTH(H1667)&lt;7,2,IF(MONTH(H1667)&lt;10,3,4)))</f>
        <v>1991-Q4</v>
      </c>
      <c r="Y1667" s="81" t="str">
        <f t="shared" ref="Y1667:Y1730" si="261">IF(ISNUMBER(K1667),X1667,"")</f>
        <v>1991-Q4</v>
      </c>
      <c r="Z1667" s="87">
        <f t="shared" ref="Z1667:Z1730" si="262">IF(ISNUMBER(K1667),K1667,"")</f>
        <v>13.1</v>
      </c>
      <c r="AB1667" s="81" t="str">
        <f t="shared" ref="AB1667:AB1730" si="263">IF(A1667="Settled",YEAR(N1667)&amp;"-Q"&amp;IF(MONTH(N1667)&lt;4,1,IF(MONTH(N1667)&lt;7,2,IF(MONTH(N1667)&lt;10,3,4))),"")</f>
        <v>1992-Q4</v>
      </c>
      <c r="AC1667" s="81" t="str">
        <f t="shared" ref="AC1667:AC1730" si="264">IF(ISNUMBER(Q1667),AB1667,"")</f>
        <v>1992-Q4</v>
      </c>
      <c r="AD1667" s="87">
        <f t="shared" ref="AD1667:AD1730" si="265">IF(ISNUMBER(Q1667),Q1667,"")</f>
        <v>12.4</v>
      </c>
      <c r="AF1667" s="81" t="str">
        <f t="shared" ref="AF1667:AF1730" si="266">IF(AND(LEN(Z1667)&gt;0,LEN(AD1667)&gt;0),AB1667,"")</f>
        <v>1992-Q4</v>
      </c>
      <c r="AG1667" s="87">
        <f t="shared" ref="AG1667:AG1730" si="267">IF(LEN(AF1667)&gt;0,Z1667,"")</f>
        <v>13.1</v>
      </c>
      <c r="AH1667" s="87">
        <f t="shared" ref="AH1667:AH1730" si="268">IF(LEN(AF1667)&gt;0,AD1667,"")</f>
        <v>12.4</v>
      </c>
      <c r="AI1667" s="87">
        <f t="shared" ref="AI1667:AI1730" si="269">IF(LEN(AF1667)&gt;0,AG1667-AH1667,"")</f>
        <v>0.69999999999999929</v>
      </c>
    </row>
    <row r="1668" spans="1:35" ht="12" customHeight="1" x14ac:dyDescent="0.2">
      <c r="A1668" s="73" t="s">
        <v>1887</v>
      </c>
      <c r="B1668" s="74" t="s">
        <v>95</v>
      </c>
      <c r="C1668" s="74" t="s">
        <v>3017</v>
      </c>
      <c r="D1668" s="74" t="s">
        <v>841</v>
      </c>
      <c r="E1668" s="74" t="s">
        <v>445</v>
      </c>
      <c r="F1668" s="74" t="s">
        <v>2</v>
      </c>
      <c r="G1668" s="74" t="s">
        <v>2680</v>
      </c>
      <c r="H1668" s="76">
        <v>33746</v>
      </c>
      <c r="I1668" s="77">
        <v>89.8</v>
      </c>
      <c r="J1668" s="78">
        <v>9.3800000000000008</v>
      </c>
      <c r="K1668" s="78">
        <v>13.75</v>
      </c>
      <c r="L1668" s="78">
        <v>44.14</v>
      </c>
      <c r="M1668" s="78">
        <v>2039</v>
      </c>
      <c r="N1668" s="76">
        <v>33955</v>
      </c>
      <c r="O1668" s="77">
        <v>29.6</v>
      </c>
      <c r="P1668" s="78">
        <v>8.34</v>
      </c>
      <c r="Q1668" s="78">
        <v>12</v>
      </c>
      <c r="R1668" s="78">
        <v>43.08</v>
      </c>
      <c r="S1668" s="78">
        <v>1850.9</v>
      </c>
      <c r="T1668" s="79">
        <v>6</v>
      </c>
      <c r="V1668" s="86">
        <v>33955</v>
      </c>
      <c r="X1668" s="81" t="str">
        <f t="shared" si="260"/>
        <v>1992-Q2</v>
      </c>
      <c r="Y1668" s="81" t="str">
        <f t="shared" si="261"/>
        <v>1992-Q2</v>
      </c>
      <c r="Z1668" s="87">
        <f t="shared" si="262"/>
        <v>13.75</v>
      </c>
      <c r="AB1668" s="81" t="str">
        <f t="shared" si="263"/>
        <v>1992-Q4</v>
      </c>
      <c r="AC1668" s="81" t="str">
        <f t="shared" si="264"/>
        <v>1992-Q4</v>
      </c>
      <c r="AD1668" s="87">
        <f t="shared" si="265"/>
        <v>12</v>
      </c>
      <c r="AF1668" s="81" t="str">
        <f t="shared" si="266"/>
        <v>1992-Q4</v>
      </c>
      <c r="AG1668" s="87">
        <f t="shared" si="267"/>
        <v>13.75</v>
      </c>
      <c r="AH1668" s="87">
        <f t="shared" si="268"/>
        <v>12</v>
      </c>
      <c r="AI1668" s="87">
        <f t="shared" si="269"/>
        <v>1.75</v>
      </c>
    </row>
    <row r="1669" spans="1:35" ht="12" customHeight="1" x14ac:dyDescent="0.2">
      <c r="A1669" s="73" t="s">
        <v>1887</v>
      </c>
      <c r="B1669" s="74" t="s">
        <v>104</v>
      </c>
      <c r="C1669" s="74" t="s">
        <v>2997</v>
      </c>
      <c r="D1669" s="74" t="s">
        <v>106</v>
      </c>
      <c r="E1669" s="74" t="s">
        <v>332</v>
      </c>
      <c r="F1669" s="74" t="s">
        <v>2</v>
      </c>
      <c r="G1669" s="74" t="s">
        <v>2680</v>
      </c>
      <c r="H1669" s="76">
        <v>33568</v>
      </c>
      <c r="I1669" s="77">
        <v>393</v>
      </c>
      <c r="J1669" s="78">
        <v>10.130000000000001</v>
      </c>
      <c r="K1669" s="78">
        <v>11.9</v>
      </c>
      <c r="L1669" s="78">
        <v>46.75</v>
      </c>
      <c r="M1669" s="78">
        <v>9173</v>
      </c>
      <c r="N1669" s="76">
        <v>33954</v>
      </c>
      <c r="O1669" s="77">
        <v>254.4</v>
      </c>
      <c r="P1669" s="78">
        <v>10.130000000000001</v>
      </c>
      <c r="Q1669" s="78">
        <v>11.9</v>
      </c>
      <c r="R1669" s="78">
        <v>46.75</v>
      </c>
      <c r="S1669" s="78">
        <v>9120.5</v>
      </c>
      <c r="T1669" s="79">
        <v>12</v>
      </c>
      <c r="V1669" s="86">
        <v>33954</v>
      </c>
      <c r="X1669" s="81" t="str">
        <f t="shared" si="260"/>
        <v>1991-Q4</v>
      </c>
      <c r="Y1669" s="81" t="str">
        <f t="shared" si="261"/>
        <v>1991-Q4</v>
      </c>
      <c r="Z1669" s="87">
        <f t="shared" si="262"/>
        <v>11.9</v>
      </c>
      <c r="AB1669" s="81" t="str">
        <f t="shared" si="263"/>
        <v>1992-Q4</v>
      </c>
      <c r="AC1669" s="81" t="str">
        <f t="shared" si="264"/>
        <v>1992-Q4</v>
      </c>
      <c r="AD1669" s="87">
        <f t="shared" si="265"/>
        <v>11.9</v>
      </c>
      <c r="AF1669" s="81" t="str">
        <f t="shared" si="266"/>
        <v>1992-Q4</v>
      </c>
      <c r="AG1669" s="87">
        <f t="shared" si="267"/>
        <v>11.9</v>
      </c>
      <c r="AH1669" s="87">
        <f t="shared" si="268"/>
        <v>11.9</v>
      </c>
      <c r="AI1669" s="87">
        <f t="shared" si="269"/>
        <v>0</v>
      </c>
    </row>
    <row r="1670" spans="1:35" ht="12" customHeight="1" x14ac:dyDescent="0.2">
      <c r="A1670" s="73" t="s">
        <v>1887</v>
      </c>
      <c r="B1670" s="74" t="s">
        <v>257</v>
      </c>
      <c r="C1670" s="74" t="s">
        <v>2451</v>
      </c>
      <c r="D1670" s="74" t="s">
        <v>2228</v>
      </c>
      <c r="E1670" s="74" t="s">
        <v>398</v>
      </c>
      <c r="F1670" s="74" t="s">
        <v>2</v>
      </c>
      <c r="G1670" s="74" t="s">
        <v>2680</v>
      </c>
      <c r="H1670" s="76">
        <v>33791</v>
      </c>
      <c r="I1670" s="77">
        <v>78.3</v>
      </c>
      <c r="J1670" s="78">
        <v>10.75</v>
      </c>
      <c r="K1670" s="78">
        <v>12.9</v>
      </c>
      <c r="L1670" s="78">
        <v>30.09</v>
      </c>
      <c r="M1670" s="75" t="s">
        <v>1</v>
      </c>
      <c r="N1670" s="76">
        <v>33954</v>
      </c>
      <c r="O1670" s="77">
        <v>33.1</v>
      </c>
      <c r="P1670" s="78">
        <v>10.6</v>
      </c>
      <c r="Q1670" s="78">
        <v>12.4</v>
      </c>
      <c r="R1670" s="78">
        <v>30.05</v>
      </c>
      <c r="S1670" s="75" t="s">
        <v>1</v>
      </c>
      <c r="T1670" s="79">
        <v>5</v>
      </c>
      <c r="V1670" s="86">
        <v>33954</v>
      </c>
      <c r="X1670" s="81" t="str">
        <f t="shared" si="260"/>
        <v>1992-Q3</v>
      </c>
      <c r="Y1670" s="81" t="str">
        <f t="shared" si="261"/>
        <v>1992-Q3</v>
      </c>
      <c r="Z1670" s="87">
        <f t="shared" si="262"/>
        <v>12.9</v>
      </c>
      <c r="AB1670" s="81" t="str">
        <f t="shared" si="263"/>
        <v>1992-Q4</v>
      </c>
      <c r="AC1670" s="81" t="str">
        <f t="shared" si="264"/>
        <v>1992-Q4</v>
      </c>
      <c r="AD1670" s="87">
        <f t="shared" si="265"/>
        <v>12.4</v>
      </c>
      <c r="AF1670" s="81" t="str">
        <f t="shared" si="266"/>
        <v>1992-Q4</v>
      </c>
      <c r="AG1670" s="87">
        <f t="shared" si="267"/>
        <v>12.9</v>
      </c>
      <c r="AH1670" s="87">
        <f t="shared" si="268"/>
        <v>12.4</v>
      </c>
      <c r="AI1670" s="87">
        <f t="shared" si="269"/>
        <v>0.5</v>
      </c>
    </row>
    <row r="1671" spans="1:35" ht="12" customHeight="1" x14ac:dyDescent="0.2">
      <c r="A1671" s="73" t="s">
        <v>1887</v>
      </c>
      <c r="B1671" s="74" t="s">
        <v>51</v>
      </c>
      <c r="C1671" s="74" t="s">
        <v>2445</v>
      </c>
      <c r="D1671" s="74" t="s">
        <v>10</v>
      </c>
      <c r="E1671" s="74" t="s">
        <v>1064</v>
      </c>
      <c r="F1671" s="74" t="s">
        <v>2</v>
      </c>
      <c r="G1671" s="74" t="s">
        <v>2680</v>
      </c>
      <c r="H1671" s="76">
        <v>33725</v>
      </c>
      <c r="I1671" s="77">
        <v>7.1</v>
      </c>
      <c r="J1671" s="78">
        <v>10.09</v>
      </c>
      <c r="K1671" s="78">
        <v>12.5</v>
      </c>
      <c r="L1671" s="78">
        <v>48.52</v>
      </c>
      <c r="M1671" s="78">
        <v>154.19999999999999</v>
      </c>
      <c r="N1671" s="76">
        <v>33953</v>
      </c>
      <c r="O1671" s="77">
        <v>2.8</v>
      </c>
      <c r="P1671" s="78">
        <v>9.3000000000000007</v>
      </c>
      <c r="Q1671" s="78">
        <v>11</v>
      </c>
      <c r="R1671" s="78">
        <v>48.52</v>
      </c>
      <c r="S1671" s="78">
        <v>153</v>
      </c>
      <c r="T1671" s="79">
        <v>7</v>
      </c>
      <c r="V1671" s="86">
        <v>33953</v>
      </c>
      <c r="X1671" s="81" t="str">
        <f t="shared" si="260"/>
        <v>1992-Q2</v>
      </c>
      <c r="Y1671" s="81" t="str">
        <f t="shared" si="261"/>
        <v>1992-Q2</v>
      </c>
      <c r="Z1671" s="87">
        <f t="shared" si="262"/>
        <v>12.5</v>
      </c>
      <c r="AB1671" s="81" t="str">
        <f t="shared" si="263"/>
        <v>1992-Q4</v>
      </c>
      <c r="AC1671" s="81" t="str">
        <f t="shared" si="264"/>
        <v>1992-Q4</v>
      </c>
      <c r="AD1671" s="87">
        <f t="shared" si="265"/>
        <v>11</v>
      </c>
      <c r="AF1671" s="81" t="str">
        <f t="shared" si="266"/>
        <v>1992-Q4</v>
      </c>
      <c r="AG1671" s="87">
        <f t="shared" si="267"/>
        <v>12.5</v>
      </c>
      <c r="AH1671" s="87">
        <f t="shared" si="268"/>
        <v>11</v>
      </c>
      <c r="AI1671" s="87">
        <f t="shared" si="269"/>
        <v>1.5</v>
      </c>
    </row>
    <row r="1672" spans="1:35" ht="12" customHeight="1" x14ac:dyDescent="0.2">
      <c r="A1672" s="73" t="s">
        <v>1887</v>
      </c>
      <c r="B1672" s="74" t="s">
        <v>158</v>
      </c>
      <c r="C1672" s="74" t="s">
        <v>2445</v>
      </c>
      <c r="D1672" s="74" t="s">
        <v>10</v>
      </c>
      <c r="E1672" s="74" t="s">
        <v>1480</v>
      </c>
      <c r="F1672" s="74" t="s">
        <v>2</v>
      </c>
      <c r="G1672" s="74" t="s">
        <v>2680</v>
      </c>
      <c r="H1672" s="76">
        <v>33784</v>
      </c>
      <c r="I1672" s="77">
        <v>6.3</v>
      </c>
      <c r="J1672" s="78">
        <v>10.16</v>
      </c>
      <c r="K1672" s="78">
        <v>12.5</v>
      </c>
      <c r="L1672" s="78">
        <v>49.9</v>
      </c>
      <c r="M1672" s="75" t="s">
        <v>1</v>
      </c>
      <c r="N1672" s="76">
        <v>33953</v>
      </c>
      <c r="O1672" s="77">
        <v>4.2</v>
      </c>
      <c r="P1672" s="75" t="s">
        <v>1</v>
      </c>
      <c r="Q1672" s="75" t="s">
        <v>1</v>
      </c>
      <c r="R1672" s="75" t="s">
        <v>1</v>
      </c>
      <c r="S1672" s="75" t="s">
        <v>1</v>
      </c>
      <c r="T1672" s="79">
        <v>5</v>
      </c>
      <c r="V1672" s="86">
        <v>33953</v>
      </c>
      <c r="X1672" s="81" t="str">
        <f t="shared" si="260"/>
        <v>1992-Q2</v>
      </c>
      <c r="Y1672" s="81" t="str">
        <f t="shared" si="261"/>
        <v>1992-Q2</v>
      </c>
      <c r="Z1672" s="87">
        <f t="shared" si="262"/>
        <v>12.5</v>
      </c>
      <c r="AB1672" s="81" t="str">
        <f t="shared" si="263"/>
        <v>1992-Q4</v>
      </c>
      <c r="AC1672" s="81" t="str">
        <f t="shared" si="264"/>
        <v/>
      </c>
      <c r="AD1672" s="87" t="str">
        <f t="shared" si="265"/>
        <v/>
      </c>
      <c r="AF1672" s="81" t="str">
        <f t="shared" si="266"/>
        <v/>
      </c>
      <c r="AG1672" s="87" t="str">
        <f t="shared" si="267"/>
        <v/>
      </c>
      <c r="AH1672" s="87" t="str">
        <f t="shared" si="268"/>
        <v/>
      </c>
      <c r="AI1672" s="87" t="str">
        <f t="shared" si="269"/>
        <v/>
      </c>
    </row>
    <row r="1673" spans="1:35" ht="12" customHeight="1" x14ac:dyDescent="0.2">
      <c r="A1673" s="73" t="s">
        <v>1887</v>
      </c>
      <c r="B1673" s="74" t="s">
        <v>104</v>
      </c>
      <c r="C1673" s="74" t="s">
        <v>264</v>
      </c>
      <c r="D1673" s="74" t="s">
        <v>263</v>
      </c>
      <c r="E1673" s="74" t="s">
        <v>344</v>
      </c>
      <c r="F1673" s="74" t="s">
        <v>2</v>
      </c>
      <c r="G1673" s="74" t="s">
        <v>2680</v>
      </c>
      <c r="H1673" s="76">
        <v>33557</v>
      </c>
      <c r="I1673" s="77">
        <v>48</v>
      </c>
      <c r="J1673" s="78">
        <v>9.94</v>
      </c>
      <c r="K1673" s="78">
        <v>11.85</v>
      </c>
      <c r="L1673" s="78">
        <v>49.5</v>
      </c>
      <c r="M1673" s="78">
        <v>2394</v>
      </c>
      <c r="N1673" s="76">
        <v>33941</v>
      </c>
      <c r="O1673" s="77">
        <v>33.5</v>
      </c>
      <c r="P1673" s="78">
        <v>9.94</v>
      </c>
      <c r="Q1673" s="78">
        <v>11.85</v>
      </c>
      <c r="R1673" s="78">
        <v>49.5</v>
      </c>
      <c r="S1673" s="78">
        <v>2394</v>
      </c>
      <c r="T1673" s="79">
        <v>12</v>
      </c>
      <c r="V1673" s="86">
        <v>33941</v>
      </c>
      <c r="X1673" s="81" t="str">
        <f t="shared" si="260"/>
        <v>1991-Q4</v>
      </c>
      <c r="Y1673" s="81" t="str">
        <f t="shared" si="261"/>
        <v>1991-Q4</v>
      </c>
      <c r="Z1673" s="87">
        <f t="shared" si="262"/>
        <v>11.85</v>
      </c>
      <c r="AB1673" s="81" t="str">
        <f t="shared" si="263"/>
        <v>1992-Q4</v>
      </c>
      <c r="AC1673" s="81" t="str">
        <f t="shared" si="264"/>
        <v>1992-Q4</v>
      </c>
      <c r="AD1673" s="87">
        <f t="shared" si="265"/>
        <v>11.85</v>
      </c>
      <c r="AF1673" s="81" t="str">
        <f t="shared" si="266"/>
        <v>1992-Q4</v>
      </c>
      <c r="AG1673" s="87">
        <f t="shared" si="267"/>
        <v>11.85</v>
      </c>
      <c r="AH1673" s="87">
        <f t="shared" si="268"/>
        <v>11.85</v>
      </c>
      <c r="AI1673" s="87">
        <f t="shared" si="269"/>
        <v>0</v>
      </c>
    </row>
    <row r="1674" spans="1:35" ht="12" customHeight="1" x14ac:dyDescent="0.2">
      <c r="A1674" s="73" t="s">
        <v>1887</v>
      </c>
      <c r="B1674" s="74" t="s">
        <v>1487</v>
      </c>
      <c r="C1674" s="74" t="s">
        <v>1488</v>
      </c>
      <c r="D1674" s="74" t="s">
        <v>22</v>
      </c>
      <c r="E1674" s="74" t="s">
        <v>1489</v>
      </c>
      <c r="F1674" s="74" t="s">
        <v>2</v>
      </c>
      <c r="G1674" s="74" t="s">
        <v>2680</v>
      </c>
      <c r="H1674" s="76">
        <v>33750</v>
      </c>
      <c r="I1674" s="77">
        <v>5.5</v>
      </c>
      <c r="J1674" s="78">
        <v>11.26</v>
      </c>
      <c r="K1674" s="78">
        <v>12.6</v>
      </c>
      <c r="L1674" s="78">
        <v>46.06</v>
      </c>
      <c r="M1674" s="75" t="s">
        <v>1</v>
      </c>
      <c r="N1674" s="76">
        <v>33911</v>
      </c>
      <c r="O1674" s="77">
        <v>4.5999999999999996</v>
      </c>
      <c r="P1674" s="78">
        <v>10.7</v>
      </c>
      <c r="Q1674" s="78">
        <v>12</v>
      </c>
      <c r="R1674" s="75" t="s">
        <v>1</v>
      </c>
      <c r="S1674" s="75" t="s">
        <v>1</v>
      </c>
      <c r="T1674" s="79">
        <v>5</v>
      </c>
      <c r="V1674" s="86">
        <v>33911</v>
      </c>
      <c r="X1674" s="81" t="str">
        <f t="shared" si="260"/>
        <v>1992-Q2</v>
      </c>
      <c r="Y1674" s="81" t="str">
        <f t="shared" si="261"/>
        <v>1992-Q2</v>
      </c>
      <c r="Z1674" s="87">
        <f t="shared" si="262"/>
        <v>12.6</v>
      </c>
      <c r="AB1674" s="81" t="str">
        <f t="shared" si="263"/>
        <v>1992-Q4</v>
      </c>
      <c r="AC1674" s="81" t="str">
        <f t="shared" si="264"/>
        <v>1992-Q4</v>
      </c>
      <c r="AD1674" s="87">
        <f t="shared" si="265"/>
        <v>12</v>
      </c>
      <c r="AF1674" s="81" t="str">
        <f t="shared" si="266"/>
        <v>1992-Q4</v>
      </c>
      <c r="AG1674" s="87">
        <f t="shared" si="267"/>
        <v>12.6</v>
      </c>
      <c r="AH1674" s="87">
        <f t="shared" si="268"/>
        <v>12</v>
      </c>
      <c r="AI1674" s="87">
        <f t="shared" si="269"/>
        <v>0.59999999999999964</v>
      </c>
    </row>
    <row r="1675" spans="1:35" ht="12" customHeight="1" x14ac:dyDescent="0.2">
      <c r="A1675" s="73" t="s">
        <v>1887</v>
      </c>
      <c r="B1675" s="74" t="s">
        <v>67</v>
      </c>
      <c r="C1675" s="74" t="s">
        <v>772</v>
      </c>
      <c r="D1675" s="74" t="s">
        <v>2002</v>
      </c>
      <c r="E1675" s="74" t="s">
        <v>774</v>
      </c>
      <c r="F1675" s="74" t="s">
        <v>2</v>
      </c>
      <c r="G1675" s="74" t="s">
        <v>2680</v>
      </c>
      <c r="H1675" s="76">
        <v>33709</v>
      </c>
      <c r="I1675" s="77">
        <v>98</v>
      </c>
      <c r="J1675" s="78">
        <v>10.82</v>
      </c>
      <c r="K1675" s="78">
        <v>13</v>
      </c>
      <c r="L1675" s="78">
        <v>38.630000000000003</v>
      </c>
      <c r="M1675" s="75" t="s">
        <v>1</v>
      </c>
      <c r="N1675" s="76">
        <v>33907</v>
      </c>
      <c r="O1675" s="75" t="s">
        <v>1</v>
      </c>
      <c r="P1675" s="75" t="s">
        <v>1</v>
      </c>
      <c r="Q1675" s="78">
        <v>11.75</v>
      </c>
      <c r="R1675" s="75" t="s">
        <v>1</v>
      </c>
      <c r="S1675" s="75" t="s">
        <v>1</v>
      </c>
      <c r="T1675" s="79">
        <v>6</v>
      </c>
      <c r="V1675" s="86">
        <v>33907</v>
      </c>
      <c r="X1675" s="81" t="str">
        <f t="shared" si="260"/>
        <v>1992-Q2</v>
      </c>
      <c r="Y1675" s="81" t="str">
        <f t="shared" si="261"/>
        <v>1992-Q2</v>
      </c>
      <c r="Z1675" s="87">
        <f t="shared" si="262"/>
        <v>13</v>
      </c>
      <c r="AB1675" s="81" t="str">
        <f t="shared" si="263"/>
        <v>1992-Q4</v>
      </c>
      <c r="AC1675" s="81" t="str">
        <f t="shared" si="264"/>
        <v>1992-Q4</v>
      </c>
      <c r="AD1675" s="87">
        <f t="shared" si="265"/>
        <v>11.75</v>
      </c>
      <c r="AF1675" s="81" t="str">
        <f t="shared" si="266"/>
        <v>1992-Q4</v>
      </c>
      <c r="AG1675" s="87">
        <f t="shared" si="267"/>
        <v>13</v>
      </c>
      <c r="AH1675" s="87">
        <f t="shared" si="268"/>
        <v>11.75</v>
      </c>
      <c r="AI1675" s="87">
        <f t="shared" si="269"/>
        <v>1.25</v>
      </c>
    </row>
    <row r="1676" spans="1:35" ht="12" customHeight="1" x14ac:dyDescent="0.2">
      <c r="A1676" s="73" t="s">
        <v>1887</v>
      </c>
      <c r="B1676" s="74" t="s">
        <v>63</v>
      </c>
      <c r="C1676" s="74" t="s">
        <v>100</v>
      </c>
      <c r="D1676" s="74" t="s">
        <v>62</v>
      </c>
      <c r="E1676" s="74" t="s">
        <v>832</v>
      </c>
      <c r="F1676" s="74" t="s">
        <v>2</v>
      </c>
      <c r="G1676" s="74" t="s">
        <v>2680</v>
      </c>
      <c r="H1676" s="76">
        <v>33777</v>
      </c>
      <c r="I1676" s="77">
        <v>86.4</v>
      </c>
      <c r="J1676" s="78">
        <v>10.39</v>
      </c>
      <c r="K1676" s="78">
        <v>13.25</v>
      </c>
      <c r="L1676" s="78">
        <v>45.96</v>
      </c>
      <c r="M1676" s="75" t="s">
        <v>1</v>
      </c>
      <c r="N1676" s="76">
        <v>33904</v>
      </c>
      <c r="O1676" s="77">
        <v>29.3</v>
      </c>
      <c r="P1676" s="75" t="s">
        <v>1</v>
      </c>
      <c r="Q1676" s="75" t="s">
        <v>1</v>
      </c>
      <c r="R1676" s="75" t="s">
        <v>1</v>
      </c>
      <c r="S1676" s="75" t="s">
        <v>1</v>
      </c>
      <c r="T1676" s="79">
        <v>4</v>
      </c>
      <c r="V1676" s="86">
        <v>33904</v>
      </c>
      <c r="X1676" s="81" t="str">
        <f t="shared" si="260"/>
        <v>1992-Q2</v>
      </c>
      <c r="Y1676" s="81" t="str">
        <f t="shared" si="261"/>
        <v>1992-Q2</v>
      </c>
      <c r="Z1676" s="87">
        <f t="shared" si="262"/>
        <v>13.25</v>
      </c>
      <c r="AB1676" s="81" t="str">
        <f t="shared" si="263"/>
        <v>1992-Q4</v>
      </c>
      <c r="AC1676" s="81" t="str">
        <f t="shared" si="264"/>
        <v/>
      </c>
      <c r="AD1676" s="87" t="str">
        <f t="shared" si="265"/>
        <v/>
      </c>
      <c r="AF1676" s="81" t="str">
        <f t="shared" si="266"/>
        <v/>
      </c>
      <c r="AG1676" s="87" t="str">
        <f t="shared" si="267"/>
        <v/>
      </c>
      <c r="AH1676" s="87" t="str">
        <f t="shared" si="268"/>
        <v/>
      </c>
      <c r="AI1676" s="87" t="str">
        <f t="shared" si="269"/>
        <v/>
      </c>
    </row>
    <row r="1677" spans="1:35" ht="12" customHeight="1" x14ac:dyDescent="0.2">
      <c r="A1677" s="73" t="s">
        <v>1887</v>
      </c>
      <c r="B1677" s="74" t="s">
        <v>28</v>
      </c>
      <c r="C1677" s="74" t="s">
        <v>1145</v>
      </c>
      <c r="D1677" s="74" t="s">
        <v>2877</v>
      </c>
      <c r="E1677" s="74" t="s">
        <v>1580</v>
      </c>
      <c r="F1677" s="74" t="s">
        <v>2</v>
      </c>
      <c r="G1677" s="74" t="s">
        <v>2680</v>
      </c>
      <c r="H1677" s="76">
        <v>33339</v>
      </c>
      <c r="I1677" s="77">
        <v>35.799999999999997</v>
      </c>
      <c r="J1677" s="78">
        <v>10.8</v>
      </c>
      <c r="K1677" s="78">
        <v>13.2</v>
      </c>
      <c r="L1677" s="78">
        <v>22</v>
      </c>
      <c r="M1677" s="78">
        <v>836.8</v>
      </c>
      <c r="N1677" s="76">
        <v>33893</v>
      </c>
      <c r="O1677" s="77">
        <v>25.8</v>
      </c>
      <c r="P1677" s="78">
        <v>10.53</v>
      </c>
      <c r="Q1677" s="78">
        <v>13.16</v>
      </c>
      <c r="R1677" s="78">
        <v>16.55</v>
      </c>
      <c r="S1677" s="78">
        <v>820.3</v>
      </c>
      <c r="T1677" s="79">
        <v>18</v>
      </c>
      <c r="V1677" s="86">
        <v>33893</v>
      </c>
      <c r="X1677" s="81" t="str">
        <f t="shared" si="260"/>
        <v>1991-Q2</v>
      </c>
      <c r="Y1677" s="81" t="str">
        <f t="shared" si="261"/>
        <v>1991-Q2</v>
      </c>
      <c r="Z1677" s="87">
        <f t="shared" si="262"/>
        <v>13.2</v>
      </c>
      <c r="AB1677" s="81" t="str">
        <f t="shared" si="263"/>
        <v>1992-Q4</v>
      </c>
      <c r="AC1677" s="81" t="str">
        <f t="shared" si="264"/>
        <v>1992-Q4</v>
      </c>
      <c r="AD1677" s="87">
        <f t="shared" si="265"/>
        <v>13.16</v>
      </c>
      <c r="AF1677" s="81" t="str">
        <f t="shared" si="266"/>
        <v>1992-Q4</v>
      </c>
      <c r="AG1677" s="87">
        <f t="shared" si="267"/>
        <v>13.2</v>
      </c>
      <c r="AH1677" s="87">
        <f t="shared" si="268"/>
        <v>13.16</v>
      </c>
      <c r="AI1677" s="87">
        <f t="shared" si="269"/>
        <v>3.9999999999999147E-2</v>
      </c>
    </row>
    <row r="1678" spans="1:35" ht="12" customHeight="1" x14ac:dyDescent="0.2">
      <c r="A1678" s="73" t="s">
        <v>1887</v>
      </c>
      <c r="B1678" s="74" t="s">
        <v>89</v>
      </c>
      <c r="C1678" s="74" t="s">
        <v>88</v>
      </c>
      <c r="D1678" s="74" t="s">
        <v>12</v>
      </c>
      <c r="E1678" s="74" t="s">
        <v>525</v>
      </c>
      <c r="F1678" s="74" t="s">
        <v>2</v>
      </c>
      <c r="G1678" s="74" t="s">
        <v>2680</v>
      </c>
      <c r="H1678" s="76">
        <v>33680</v>
      </c>
      <c r="I1678" s="77">
        <v>43.4</v>
      </c>
      <c r="J1678" s="78">
        <v>10.53</v>
      </c>
      <c r="K1678" s="78">
        <v>12.75</v>
      </c>
      <c r="L1678" s="78">
        <v>49.1</v>
      </c>
      <c r="M1678" s="78">
        <v>718.6</v>
      </c>
      <c r="N1678" s="76">
        <v>33889</v>
      </c>
      <c r="O1678" s="77">
        <v>19.3</v>
      </c>
      <c r="P1678" s="78">
        <v>10.23</v>
      </c>
      <c r="Q1678" s="78">
        <v>12.2</v>
      </c>
      <c r="R1678" s="78">
        <v>49.2</v>
      </c>
      <c r="S1678" s="78">
        <v>704.1</v>
      </c>
      <c r="T1678" s="79">
        <v>6</v>
      </c>
      <c r="V1678" s="86">
        <v>33889</v>
      </c>
      <c r="X1678" s="81" t="str">
        <f t="shared" si="260"/>
        <v>1992-Q1</v>
      </c>
      <c r="Y1678" s="81" t="str">
        <f t="shared" si="261"/>
        <v>1992-Q1</v>
      </c>
      <c r="Z1678" s="87">
        <f t="shared" si="262"/>
        <v>12.75</v>
      </c>
      <c r="AB1678" s="81" t="str">
        <f t="shared" si="263"/>
        <v>1992-Q4</v>
      </c>
      <c r="AC1678" s="81" t="str">
        <f t="shared" si="264"/>
        <v>1992-Q4</v>
      </c>
      <c r="AD1678" s="87">
        <f t="shared" si="265"/>
        <v>12.2</v>
      </c>
      <c r="AF1678" s="81" t="str">
        <f t="shared" si="266"/>
        <v>1992-Q4</v>
      </c>
      <c r="AG1678" s="87">
        <f t="shared" si="267"/>
        <v>12.75</v>
      </c>
      <c r="AH1678" s="87">
        <f t="shared" si="268"/>
        <v>12.2</v>
      </c>
      <c r="AI1678" s="87">
        <f t="shared" si="269"/>
        <v>0.55000000000000071</v>
      </c>
    </row>
    <row r="1679" spans="1:35" ht="12" customHeight="1" x14ac:dyDescent="0.2">
      <c r="A1679" s="73" t="s">
        <v>1887</v>
      </c>
      <c r="B1679" s="74" t="s">
        <v>242</v>
      </c>
      <c r="C1679" s="74" t="s">
        <v>246</v>
      </c>
      <c r="D1679" s="74" t="s">
        <v>241</v>
      </c>
      <c r="E1679" s="74" t="s">
        <v>471</v>
      </c>
      <c r="F1679" s="74" t="s">
        <v>2</v>
      </c>
      <c r="G1679" s="74" t="s">
        <v>2680</v>
      </c>
      <c r="H1679" s="76">
        <v>33450</v>
      </c>
      <c r="I1679" s="77">
        <v>7.1</v>
      </c>
      <c r="J1679" s="78">
        <v>10.53</v>
      </c>
      <c r="K1679" s="78">
        <v>13.25</v>
      </c>
      <c r="L1679" s="78">
        <v>48.86</v>
      </c>
      <c r="M1679" s="78">
        <v>154.9</v>
      </c>
      <c r="N1679" s="76">
        <v>33879</v>
      </c>
      <c r="O1679" s="77">
        <v>3.9</v>
      </c>
      <c r="P1679" s="78">
        <v>10.4</v>
      </c>
      <c r="Q1679" s="78">
        <v>13</v>
      </c>
      <c r="R1679" s="78">
        <v>48.86</v>
      </c>
      <c r="S1679" s="78">
        <v>152</v>
      </c>
      <c r="T1679" s="79">
        <v>14</v>
      </c>
      <c r="V1679" s="86">
        <v>33879</v>
      </c>
      <c r="X1679" s="81" t="str">
        <f t="shared" si="260"/>
        <v>1991-Q3</v>
      </c>
      <c r="Y1679" s="81" t="str">
        <f t="shared" si="261"/>
        <v>1991-Q3</v>
      </c>
      <c r="Z1679" s="87">
        <f t="shared" si="262"/>
        <v>13.25</v>
      </c>
      <c r="AB1679" s="81" t="str">
        <f t="shared" si="263"/>
        <v>1992-Q4</v>
      </c>
      <c r="AC1679" s="81" t="str">
        <f t="shared" si="264"/>
        <v>1992-Q4</v>
      </c>
      <c r="AD1679" s="87">
        <f t="shared" si="265"/>
        <v>13</v>
      </c>
      <c r="AF1679" s="81" t="str">
        <f t="shared" si="266"/>
        <v>1992-Q4</v>
      </c>
      <c r="AG1679" s="87">
        <f t="shared" si="267"/>
        <v>13.25</v>
      </c>
      <c r="AH1679" s="87">
        <f t="shared" si="268"/>
        <v>13</v>
      </c>
      <c r="AI1679" s="87">
        <f t="shared" si="269"/>
        <v>0.25</v>
      </c>
    </row>
    <row r="1680" spans="1:35" ht="12" customHeight="1" x14ac:dyDescent="0.2">
      <c r="A1680" s="73" t="s">
        <v>1887</v>
      </c>
      <c r="B1680" s="74" t="s">
        <v>67</v>
      </c>
      <c r="C1680" s="74" t="s">
        <v>762</v>
      </c>
      <c r="D1680" s="74" t="s">
        <v>2188</v>
      </c>
      <c r="E1680" s="74" t="s">
        <v>765</v>
      </c>
      <c r="F1680" s="74" t="s">
        <v>2</v>
      </c>
      <c r="G1680" s="74" t="s">
        <v>2680</v>
      </c>
      <c r="H1680" s="76">
        <v>33678</v>
      </c>
      <c r="I1680" s="77">
        <v>65.7</v>
      </c>
      <c r="J1680" s="78">
        <v>10.37</v>
      </c>
      <c r="K1680" s="78">
        <v>12.5</v>
      </c>
      <c r="L1680" s="78">
        <v>51.64</v>
      </c>
      <c r="M1680" s="78">
        <v>736.3</v>
      </c>
      <c r="N1680" s="76">
        <v>33877</v>
      </c>
      <c r="O1680" s="77">
        <v>45.6</v>
      </c>
      <c r="P1680" s="78">
        <v>9.9</v>
      </c>
      <c r="Q1680" s="78">
        <v>11.75</v>
      </c>
      <c r="R1680" s="78">
        <v>51.25</v>
      </c>
      <c r="S1680" s="78">
        <v>731.9</v>
      </c>
      <c r="T1680" s="79">
        <v>6</v>
      </c>
      <c r="V1680" s="86">
        <v>33877</v>
      </c>
      <c r="X1680" s="81" t="str">
        <f t="shared" si="260"/>
        <v>1992-Q1</v>
      </c>
      <c r="Y1680" s="81" t="str">
        <f t="shared" si="261"/>
        <v>1992-Q1</v>
      </c>
      <c r="Z1680" s="87">
        <f t="shared" si="262"/>
        <v>12.5</v>
      </c>
      <c r="AB1680" s="81" t="str">
        <f t="shared" si="263"/>
        <v>1992-Q3</v>
      </c>
      <c r="AC1680" s="81" t="str">
        <f t="shared" si="264"/>
        <v>1992-Q3</v>
      </c>
      <c r="AD1680" s="87">
        <f t="shared" si="265"/>
        <v>11.75</v>
      </c>
      <c r="AF1680" s="81" t="str">
        <f t="shared" si="266"/>
        <v>1992-Q3</v>
      </c>
      <c r="AG1680" s="87">
        <f t="shared" si="267"/>
        <v>12.5</v>
      </c>
      <c r="AH1680" s="87">
        <f t="shared" si="268"/>
        <v>11.75</v>
      </c>
      <c r="AI1680" s="87">
        <f t="shared" si="269"/>
        <v>0.75</v>
      </c>
    </row>
    <row r="1681" spans="1:35" ht="12" customHeight="1" x14ac:dyDescent="0.2">
      <c r="A1681" s="73" t="s">
        <v>1887</v>
      </c>
      <c r="B1681" s="74" t="s">
        <v>171</v>
      </c>
      <c r="C1681" s="74" t="s">
        <v>2776</v>
      </c>
      <c r="D1681" s="74" t="s">
        <v>19</v>
      </c>
      <c r="E1681" s="74" t="s">
        <v>1435</v>
      </c>
      <c r="F1681" s="74" t="s">
        <v>2</v>
      </c>
      <c r="G1681" s="74" t="s">
        <v>2680</v>
      </c>
      <c r="H1681" s="76">
        <v>33599</v>
      </c>
      <c r="I1681" s="77">
        <v>6.1</v>
      </c>
      <c r="J1681" s="78">
        <v>10.97</v>
      </c>
      <c r="K1681" s="78">
        <v>12.7</v>
      </c>
      <c r="L1681" s="78">
        <v>40</v>
      </c>
      <c r="M1681" s="75" t="s">
        <v>1</v>
      </c>
      <c r="N1681" s="76">
        <v>33875</v>
      </c>
      <c r="O1681" s="77">
        <v>3.7</v>
      </c>
      <c r="P1681" s="75" t="s">
        <v>1</v>
      </c>
      <c r="Q1681" s="78">
        <v>11.4</v>
      </c>
      <c r="R1681" s="78">
        <v>40</v>
      </c>
      <c r="S1681" s="75" t="s">
        <v>1</v>
      </c>
      <c r="T1681" s="79">
        <v>9</v>
      </c>
      <c r="V1681" s="86">
        <v>33875</v>
      </c>
      <c r="X1681" s="81" t="str">
        <f t="shared" si="260"/>
        <v>1991-Q4</v>
      </c>
      <c r="Y1681" s="81" t="str">
        <f t="shared" si="261"/>
        <v>1991-Q4</v>
      </c>
      <c r="Z1681" s="87">
        <f t="shared" si="262"/>
        <v>12.7</v>
      </c>
      <c r="AB1681" s="81" t="str">
        <f t="shared" si="263"/>
        <v>1992-Q3</v>
      </c>
      <c r="AC1681" s="81" t="str">
        <f t="shared" si="264"/>
        <v>1992-Q3</v>
      </c>
      <c r="AD1681" s="87">
        <f t="shared" si="265"/>
        <v>11.4</v>
      </c>
      <c r="AF1681" s="81" t="str">
        <f t="shared" si="266"/>
        <v>1992-Q3</v>
      </c>
      <c r="AG1681" s="87">
        <f t="shared" si="267"/>
        <v>12.7</v>
      </c>
      <c r="AH1681" s="87">
        <f t="shared" si="268"/>
        <v>11.4</v>
      </c>
      <c r="AI1681" s="87">
        <f t="shared" si="269"/>
        <v>1.2999999999999989</v>
      </c>
    </row>
    <row r="1682" spans="1:35" ht="12" customHeight="1" x14ac:dyDescent="0.2">
      <c r="A1682" s="73" t="s">
        <v>1887</v>
      </c>
      <c r="B1682" s="74" t="s">
        <v>95</v>
      </c>
      <c r="C1682" s="74" t="s">
        <v>2035</v>
      </c>
      <c r="D1682" s="74" t="s">
        <v>167</v>
      </c>
      <c r="E1682" s="74" t="s">
        <v>426</v>
      </c>
      <c r="F1682" s="74" t="s">
        <v>2</v>
      </c>
      <c r="G1682" s="74" t="s">
        <v>2680</v>
      </c>
      <c r="H1682" s="76">
        <v>33634</v>
      </c>
      <c r="I1682" s="77">
        <v>147.5</v>
      </c>
      <c r="J1682" s="78">
        <v>9.3000000000000007</v>
      </c>
      <c r="K1682" s="78">
        <v>13.6</v>
      </c>
      <c r="L1682" s="78">
        <v>37.74</v>
      </c>
      <c r="M1682" s="78">
        <v>3198.8</v>
      </c>
      <c r="N1682" s="76">
        <v>33869</v>
      </c>
      <c r="O1682" s="77">
        <v>85.8</v>
      </c>
      <c r="P1682" s="78">
        <v>8.3699999999999992</v>
      </c>
      <c r="Q1682" s="78">
        <v>12</v>
      </c>
      <c r="R1682" s="78">
        <v>37.619999999999997</v>
      </c>
      <c r="S1682" s="78">
        <v>3179.4</v>
      </c>
      <c r="T1682" s="79">
        <v>7</v>
      </c>
      <c r="V1682" s="86">
        <v>33869</v>
      </c>
      <c r="X1682" s="81" t="str">
        <f t="shared" si="260"/>
        <v>1992-Q1</v>
      </c>
      <c r="Y1682" s="81" t="str">
        <f t="shared" si="261"/>
        <v>1992-Q1</v>
      </c>
      <c r="Z1682" s="87">
        <f t="shared" si="262"/>
        <v>13.6</v>
      </c>
      <c r="AB1682" s="81" t="str">
        <f t="shared" si="263"/>
        <v>1992-Q3</v>
      </c>
      <c r="AC1682" s="81" t="str">
        <f t="shared" si="264"/>
        <v>1992-Q3</v>
      </c>
      <c r="AD1682" s="87">
        <f t="shared" si="265"/>
        <v>12</v>
      </c>
      <c r="AF1682" s="81" t="str">
        <f t="shared" si="266"/>
        <v>1992-Q3</v>
      </c>
      <c r="AG1682" s="87">
        <f t="shared" si="267"/>
        <v>13.6</v>
      </c>
      <c r="AH1682" s="87">
        <f t="shared" si="268"/>
        <v>12</v>
      </c>
      <c r="AI1682" s="87">
        <f t="shared" si="269"/>
        <v>1.5999999999999996</v>
      </c>
    </row>
    <row r="1683" spans="1:35" ht="12" customHeight="1" x14ac:dyDescent="0.2">
      <c r="A1683" s="73" t="s">
        <v>1887</v>
      </c>
      <c r="B1683" s="74" t="s">
        <v>42</v>
      </c>
      <c r="C1683" s="74" t="s">
        <v>1148</v>
      </c>
      <c r="D1683" s="74" t="s">
        <v>12</v>
      </c>
      <c r="E1683" s="74" t="s">
        <v>1155</v>
      </c>
      <c r="F1683" s="74" t="s">
        <v>2</v>
      </c>
      <c r="G1683" s="74" t="s">
        <v>2680</v>
      </c>
      <c r="H1683" s="76">
        <v>33633</v>
      </c>
      <c r="I1683" s="77">
        <v>25.6</v>
      </c>
      <c r="J1683" s="78">
        <v>10.08</v>
      </c>
      <c r="K1683" s="78">
        <v>12.75</v>
      </c>
      <c r="L1683" s="78">
        <v>42.87</v>
      </c>
      <c r="M1683" s="78">
        <v>1005.3</v>
      </c>
      <c r="N1683" s="76">
        <v>33822</v>
      </c>
      <c r="O1683" s="77">
        <v>22.2</v>
      </c>
      <c r="P1683" s="78">
        <v>10.02</v>
      </c>
      <c r="Q1683" s="78">
        <v>12.5</v>
      </c>
      <c r="R1683" s="78">
        <v>41.82</v>
      </c>
      <c r="S1683" s="78">
        <v>994.4</v>
      </c>
      <c r="T1683" s="79">
        <v>6</v>
      </c>
      <c r="V1683" s="86">
        <v>33822</v>
      </c>
      <c r="X1683" s="81" t="str">
        <f t="shared" si="260"/>
        <v>1992-Q1</v>
      </c>
      <c r="Y1683" s="81" t="str">
        <f t="shared" si="261"/>
        <v>1992-Q1</v>
      </c>
      <c r="Z1683" s="87">
        <f t="shared" si="262"/>
        <v>12.75</v>
      </c>
      <c r="AB1683" s="81" t="str">
        <f t="shared" si="263"/>
        <v>1992-Q3</v>
      </c>
      <c r="AC1683" s="81" t="str">
        <f t="shared" si="264"/>
        <v>1992-Q3</v>
      </c>
      <c r="AD1683" s="87">
        <f t="shared" si="265"/>
        <v>12.5</v>
      </c>
      <c r="AF1683" s="81" t="str">
        <f t="shared" si="266"/>
        <v>1992-Q3</v>
      </c>
      <c r="AG1683" s="87">
        <f t="shared" si="267"/>
        <v>12.75</v>
      </c>
      <c r="AH1683" s="87">
        <f t="shared" si="268"/>
        <v>12.5</v>
      </c>
      <c r="AI1683" s="87">
        <f t="shared" si="269"/>
        <v>0.25</v>
      </c>
    </row>
    <row r="1684" spans="1:35" ht="12" customHeight="1" x14ac:dyDescent="0.2">
      <c r="A1684" s="73" t="s">
        <v>1887</v>
      </c>
      <c r="B1684" s="74" t="s">
        <v>89</v>
      </c>
      <c r="C1684" s="74" t="s">
        <v>492</v>
      </c>
      <c r="D1684" s="74" t="s">
        <v>122</v>
      </c>
      <c r="E1684" s="74" t="s">
        <v>500</v>
      </c>
      <c r="F1684" s="74" t="s">
        <v>2</v>
      </c>
      <c r="G1684" s="74" t="s">
        <v>2680</v>
      </c>
      <c r="H1684" s="76">
        <v>33512</v>
      </c>
      <c r="I1684" s="77">
        <v>14.3</v>
      </c>
      <c r="J1684" s="78">
        <v>10.44</v>
      </c>
      <c r="K1684" s="78">
        <v>12.4</v>
      </c>
      <c r="L1684" s="78">
        <v>48.29</v>
      </c>
      <c r="M1684" s="78">
        <v>557.5</v>
      </c>
      <c r="N1684" s="76">
        <v>33819</v>
      </c>
      <c r="O1684" s="77">
        <v>7.9</v>
      </c>
      <c r="P1684" s="78">
        <v>9.99</v>
      </c>
      <c r="Q1684" s="78">
        <v>12</v>
      </c>
      <c r="R1684" s="78">
        <v>41.9</v>
      </c>
      <c r="S1684" s="78">
        <v>555</v>
      </c>
      <c r="T1684" s="79">
        <v>10</v>
      </c>
      <c r="V1684" s="86">
        <v>33819</v>
      </c>
      <c r="X1684" s="81" t="str">
        <f t="shared" si="260"/>
        <v>1991-Q4</v>
      </c>
      <c r="Y1684" s="81" t="str">
        <f t="shared" si="261"/>
        <v>1991-Q4</v>
      </c>
      <c r="Z1684" s="87">
        <f t="shared" si="262"/>
        <v>12.4</v>
      </c>
      <c r="AB1684" s="81" t="str">
        <f t="shared" si="263"/>
        <v>1992-Q3</v>
      </c>
      <c r="AC1684" s="81" t="str">
        <f t="shared" si="264"/>
        <v>1992-Q3</v>
      </c>
      <c r="AD1684" s="87">
        <f t="shared" si="265"/>
        <v>12</v>
      </c>
      <c r="AF1684" s="81" t="str">
        <f t="shared" si="266"/>
        <v>1992-Q3</v>
      </c>
      <c r="AG1684" s="87">
        <f t="shared" si="267"/>
        <v>12.4</v>
      </c>
      <c r="AH1684" s="87">
        <f t="shared" si="268"/>
        <v>12</v>
      </c>
      <c r="AI1684" s="87">
        <f t="shared" si="269"/>
        <v>0.40000000000000036</v>
      </c>
    </row>
    <row r="1685" spans="1:35" ht="12" customHeight="1" x14ac:dyDescent="0.2">
      <c r="A1685" s="73" t="s">
        <v>1887</v>
      </c>
      <c r="B1685" s="74" t="s">
        <v>39</v>
      </c>
      <c r="C1685" s="74" t="s">
        <v>1222</v>
      </c>
      <c r="D1685" s="74" t="s">
        <v>2228</v>
      </c>
      <c r="E1685" s="74" t="s">
        <v>1227</v>
      </c>
      <c r="F1685" s="74" t="s">
        <v>2</v>
      </c>
      <c r="G1685" s="74" t="s">
        <v>2680</v>
      </c>
      <c r="H1685" s="76">
        <v>33478</v>
      </c>
      <c r="I1685" s="77">
        <v>99.1</v>
      </c>
      <c r="J1685" s="78">
        <v>10.17</v>
      </c>
      <c r="K1685" s="78">
        <v>11.17</v>
      </c>
      <c r="L1685" s="78">
        <v>44.6</v>
      </c>
      <c r="M1685" s="78">
        <v>3167.8</v>
      </c>
      <c r="N1685" s="76">
        <v>33807</v>
      </c>
      <c r="O1685" s="77">
        <v>48</v>
      </c>
      <c r="P1685" s="78">
        <v>9.74</v>
      </c>
      <c r="Q1685" s="78">
        <v>11.2</v>
      </c>
      <c r="R1685" s="78">
        <v>45.02</v>
      </c>
      <c r="S1685" s="78">
        <v>3130.1</v>
      </c>
      <c r="T1685" s="79">
        <v>10</v>
      </c>
      <c r="V1685" s="86">
        <v>33807</v>
      </c>
      <c r="X1685" s="81" t="str">
        <f t="shared" si="260"/>
        <v>1991-Q3</v>
      </c>
      <c r="Y1685" s="81" t="str">
        <f t="shared" si="261"/>
        <v>1991-Q3</v>
      </c>
      <c r="Z1685" s="87">
        <f t="shared" si="262"/>
        <v>11.17</v>
      </c>
      <c r="AB1685" s="81" t="str">
        <f t="shared" si="263"/>
        <v>1992-Q3</v>
      </c>
      <c r="AC1685" s="81" t="str">
        <f t="shared" si="264"/>
        <v>1992-Q3</v>
      </c>
      <c r="AD1685" s="87">
        <f t="shared" si="265"/>
        <v>11.2</v>
      </c>
      <c r="AF1685" s="81" t="str">
        <f t="shared" si="266"/>
        <v>1992-Q3</v>
      </c>
      <c r="AG1685" s="87">
        <f t="shared" si="267"/>
        <v>11.17</v>
      </c>
      <c r="AH1685" s="87">
        <f t="shared" si="268"/>
        <v>11.2</v>
      </c>
      <c r="AI1685" s="87">
        <f t="shared" si="269"/>
        <v>-2.9999999999999361E-2</v>
      </c>
    </row>
    <row r="1686" spans="1:35" ht="12" customHeight="1" x14ac:dyDescent="0.2">
      <c r="A1686" s="73" t="s">
        <v>1887</v>
      </c>
      <c r="B1686" s="74" t="s">
        <v>184</v>
      </c>
      <c r="C1686" s="74" t="s">
        <v>1273</v>
      </c>
      <c r="D1686" s="74" t="s">
        <v>22</v>
      </c>
      <c r="E1686" s="74" t="s">
        <v>1276</v>
      </c>
      <c r="F1686" s="74" t="s">
        <v>2</v>
      </c>
      <c r="G1686" s="74" t="s">
        <v>2680</v>
      </c>
      <c r="H1686" s="76">
        <v>33515</v>
      </c>
      <c r="I1686" s="77">
        <v>7.7</v>
      </c>
      <c r="J1686" s="78">
        <v>10.31</v>
      </c>
      <c r="K1686" s="78">
        <v>13</v>
      </c>
      <c r="L1686" s="78">
        <v>44.85</v>
      </c>
      <c r="M1686" s="75" t="s">
        <v>1</v>
      </c>
      <c r="N1686" s="76">
        <v>33800</v>
      </c>
      <c r="O1686" s="77">
        <v>3.3</v>
      </c>
      <c r="P1686" s="78">
        <v>9.93</v>
      </c>
      <c r="Q1686" s="75" t="s">
        <v>1</v>
      </c>
      <c r="R1686" s="75" t="s">
        <v>1</v>
      </c>
      <c r="S1686" s="78">
        <v>65.900000000000006</v>
      </c>
      <c r="T1686" s="79">
        <v>9</v>
      </c>
      <c r="V1686" s="86">
        <v>33800</v>
      </c>
      <c r="X1686" s="81" t="str">
        <f t="shared" si="260"/>
        <v>1991-Q4</v>
      </c>
      <c r="Y1686" s="81" t="str">
        <f t="shared" si="261"/>
        <v>1991-Q4</v>
      </c>
      <c r="Z1686" s="87">
        <f t="shared" si="262"/>
        <v>13</v>
      </c>
      <c r="AB1686" s="81" t="str">
        <f t="shared" si="263"/>
        <v>1992-Q3</v>
      </c>
      <c r="AC1686" s="81" t="str">
        <f t="shared" si="264"/>
        <v/>
      </c>
      <c r="AD1686" s="87" t="str">
        <f t="shared" si="265"/>
        <v/>
      </c>
      <c r="AF1686" s="81" t="str">
        <f t="shared" si="266"/>
        <v/>
      </c>
      <c r="AG1686" s="87" t="str">
        <f t="shared" si="267"/>
        <v/>
      </c>
      <c r="AH1686" s="87" t="str">
        <f t="shared" si="268"/>
        <v/>
      </c>
      <c r="AI1686" s="87" t="str">
        <f t="shared" si="269"/>
        <v/>
      </c>
    </row>
    <row r="1687" spans="1:35" ht="12" customHeight="1" x14ac:dyDescent="0.2">
      <c r="A1687" s="73" t="s">
        <v>1887</v>
      </c>
      <c r="B1687" s="74" t="s">
        <v>89</v>
      </c>
      <c r="C1687" s="74" t="s">
        <v>492</v>
      </c>
      <c r="D1687" s="74" t="s">
        <v>122</v>
      </c>
      <c r="E1687" s="74" t="s">
        <v>501</v>
      </c>
      <c r="F1687" s="74" t="s">
        <v>2</v>
      </c>
      <c r="G1687" s="74" t="s">
        <v>2680</v>
      </c>
      <c r="H1687" s="76">
        <v>33497</v>
      </c>
      <c r="I1687" s="77">
        <v>-4</v>
      </c>
      <c r="J1687" s="78">
        <v>11.44</v>
      </c>
      <c r="K1687" s="78">
        <v>14.5</v>
      </c>
      <c r="L1687" s="78">
        <v>50.62</v>
      </c>
      <c r="M1687" s="78">
        <v>190.4</v>
      </c>
      <c r="N1687" s="76">
        <v>33798</v>
      </c>
      <c r="O1687" s="77">
        <v>-4.5</v>
      </c>
      <c r="P1687" s="78">
        <v>11.04</v>
      </c>
      <c r="Q1687" s="78">
        <v>13.5</v>
      </c>
      <c r="R1687" s="78">
        <v>50.62</v>
      </c>
      <c r="S1687" s="78">
        <v>190.4</v>
      </c>
      <c r="T1687" s="79">
        <v>10</v>
      </c>
      <c r="V1687" s="86">
        <v>33798</v>
      </c>
      <c r="X1687" s="81" t="str">
        <f t="shared" si="260"/>
        <v>1991-Q3</v>
      </c>
      <c r="Y1687" s="81" t="str">
        <f t="shared" si="261"/>
        <v>1991-Q3</v>
      </c>
      <c r="Z1687" s="87">
        <f t="shared" si="262"/>
        <v>14.5</v>
      </c>
      <c r="AB1687" s="81" t="str">
        <f t="shared" si="263"/>
        <v>1992-Q3</v>
      </c>
      <c r="AC1687" s="81" t="str">
        <f t="shared" si="264"/>
        <v>1992-Q3</v>
      </c>
      <c r="AD1687" s="87">
        <f t="shared" si="265"/>
        <v>13.5</v>
      </c>
      <c r="AF1687" s="81" t="str">
        <f t="shared" si="266"/>
        <v>1992-Q3</v>
      </c>
      <c r="AG1687" s="87">
        <f t="shared" si="267"/>
        <v>14.5</v>
      </c>
      <c r="AH1687" s="87">
        <f t="shared" si="268"/>
        <v>13.5</v>
      </c>
      <c r="AI1687" s="87">
        <f t="shared" si="269"/>
        <v>1</v>
      </c>
    </row>
    <row r="1688" spans="1:35" ht="12" customHeight="1" x14ac:dyDescent="0.2">
      <c r="A1688" s="73" t="s">
        <v>1887</v>
      </c>
      <c r="B1688" s="74" t="s">
        <v>89</v>
      </c>
      <c r="C1688" s="74" t="s">
        <v>492</v>
      </c>
      <c r="D1688" s="74" t="s">
        <v>122</v>
      </c>
      <c r="E1688" s="74" t="s">
        <v>502</v>
      </c>
      <c r="F1688" s="74" t="s">
        <v>2</v>
      </c>
      <c r="G1688" s="74" t="s">
        <v>2680</v>
      </c>
      <c r="H1688" s="76">
        <v>33465</v>
      </c>
      <c r="I1688" s="77">
        <v>16.399999999999999</v>
      </c>
      <c r="J1688" s="78">
        <v>10.07</v>
      </c>
      <c r="K1688" s="78">
        <v>12.9</v>
      </c>
      <c r="L1688" s="78">
        <v>43.57</v>
      </c>
      <c r="M1688" s="78">
        <v>294</v>
      </c>
      <c r="N1688" s="76">
        <v>33798</v>
      </c>
      <c r="O1688" s="77">
        <v>10.4</v>
      </c>
      <c r="P1688" s="78">
        <v>9.5</v>
      </c>
      <c r="Q1688" s="78">
        <v>11.9</v>
      </c>
      <c r="R1688" s="78">
        <v>42.91</v>
      </c>
      <c r="S1688" s="78">
        <v>292.60000000000002</v>
      </c>
      <c r="T1688" s="79">
        <v>11</v>
      </c>
      <c r="V1688" s="86">
        <v>33798</v>
      </c>
      <c r="X1688" s="81" t="str">
        <f t="shared" si="260"/>
        <v>1991-Q3</v>
      </c>
      <c r="Y1688" s="81" t="str">
        <f t="shared" si="261"/>
        <v>1991-Q3</v>
      </c>
      <c r="Z1688" s="87">
        <f t="shared" si="262"/>
        <v>12.9</v>
      </c>
      <c r="AB1688" s="81" t="str">
        <f t="shared" si="263"/>
        <v>1992-Q3</v>
      </c>
      <c r="AC1688" s="81" t="str">
        <f t="shared" si="264"/>
        <v>1992-Q3</v>
      </c>
      <c r="AD1688" s="87">
        <f t="shared" si="265"/>
        <v>11.9</v>
      </c>
      <c r="AF1688" s="81" t="str">
        <f t="shared" si="266"/>
        <v>1992-Q3</v>
      </c>
      <c r="AG1688" s="87">
        <f t="shared" si="267"/>
        <v>12.9</v>
      </c>
      <c r="AH1688" s="87">
        <f t="shared" si="268"/>
        <v>11.9</v>
      </c>
      <c r="AI1688" s="87">
        <f t="shared" si="269"/>
        <v>1</v>
      </c>
    </row>
    <row r="1689" spans="1:35" ht="12" customHeight="1" x14ac:dyDescent="0.2">
      <c r="A1689" s="73" t="s">
        <v>1887</v>
      </c>
      <c r="B1689" s="74" t="s">
        <v>242</v>
      </c>
      <c r="C1689" s="74" t="s">
        <v>2774</v>
      </c>
      <c r="D1689" s="74" t="s">
        <v>241</v>
      </c>
      <c r="E1689" s="74" t="s">
        <v>480</v>
      </c>
      <c r="F1689" s="74" t="s">
        <v>2</v>
      </c>
      <c r="G1689" s="74" t="s">
        <v>2680</v>
      </c>
      <c r="H1689" s="76">
        <v>33448</v>
      </c>
      <c r="I1689" s="77">
        <v>137.9</v>
      </c>
      <c r="J1689" s="78">
        <v>10.3</v>
      </c>
      <c r="K1689" s="78">
        <v>13.5</v>
      </c>
      <c r="L1689" s="78">
        <v>47.22</v>
      </c>
      <c r="M1689" s="78">
        <v>626.79999999999995</v>
      </c>
      <c r="N1689" s="76">
        <v>33785</v>
      </c>
      <c r="O1689" s="77">
        <v>124.3</v>
      </c>
      <c r="P1689" s="78">
        <v>10.06</v>
      </c>
      <c r="Q1689" s="78">
        <v>13</v>
      </c>
      <c r="R1689" s="78">
        <v>47.22</v>
      </c>
      <c r="S1689" s="78">
        <v>598.1</v>
      </c>
      <c r="T1689" s="79">
        <v>11</v>
      </c>
      <c r="V1689" s="86">
        <v>33785</v>
      </c>
      <c r="X1689" s="81" t="str">
        <f t="shared" si="260"/>
        <v>1991-Q3</v>
      </c>
      <c r="Y1689" s="81" t="str">
        <f t="shared" si="261"/>
        <v>1991-Q3</v>
      </c>
      <c r="Z1689" s="87">
        <f t="shared" si="262"/>
        <v>13.5</v>
      </c>
      <c r="AB1689" s="81" t="str">
        <f t="shared" si="263"/>
        <v>1992-Q2</v>
      </c>
      <c r="AC1689" s="81" t="str">
        <f t="shared" si="264"/>
        <v>1992-Q2</v>
      </c>
      <c r="AD1689" s="87">
        <f t="shared" si="265"/>
        <v>13</v>
      </c>
      <c r="AF1689" s="81" t="str">
        <f t="shared" si="266"/>
        <v>1992-Q2</v>
      </c>
      <c r="AG1689" s="87">
        <f t="shared" si="267"/>
        <v>13.5</v>
      </c>
      <c r="AH1689" s="87">
        <f t="shared" si="268"/>
        <v>13</v>
      </c>
      <c r="AI1689" s="87">
        <f t="shared" si="269"/>
        <v>0.5</v>
      </c>
    </row>
    <row r="1690" spans="1:35" ht="12" customHeight="1" x14ac:dyDescent="0.2">
      <c r="A1690" s="73" t="s">
        <v>1887</v>
      </c>
      <c r="B1690" s="74" t="s">
        <v>67</v>
      </c>
      <c r="C1690" s="74" t="s">
        <v>781</v>
      </c>
      <c r="D1690" s="74" t="s">
        <v>2002</v>
      </c>
      <c r="E1690" s="74" t="s">
        <v>785</v>
      </c>
      <c r="F1690" s="74" t="s">
        <v>2</v>
      </c>
      <c r="G1690" s="74" t="s">
        <v>2680</v>
      </c>
      <c r="H1690" s="76">
        <v>33585</v>
      </c>
      <c r="I1690" s="77">
        <v>37.4</v>
      </c>
      <c r="J1690" s="78">
        <v>10.47</v>
      </c>
      <c r="K1690" s="78">
        <v>13.5</v>
      </c>
      <c r="L1690" s="78">
        <v>37.43</v>
      </c>
      <c r="M1690" s="75" t="s">
        <v>1</v>
      </c>
      <c r="N1690" s="76">
        <v>33785</v>
      </c>
      <c r="O1690" s="77">
        <v>23</v>
      </c>
      <c r="P1690" s="75" t="s">
        <v>1</v>
      </c>
      <c r="Q1690" s="75" t="s">
        <v>1</v>
      </c>
      <c r="R1690" s="75" t="s">
        <v>1</v>
      </c>
      <c r="S1690" s="75" t="s">
        <v>1</v>
      </c>
      <c r="T1690" s="79">
        <v>6</v>
      </c>
      <c r="V1690" s="86">
        <v>33785</v>
      </c>
      <c r="X1690" s="81" t="str">
        <f t="shared" si="260"/>
        <v>1991-Q4</v>
      </c>
      <c r="Y1690" s="81" t="str">
        <f t="shared" si="261"/>
        <v>1991-Q4</v>
      </c>
      <c r="Z1690" s="87">
        <f t="shared" si="262"/>
        <v>13.5</v>
      </c>
      <c r="AB1690" s="81" t="str">
        <f t="shared" si="263"/>
        <v>1992-Q2</v>
      </c>
      <c r="AC1690" s="81" t="str">
        <f t="shared" si="264"/>
        <v/>
      </c>
      <c r="AD1690" s="87" t="str">
        <f t="shared" si="265"/>
        <v/>
      </c>
      <c r="AF1690" s="81" t="str">
        <f t="shared" si="266"/>
        <v/>
      </c>
      <c r="AG1690" s="87" t="str">
        <f t="shared" si="267"/>
        <v/>
      </c>
      <c r="AH1690" s="87" t="str">
        <f t="shared" si="268"/>
        <v/>
      </c>
      <c r="AI1690" s="87" t="str">
        <f t="shared" si="269"/>
        <v/>
      </c>
    </row>
    <row r="1691" spans="1:35" ht="12" customHeight="1" x14ac:dyDescent="0.2">
      <c r="A1691" s="73" t="s">
        <v>1887</v>
      </c>
      <c r="B1691" s="74" t="s">
        <v>39</v>
      </c>
      <c r="C1691" s="74" t="s">
        <v>2720</v>
      </c>
      <c r="D1691" s="74" t="s">
        <v>2228</v>
      </c>
      <c r="E1691" s="74" t="s">
        <v>1250</v>
      </c>
      <c r="F1691" s="74" t="s">
        <v>2</v>
      </c>
      <c r="G1691" s="74" t="s">
        <v>2680</v>
      </c>
      <c r="H1691" s="76">
        <v>33452</v>
      </c>
      <c r="I1691" s="77">
        <v>38.200000000000003</v>
      </c>
      <c r="J1691" s="78">
        <v>10.01</v>
      </c>
      <c r="K1691" s="78">
        <v>12.5</v>
      </c>
      <c r="L1691" s="78">
        <v>42.27</v>
      </c>
      <c r="M1691" s="78">
        <v>1253.4000000000001</v>
      </c>
      <c r="N1691" s="76">
        <v>33784</v>
      </c>
      <c r="O1691" s="77">
        <v>32.200000000000003</v>
      </c>
      <c r="P1691" s="78">
        <v>9.31</v>
      </c>
      <c r="Q1691" s="78">
        <v>11</v>
      </c>
      <c r="R1691" s="78">
        <v>42.79</v>
      </c>
      <c r="S1691" s="78">
        <v>1239.3</v>
      </c>
      <c r="T1691" s="79">
        <v>11</v>
      </c>
      <c r="V1691" s="86">
        <v>33784</v>
      </c>
      <c r="X1691" s="81" t="str">
        <f t="shared" si="260"/>
        <v>1991-Q3</v>
      </c>
      <c r="Y1691" s="81" t="str">
        <f t="shared" si="261"/>
        <v>1991-Q3</v>
      </c>
      <c r="Z1691" s="87">
        <f t="shared" si="262"/>
        <v>12.5</v>
      </c>
      <c r="AB1691" s="81" t="str">
        <f t="shared" si="263"/>
        <v>1992-Q2</v>
      </c>
      <c r="AC1691" s="81" t="str">
        <f t="shared" si="264"/>
        <v>1992-Q2</v>
      </c>
      <c r="AD1691" s="87">
        <f t="shared" si="265"/>
        <v>11</v>
      </c>
      <c r="AF1691" s="81" t="str">
        <f t="shared" si="266"/>
        <v>1992-Q2</v>
      </c>
      <c r="AG1691" s="87">
        <f t="shared" si="267"/>
        <v>12.5</v>
      </c>
      <c r="AH1691" s="87">
        <f t="shared" si="268"/>
        <v>11</v>
      </c>
      <c r="AI1691" s="87">
        <f t="shared" si="269"/>
        <v>1.5</v>
      </c>
    </row>
    <row r="1692" spans="1:35" ht="12" customHeight="1" x14ac:dyDescent="0.2">
      <c r="A1692" s="73" t="s">
        <v>1887</v>
      </c>
      <c r="B1692" s="74" t="s">
        <v>101</v>
      </c>
      <c r="C1692" s="74" t="s">
        <v>100</v>
      </c>
      <c r="D1692" s="74" t="s">
        <v>62</v>
      </c>
      <c r="E1692" s="74" t="s">
        <v>408</v>
      </c>
      <c r="F1692" s="74" t="s">
        <v>2</v>
      </c>
      <c r="G1692" s="74" t="s">
        <v>2680</v>
      </c>
      <c r="H1692" s="76">
        <v>33577</v>
      </c>
      <c r="I1692" s="77">
        <v>51.3</v>
      </c>
      <c r="J1692" s="78">
        <v>10.26</v>
      </c>
      <c r="K1692" s="78">
        <v>13</v>
      </c>
      <c r="L1692" s="78">
        <v>44.68</v>
      </c>
      <c r="M1692" s="78">
        <v>1459.2</v>
      </c>
      <c r="N1692" s="76">
        <v>33781</v>
      </c>
      <c r="O1692" s="77">
        <v>30.4</v>
      </c>
      <c r="P1692" s="78">
        <v>9.9600000000000009</v>
      </c>
      <c r="Q1692" s="78">
        <v>12.35</v>
      </c>
      <c r="R1692" s="78">
        <v>44.68</v>
      </c>
      <c r="S1692" s="78">
        <v>1392.2</v>
      </c>
      <c r="T1692" s="79">
        <v>6</v>
      </c>
      <c r="V1692" s="86">
        <v>33781</v>
      </c>
      <c r="X1692" s="81" t="str">
        <f t="shared" si="260"/>
        <v>1991-Q4</v>
      </c>
      <c r="Y1692" s="81" t="str">
        <f t="shared" si="261"/>
        <v>1991-Q4</v>
      </c>
      <c r="Z1692" s="87">
        <f t="shared" si="262"/>
        <v>13</v>
      </c>
      <c r="AB1692" s="81" t="str">
        <f t="shared" si="263"/>
        <v>1992-Q2</v>
      </c>
      <c r="AC1692" s="81" t="str">
        <f t="shared" si="264"/>
        <v>1992-Q2</v>
      </c>
      <c r="AD1692" s="87">
        <f t="shared" si="265"/>
        <v>12.35</v>
      </c>
      <c r="AF1692" s="81" t="str">
        <f t="shared" si="266"/>
        <v>1992-Q2</v>
      </c>
      <c r="AG1692" s="87">
        <f t="shared" si="267"/>
        <v>13</v>
      </c>
      <c r="AH1692" s="87">
        <f t="shared" si="268"/>
        <v>12.35</v>
      </c>
      <c r="AI1692" s="87">
        <f t="shared" si="269"/>
        <v>0.65000000000000036</v>
      </c>
    </row>
    <row r="1693" spans="1:35" ht="12" customHeight="1" x14ac:dyDescent="0.2">
      <c r="A1693" s="73" t="s">
        <v>1887</v>
      </c>
      <c r="B1693" s="74" t="s">
        <v>210</v>
      </c>
      <c r="C1693" s="74" t="s">
        <v>492</v>
      </c>
      <c r="D1693" s="74" t="s">
        <v>122</v>
      </c>
      <c r="E1693" s="74" t="s">
        <v>916</v>
      </c>
      <c r="F1693" s="74" t="s">
        <v>2</v>
      </c>
      <c r="G1693" s="74" t="s">
        <v>2680</v>
      </c>
      <c r="H1693" s="76">
        <v>33465</v>
      </c>
      <c r="I1693" s="77">
        <v>8.1</v>
      </c>
      <c r="J1693" s="78">
        <v>10.050000000000001</v>
      </c>
      <c r="K1693" s="78">
        <v>12.9</v>
      </c>
      <c r="L1693" s="78">
        <v>42.63</v>
      </c>
      <c r="M1693" s="78">
        <v>79.099999999999994</v>
      </c>
      <c r="N1693" s="76">
        <v>33767</v>
      </c>
      <c r="O1693" s="77">
        <v>4.9000000000000004</v>
      </c>
      <c r="P1693" s="78">
        <v>9.1999999999999993</v>
      </c>
      <c r="Q1693" s="78">
        <v>10.9</v>
      </c>
      <c r="R1693" s="78">
        <v>42.63</v>
      </c>
      <c r="S1693" s="78">
        <v>78.8</v>
      </c>
      <c r="T1693" s="79">
        <v>10</v>
      </c>
      <c r="V1693" s="86">
        <v>33767</v>
      </c>
      <c r="X1693" s="81" t="str">
        <f t="shared" si="260"/>
        <v>1991-Q3</v>
      </c>
      <c r="Y1693" s="81" t="str">
        <f t="shared" si="261"/>
        <v>1991-Q3</v>
      </c>
      <c r="Z1693" s="87">
        <f t="shared" si="262"/>
        <v>12.9</v>
      </c>
      <c r="AB1693" s="81" t="str">
        <f t="shared" si="263"/>
        <v>1992-Q2</v>
      </c>
      <c r="AC1693" s="81" t="str">
        <f t="shared" si="264"/>
        <v>1992-Q2</v>
      </c>
      <c r="AD1693" s="87">
        <f t="shared" si="265"/>
        <v>10.9</v>
      </c>
      <c r="AF1693" s="81" t="str">
        <f t="shared" si="266"/>
        <v>1992-Q2</v>
      </c>
      <c r="AG1693" s="87">
        <f t="shared" si="267"/>
        <v>12.9</v>
      </c>
      <c r="AH1693" s="87">
        <f t="shared" si="268"/>
        <v>10.9</v>
      </c>
      <c r="AI1693" s="87">
        <f t="shared" si="269"/>
        <v>2</v>
      </c>
    </row>
    <row r="1694" spans="1:35" ht="12" customHeight="1" x14ac:dyDescent="0.2">
      <c r="A1694" s="73" t="s">
        <v>1887</v>
      </c>
      <c r="B1694" s="74" t="s">
        <v>89</v>
      </c>
      <c r="C1694" s="74" t="s">
        <v>88</v>
      </c>
      <c r="D1694" s="74" t="s">
        <v>12</v>
      </c>
      <c r="E1694" s="74" t="s">
        <v>526</v>
      </c>
      <c r="F1694" s="74" t="s">
        <v>2</v>
      </c>
      <c r="G1694" s="74" t="s">
        <v>2680</v>
      </c>
      <c r="H1694" s="76">
        <v>33536</v>
      </c>
      <c r="I1694" s="77">
        <v>0</v>
      </c>
      <c r="J1694" s="78">
        <v>10.220000000000001</v>
      </c>
      <c r="K1694" s="78">
        <v>13</v>
      </c>
      <c r="L1694" s="78">
        <v>40.86</v>
      </c>
      <c r="M1694" s="78">
        <v>447</v>
      </c>
      <c r="N1694" s="76">
        <v>33756</v>
      </c>
      <c r="O1694" s="77">
        <v>-4</v>
      </c>
      <c r="P1694" s="78">
        <v>9.93</v>
      </c>
      <c r="Q1694" s="78">
        <v>12.3</v>
      </c>
      <c r="R1694" s="78">
        <v>40.86</v>
      </c>
      <c r="S1694" s="78">
        <v>446</v>
      </c>
      <c r="T1694" s="79">
        <v>7</v>
      </c>
      <c r="V1694" s="86">
        <v>33756</v>
      </c>
      <c r="X1694" s="81" t="str">
        <f t="shared" si="260"/>
        <v>1991-Q4</v>
      </c>
      <c r="Y1694" s="81" t="str">
        <f t="shared" si="261"/>
        <v>1991-Q4</v>
      </c>
      <c r="Z1694" s="87">
        <f t="shared" si="262"/>
        <v>13</v>
      </c>
      <c r="AB1694" s="81" t="str">
        <f t="shared" si="263"/>
        <v>1992-Q2</v>
      </c>
      <c r="AC1694" s="81" t="str">
        <f t="shared" si="264"/>
        <v>1992-Q2</v>
      </c>
      <c r="AD1694" s="87">
        <f t="shared" si="265"/>
        <v>12.3</v>
      </c>
      <c r="AF1694" s="81" t="str">
        <f t="shared" si="266"/>
        <v>1992-Q2</v>
      </c>
      <c r="AG1694" s="87">
        <f t="shared" si="267"/>
        <v>13</v>
      </c>
      <c r="AH1694" s="87">
        <f t="shared" si="268"/>
        <v>12.3</v>
      </c>
      <c r="AI1694" s="87">
        <f t="shared" si="269"/>
        <v>0.69999999999999929</v>
      </c>
    </row>
    <row r="1695" spans="1:35" ht="12" customHeight="1" x14ac:dyDescent="0.2">
      <c r="A1695" s="73" t="s">
        <v>1887</v>
      </c>
      <c r="B1695" s="74" t="s">
        <v>184</v>
      </c>
      <c r="C1695" s="74" t="s">
        <v>1273</v>
      </c>
      <c r="D1695" s="74" t="s">
        <v>22</v>
      </c>
      <c r="E1695" s="74" t="s">
        <v>1277</v>
      </c>
      <c r="F1695" s="74" t="s">
        <v>2</v>
      </c>
      <c r="G1695" s="74" t="s">
        <v>2680</v>
      </c>
      <c r="H1695" s="76">
        <v>33330</v>
      </c>
      <c r="I1695" s="77">
        <v>205.6</v>
      </c>
      <c r="J1695" s="78">
        <v>10.81</v>
      </c>
      <c r="K1695" s="78">
        <v>13.5</v>
      </c>
      <c r="L1695" s="78">
        <v>43.43</v>
      </c>
      <c r="M1695" s="78">
        <v>1773.8</v>
      </c>
      <c r="N1695" s="76">
        <v>33736</v>
      </c>
      <c r="O1695" s="77">
        <v>123</v>
      </c>
      <c r="P1695" s="78">
        <v>10.33</v>
      </c>
      <c r="Q1695" s="78">
        <v>12.46</v>
      </c>
      <c r="R1695" s="78">
        <v>43.09</v>
      </c>
      <c r="S1695" s="78">
        <v>1548.5</v>
      </c>
      <c r="T1695" s="79">
        <v>13</v>
      </c>
      <c r="V1695" s="86">
        <v>33736</v>
      </c>
      <c r="X1695" s="81" t="str">
        <f t="shared" si="260"/>
        <v>1991-Q2</v>
      </c>
      <c r="Y1695" s="81" t="str">
        <f t="shared" si="261"/>
        <v>1991-Q2</v>
      </c>
      <c r="Z1695" s="87">
        <f t="shared" si="262"/>
        <v>13.5</v>
      </c>
      <c r="AB1695" s="81" t="str">
        <f t="shared" si="263"/>
        <v>1992-Q2</v>
      </c>
      <c r="AC1695" s="81" t="str">
        <f t="shared" si="264"/>
        <v>1992-Q2</v>
      </c>
      <c r="AD1695" s="87">
        <f t="shared" si="265"/>
        <v>12.46</v>
      </c>
      <c r="AF1695" s="81" t="str">
        <f t="shared" si="266"/>
        <v>1992-Q2</v>
      </c>
      <c r="AG1695" s="87">
        <f t="shared" si="267"/>
        <v>13.5</v>
      </c>
      <c r="AH1695" s="87">
        <f t="shared" si="268"/>
        <v>12.46</v>
      </c>
      <c r="AI1695" s="87">
        <f t="shared" si="269"/>
        <v>1.0399999999999991</v>
      </c>
    </row>
    <row r="1696" spans="1:35" ht="12" customHeight="1" x14ac:dyDescent="0.2">
      <c r="A1696" s="73" t="s">
        <v>1887</v>
      </c>
      <c r="B1696" s="74" t="s">
        <v>184</v>
      </c>
      <c r="C1696" s="74" t="s">
        <v>183</v>
      </c>
      <c r="D1696" s="74" t="s">
        <v>167</v>
      </c>
      <c r="E1696" s="74" t="s">
        <v>1290</v>
      </c>
      <c r="F1696" s="74" t="s">
        <v>2</v>
      </c>
      <c r="G1696" s="74" t="s">
        <v>2680</v>
      </c>
      <c r="H1696" s="76">
        <v>33330</v>
      </c>
      <c r="I1696" s="77">
        <v>204.8</v>
      </c>
      <c r="J1696" s="78">
        <v>10.83</v>
      </c>
      <c r="K1696" s="78">
        <v>13.02</v>
      </c>
      <c r="L1696" s="78">
        <v>43.1</v>
      </c>
      <c r="M1696" s="78">
        <v>2695.3</v>
      </c>
      <c r="N1696" s="76">
        <v>33736</v>
      </c>
      <c r="O1696" s="77">
        <v>114.6</v>
      </c>
      <c r="P1696" s="78">
        <v>10.42</v>
      </c>
      <c r="Q1696" s="78">
        <v>11.87</v>
      </c>
      <c r="R1696" s="78">
        <v>45.4</v>
      </c>
      <c r="S1696" s="78">
        <v>2418.6999999999998</v>
      </c>
      <c r="T1696" s="79">
        <v>13</v>
      </c>
      <c r="V1696" s="86">
        <v>33736</v>
      </c>
      <c r="X1696" s="81" t="str">
        <f t="shared" si="260"/>
        <v>1991-Q2</v>
      </c>
      <c r="Y1696" s="81" t="str">
        <f t="shared" si="261"/>
        <v>1991-Q2</v>
      </c>
      <c r="Z1696" s="87">
        <f t="shared" si="262"/>
        <v>13.02</v>
      </c>
      <c r="AB1696" s="81" t="str">
        <f t="shared" si="263"/>
        <v>1992-Q2</v>
      </c>
      <c r="AC1696" s="81" t="str">
        <f t="shared" si="264"/>
        <v>1992-Q2</v>
      </c>
      <c r="AD1696" s="87">
        <f t="shared" si="265"/>
        <v>11.87</v>
      </c>
      <c r="AF1696" s="81" t="str">
        <f t="shared" si="266"/>
        <v>1992-Q2</v>
      </c>
      <c r="AG1696" s="87">
        <f t="shared" si="267"/>
        <v>13.02</v>
      </c>
      <c r="AH1696" s="87">
        <f t="shared" si="268"/>
        <v>11.87</v>
      </c>
      <c r="AI1696" s="87">
        <f t="shared" si="269"/>
        <v>1.1500000000000004</v>
      </c>
    </row>
    <row r="1697" spans="1:35" ht="12" customHeight="1" x14ac:dyDescent="0.2">
      <c r="A1697" s="73" t="s">
        <v>1887</v>
      </c>
      <c r="B1697" s="74" t="s">
        <v>76</v>
      </c>
      <c r="C1697" s="74" t="s">
        <v>675</v>
      </c>
      <c r="D1697" s="74" t="s">
        <v>167</v>
      </c>
      <c r="E1697" s="74" t="s">
        <v>677</v>
      </c>
      <c r="F1697" s="74" t="s">
        <v>2</v>
      </c>
      <c r="G1697" s="74" t="s">
        <v>2680</v>
      </c>
      <c r="H1697" s="76">
        <v>33546</v>
      </c>
      <c r="I1697" s="77">
        <v>29.7</v>
      </c>
      <c r="J1697" s="78">
        <v>11.42</v>
      </c>
      <c r="K1697" s="78">
        <v>14</v>
      </c>
      <c r="L1697" s="78">
        <v>49.58</v>
      </c>
      <c r="M1697" s="78">
        <v>95.6</v>
      </c>
      <c r="N1697" s="76">
        <v>33729</v>
      </c>
      <c r="O1697" s="77">
        <v>22.3</v>
      </c>
      <c r="P1697" s="78">
        <v>9.8000000000000007</v>
      </c>
      <c r="Q1697" s="78">
        <v>11.5</v>
      </c>
      <c r="R1697" s="78">
        <v>45.95</v>
      </c>
      <c r="S1697" s="78">
        <v>91.8</v>
      </c>
      <c r="T1697" s="79">
        <v>6</v>
      </c>
      <c r="V1697" s="86">
        <v>33729</v>
      </c>
      <c r="X1697" s="81" t="str">
        <f t="shared" si="260"/>
        <v>1991-Q4</v>
      </c>
      <c r="Y1697" s="81" t="str">
        <f t="shared" si="261"/>
        <v>1991-Q4</v>
      </c>
      <c r="Z1697" s="87">
        <f t="shared" si="262"/>
        <v>14</v>
      </c>
      <c r="AB1697" s="81" t="str">
        <f t="shared" si="263"/>
        <v>1992-Q2</v>
      </c>
      <c r="AC1697" s="81" t="str">
        <f t="shared" si="264"/>
        <v>1992-Q2</v>
      </c>
      <c r="AD1697" s="87">
        <f t="shared" si="265"/>
        <v>11.5</v>
      </c>
      <c r="AF1697" s="81" t="str">
        <f t="shared" si="266"/>
        <v>1992-Q2</v>
      </c>
      <c r="AG1697" s="87">
        <f t="shared" si="267"/>
        <v>14</v>
      </c>
      <c r="AH1697" s="87">
        <f t="shared" si="268"/>
        <v>11.5</v>
      </c>
      <c r="AI1697" s="87">
        <f t="shared" si="269"/>
        <v>2.5</v>
      </c>
    </row>
    <row r="1698" spans="1:35" ht="12" customHeight="1" x14ac:dyDescent="0.2">
      <c r="A1698" s="73" t="s">
        <v>1887</v>
      </c>
      <c r="B1698" s="74" t="s">
        <v>39</v>
      </c>
      <c r="C1698" s="74" t="s">
        <v>3013</v>
      </c>
      <c r="D1698" s="74" t="s">
        <v>38</v>
      </c>
      <c r="E1698" s="74" t="s">
        <v>1196</v>
      </c>
      <c r="F1698" s="74" t="s">
        <v>2</v>
      </c>
      <c r="G1698" s="74" t="s">
        <v>2680</v>
      </c>
      <c r="H1698" s="76">
        <v>33361</v>
      </c>
      <c r="I1698" s="77">
        <v>392.5</v>
      </c>
      <c r="J1698" s="78">
        <v>10.25</v>
      </c>
      <c r="K1698" s="78">
        <v>13</v>
      </c>
      <c r="L1698" s="78">
        <v>50</v>
      </c>
      <c r="M1698" s="78">
        <v>7802.4</v>
      </c>
      <c r="N1698" s="76">
        <v>33708</v>
      </c>
      <c r="O1698" s="77">
        <v>250.5</v>
      </c>
      <c r="P1698" s="78">
        <v>9.4700000000000006</v>
      </c>
      <c r="Q1698" s="78">
        <v>11.5</v>
      </c>
      <c r="R1698" s="78">
        <v>52.09</v>
      </c>
      <c r="S1698" s="78">
        <v>7781</v>
      </c>
      <c r="T1698" s="79">
        <v>11</v>
      </c>
      <c r="V1698" s="86">
        <v>33708</v>
      </c>
      <c r="X1698" s="81" t="str">
        <f t="shared" si="260"/>
        <v>1991-Q2</v>
      </c>
      <c r="Y1698" s="81" t="str">
        <f t="shared" si="261"/>
        <v>1991-Q2</v>
      </c>
      <c r="Z1698" s="87">
        <f t="shared" si="262"/>
        <v>13</v>
      </c>
      <c r="AB1698" s="81" t="str">
        <f t="shared" si="263"/>
        <v>1992-Q2</v>
      </c>
      <c r="AC1698" s="81" t="str">
        <f t="shared" si="264"/>
        <v>1992-Q2</v>
      </c>
      <c r="AD1698" s="87">
        <f t="shared" si="265"/>
        <v>11.5</v>
      </c>
      <c r="AF1698" s="81" t="str">
        <f t="shared" si="266"/>
        <v>1992-Q2</v>
      </c>
      <c r="AG1698" s="87">
        <f t="shared" si="267"/>
        <v>13</v>
      </c>
      <c r="AH1698" s="87">
        <f t="shared" si="268"/>
        <v>11.5</v>
      </c>
      <c r="AI1698" s="87">
        <f t="shared" si="269"/>
        <v>1.5</v>
      </c>
    </row>
    <row r="1699" spans="1:35" ht="12" customHeight="1" x14ac:dyDescent="0.2">
      <c r="A1699" s="73" t="s">
        <v>1887</v>
      </c>
      <c r="B1699" s="74" t="s">
        <v>171</v>
      </c>
      <c r="C1699" s="74" t="s">
        <v>2776</v>
      </c>
      <c r="D1699" s="74" t="s">
        <v>19</v>
      </c>
      <c r="E1699" s="74" t="s">
        <v>1436</v>
      </c>
      <c r="F1699" s="74" t="s">
        <v>2</v>
      </c>
      <c r="G1699" s="74" t="s">
        <v>2680</v>
      </c>
      <c r="H1699" s="76">
        <v>33431</v>
      </c>
      <c r="I1699" s="77">
        <v>9</v>
      </c>
      <c r="J1699" s="78">
        <v>10.42</v>
      </c>
      <c r="K1699" s="78">
        <v>12.5</v>
      </c>
      <c r="L1699" s="78">
        <v>48.11</v>
      </c>
      <c r="M1699" s="78">
        <v>288.3</v>
      </c>
      <c r="N1699" s="76">
        <v>33704</v>
      </c>
      <c r="O1699" s="77">
        <v>3.5</v>
      </c>
      <c r="P1699" s="78">
        <v>9.94</v>
      </c>
      <c r="Q1699" s="78">
        <v>11.5</v>
      </c>
      <c r="R1699" s="78">
        <v>48.11</v>
      </c>
      <c r="S1699" s="78">
        <v>289</v>
      </c>
      <c r="T1699" s="79">
        <v>9</v>
      </c>
      <c r="V1699" s="86">
        <v>33704</v>
      </c>
      <c r="X1699" s="81" t="str">
        <f t="shared" si="260"/>
        <v>1991-Q3</v>
      </c>
      <c r="Y1699" s="81" t="str">
        <f t="shared" si="261"/>
        <v>1991-Q3</v>
      </c>
      <c r="Z1699" s="87">
        <f t="shared" si="262"/>
        <v>12.5</v>
      </c>
      <c r="AB1699" s="81" t="str">
        <f t="shared" si="263"/>
        <v>1992-Q2</v>
      </c>
      <c r="AC1699" s="81" t="str">
        <f t="shared" si="264"/>
        <v>1992-Q2</v>
      </c>
      <c r="AD1699" s="87">
        <f t="shared" si="265"/>
        <v>11.5</v>
      </c>
      <c r="AF1699" s="81" t="str">
        <f t="shared" si="266"/>
        <v>1992-Q2</v>
      </c>
      <c r="AG1699" s="87">
        <f t="shared" si="267"/>
        <v>12.5</v>
      </c>
      <c r="AH1699" s="87">
        <f t="shared" si="268"/>
        <v>11.5</v>
      </c>
      <c r="AI1699" s="87">
        <f t="shared" si="269"/>
        <v>1</v>
      </c>
    </row>
    <row r="1700" spans="1:35" ht="12" customHeight="1" x14ac:dyDescent="0.2">
      <c r="A1700" s="73" t="s">
        <v>1887</v>
      </c>
      <c r="B1700" s="74" t="s">
        <v>39</v>
      </c>
      <c r="C1700" s="74" t="s">
        <v>1175</v>
      </c>
      <c r="D1700" s="74" t="s">
        <v>1176</v>
      </c>
      <c r="E1700" s="74" t="s">
        <v>1182</v>
      </c>
      <c r="F1700" s="74" t="s">
        <v>2</v>
      </c>
      <c r="G1700" s="74" t="s">
        <v>2680</v>
      </c>
      <c r="H1700" s="76">
        <v>33375</v>
      </c>
      <c r="I1700" s="77">
        <v>30.3</v>
      </c>
      <c r="J1700" s="78">
        <v>9.9</v>
      </c>
      <c r="K1700" s="78">
        <v>12.5</v>
      </c>
      <c r="L1700" s="78">
        <v>41.48</v>
      </c>
      <c r="M1700" s="78">
        <v>801.9</v>
      </c>
      <c r="N1700" s="76">
        <v>33703</v>
      </c>
      <c r="O1700" s="77">
        <v>18.3</v>
      </c>
      <c r="P1700" s="78">
        <v>9.08</v>
      </c>
      <c r="Q1700" s="78">
        <v>11.45</v>
      </c>
      <c r="R1700" s="78">
        <v>41.48</v>
      </c>
      <c r="S1700" s="78">
        <v>764.5</v>
      </c>
      <c r="T1700" s="79">
        <v>10</v>
      </c>
      <c r="V1700" s="86">
        <v>33703</v>
      </c>
      <c r="X1700" s="81" t="str">
        <f t="shared" si="260"/>
        <v>1991-Q2</v>
      </c>
      <c r="Y1700" s="81" t="str">
        <f t="shared" si="261"/>
        <v>1991-Q2</v>
      </c>
      <c r="Z1700" s="87">
        <f t="shared" si="262"/>
        <v>12.5</v>
      </c>
      <c r="AB1700" s="81" t="str">
        <f t="shared" si="263"/>
        <v>1992-Q2</v>
      </c>
      <c r="AC1700" s="81" t="str">
        <f t="shared" si="264"/>
        <v>1992-Q2</v>
      </c>
      <c r="AD1700" s="87">
        <f t="shared" si="265"/>
        <v>11.45</v>
      </c>
      <c r="AF1700" s="81" t="str">
        <f t="shared" si="266"/>
        <v>1992-Q2</v>
      </c>
      <c r="AG1700" s="87">
        <f t="shared" si="267"/>
        <v>12.5</v>
      </c>
      <c r="AH1700" s="87">
        <f t="shared" si="268"/>
        <v>11.45</v>
      </c>
      <c r="AI1700" s="87">
        <f t="shared" si="269"/>
        <v>1.0500000000000007</v>
      </c>
    </row>
    <row r="1701" spans="1:35" ht="12" customHeight="1" x14ac:dyDescent="0.2">
      <c r="A1701" s="73" t="s">
        <v>1887</v>
      </c>
      <c r="B1701" s="74" t="s">
        <v>1653</v>
      </c>
      <c r="C1701" s="74" t="s">
        <v>2127</v>
      </c>
      <c r="D1701" s="74" t="s">
        <v>2095</v>
      </c>
      <c r="E1701" s="74" t="s">
        <v>1678</v>
      </c>
      <c r="F1701" s="74" t="s">
        <v>2</v>
      </c>
      <c r="G1701" s="74" t="s">
        <v>2680</v>
      </c>
      <c r="H1701" s="76">
        <v>33438</v>
      </c>
      <c r="I1701" s="77">
        <v>11.7</v>
      </c>
      <c r="J1701" s="78">
        <v>11.27</v>
      </c>
      <c r="K1701" s="78">
        <v>13</v>
      </c>
      <c r="L1701" s="78">
        <v>49.48</v>
      </c>
      <c r="M1701" s="78">
        <v>164.5</v>
      </c>
      <c r="N1701" s="76">
        <v>33696</v>
      </c>
      <c r="O1701" s="77">
        <v>7</v>
      </c>
      <c r="P1701" s="78">
        <v>10.64</v>
      </c>
      <c r="Q1701" s="78">
        <v>12.1</v>
      </c>
      <c r="R1701" s="78">
        <v>49.48</v>
      </c>
      <c r="S1701" s="78">
        <v>163</v>
      </c>
      <c r="T1701" s="79">
        <v>8</v>
      </c>
      <c r="V1701" s="86">
        <v>33696</v>
      </c>
      <c r="X1701" s="81" t="str">
        <f t="shared" si="260"/>
        <v>1991-Q3</v>
      </c>
      <c r="Y1701" s="81" t="str">
        <f t="shared" si="261"/>
        <v>1991-Q3</v>
      </c>
      <c r="Z1701" s="87">
        <f t="shared" si="262"/>
        <v>13</v>
      </c>
      <c r="AB1701" s="81" t="str">
        <f t="shared" si="263"/>
        <v>1992-Q2</v>
      </c>
      <c r="AC1701" s="81" t="str">
        <f t="shared" si="264"/>
        <v>1992-Q2</v>
      </c>
      <c r="AD1701" s="87">
        <f t="shared" si="265"/>
        <v>12.1</v>
      </c>
      <c r="AF1701" s="81" t="str">
        <f t="shared" si="266"/>
        <v>1992-Q2</v>
      </c>
      <c r="AG1701" s="87">
        <f t="shared" si="267"/>
        <v>13</v>
      </c>
      <c r="AH1701" s="87">
        <f t="shared" si="268"/>
        <v>12.1</v>
      </c>
      <c r="AI1701" s="87">
        <f t="shared" si="269"/>
        <v>0.90000000000000036</v>
      </c>
    </row>
    <row r="1702" spans="1:35" ht="12" customHeight="1" x14ac:dyDescent="0.2">
      <c r="A1702" s="73" t="s">
        <v>1887</v>
      </c>
      <c r="B1702" s="74" t="s">
        <v>81</v>
      </c>
      <c r="C1702" s="74" t="s">
        <v>84</v>
      </c>
      <c r="D1702" s="74" t="s">
        <v>83</v>
      </c>
      <c r="E1702" s="74" t="s">
        <v>585</v>
      </c>
      <c r="F1702" s="74" t="s">
        <v>2</v>
      </c>
      <c r="G1702" s="74" t="s">
        <v>2680</v>
      </c>
      <c r="H1702" s="76">
        <v>33352</v>
      </c>
      <c r="I1702" s="77">
        <v>25.9</v>
      </c>
      <c r="J1702" s="78">
        <v>10.42</v>
      </c>
      <c r="K1702" s="78">
        <v>13.5</v>
      </c>
      <c r="L1702" s="78">
        <v>46.98</v>
      </c>
      <c r="M1702" s="78">
        <v>1013.7</v>
      </c>
      <c r="N1702" s="76">
        <v>33681</v>
      </c>
      <c r="O1702" s="77">
        <v>3.4</v>
      </c>
      <c r="P1702" s="78">
        <v>9.77</v>
      </c>
      <c r="Q1702" s="78">
        <v>12.28</v>
      </c>
      <c r="R1702" s="78">
        <v>49.11</v>
      </c>
      <c r="S1702" s="78">
        <v>833.6</v>
      </c>
      <c r="T1702" s="79">
        <v>10</v>
      </c>
      <c r="V1702" s="86">
        <v>33681</v>
      </c>
      <c r="X1702" s="81" t="str">
        <f t="shared" si="260"/>
        <v>1991-Q2</v>
      </c>
      <c r="Y1702" s="81" t="str">
        <f t="shared" si="261"/>
        <v>1991-Q2</v>
      </c>
      <c r="Z1702" s="87">
        <f t="shared" si="262"/>
        <v>13.5</v>
      </c>
      <c r="AB1702" s="81" t="str">
        <f t="shared" si="263"/>
        <v>1992-Q1</v>
      </c>
      <c r="AC1702" s="81" t="str">
        <f t="shared" si="264"/>
        <v>1992-Q1</v>
      </c>
      <c r="AD1702" s="87">
        <f t="shared" si="265"/>
        <v>12.28</v>
      </c>
      <c r="AF1702" s="81" t="str">
        <f t="shared" si="266"/>
        <v>1992-Q1</v>
      </c>
      <c r="AG1702" s="87">
        <f t="shared" si="267"/>
        <v>13.5</v>
      </c>
      <c r="AH1702" s="87">
        <f t="shared" si="268"/>
        <v>12.28</v>
      </c>
      <c r="AI1702" s="87">
        <f t="shared" si="269"/>
        <v>1.2200000000000006</v>
      </c>
    </row>
    <row r="1703" spans="1:35" ht="12" customHeight="1" x14ac:dyDescent="0.2">
      <c r="A1703" s="73" t="s">
        <v>1887</v>
      </c>
      <c r="B1703" s="74" t="s">
        <v>171</v>
      </c>
      <c r="C1703" s="74" t="s">
        <v>2776</v>
      </c>
      <c r="D1703" s="74" t="s">
        <v>19</v>
      </c>
      <c r="E1703" s="74" t="s">
        <v>1437</v>
      </c>
      <c r="F1703" s="74" t="s">
        <v>2</v>
      </c>
      <c r="G1703" s="74" t="s">
        <v>2680</v>
      </c>
      <c r="H1703" s="76">
        <v>33406</v>
      </c>
      <c r="I1703" s="77">
        <v>5.0999999999999996</v>
      </c>
      <c r="J1703" s="78">
        <v>10.79</v>
      </c>
      <c r="K1703" s="78">
        <v>12.7</v>
      </c>
      <c r="L1703" s="78">
        <v>42.05</v>
      </c>
      <c r="M1703" s="78">
        <v>65.099999999999994</v>
      </c>
      <c r="N1703" s="76">
        <v>33679</v>
      </c>
      <c r="O1703" s="77">
        <v>3</v>
      </c>
      <c r="P1703" s="78">
        <v>10.26</v>
      </c>
      <c r="Q1703" s="78">
        <v>11.43</v>
      </c>
      <c r="R1703" s="78">
        <v>42.05</v>
      </c>
      <c r="S1703" s="78">
        <v>65.3</v>
      </c>
      <c r="T1703" s="79">
        <v>9</v>
      </c>
      <c r="V1703" s="86">
        <v>33679</v>
      </c>
      <c r="X1703" s="81" t="str">
        <f t="shared" si="260"/>
        <v>1991-Q2</v>
      </c>
      <c r="Y1703" s="81" t="str">
        <f t="shared" si="261"/>
        <v>1991-Q2</v>
      </c>
      <c r="Z1703" s="87">
        <f t="shared" si="262"/>
        <v>12.7</v>
      </c>
      <c r="AB1703" s="81" t="str">
        <f t="shared" si="263"/>
        <v>1992-Q1</v>
      </c>
      <c r="AC1703" s="81" t="str">
        <f t="shared" si="264"/>
        <v>1992-Q1</v>
      </c>
      <c r="AD1703" s="87">
        <f t="shared" si="265"/>
        <v>11.43</v>
      </c>
      <c r="AF1703" s="81" t="str">
        <f t="shared" si="266"/>
        <v>1992-Q1</v>
      </c>
      <c r="AG1703" s="87">
        <f t="shared" si="267"/>
        <v>12.7</v>
      </c>
      <c r="AH1703" s="87">
        <f t="shared" si="268"/>
        <v>11.43</v>
      </c>
      <c r="AI1703" s="87">
        <f t="shared" si="269"/>
        <v>1.2699999999999996</v>
      </c>
    </row>
    <row r="1704" spans="1:35" ht="12" customHeight="1" x14ac:dyDescent="0.2">
      <c r="A1704" s="73" t="s">
        <v>1887</v>
      </c>
      <c r="B1704" s="74" t="s">
        <v>98</v>
      </c>
      <c r="C1704" s="74" t="s">
        <v>97</v>
      </c>
      <c r="D1704" s="74" t="s">
        <v>62</v>
      </c>
      <c r="E1704" s="74" t="s">
        <v>419</v>
      </c>
      <c r="F1704" s="74" t="s">
        <v>2</v>
      </c>
      <c r="G1704" s="74" t="s">
        <v>2680</v>
      </c>
      <c r="H1704" s="76">
        <v>33389</v>
      </c>
      <c r="I1704" s="77">
        <v>24.6</v>
      </c>
      <c r="J1704" s="78">
        <v>10.19</v>
      </c>
      <c r="K1704" s="78">
        <v>13</v>
      </c>
      <c r="L1704" s="78">
        <v>42.86</v>
      </c>
      <c r="M1704" s="78">
        <v>808.3</v>
      </c>
      <c r="N1704" s="76">
        <v>33659</v>
      </c>
      <c r="O1704" s="77">
        <v>18.5</v>
      </c>
      <c r="P1704" s="78">
        <v>9.9499999999999993</v>
      </c>
      <c r="Q1704" s="78">
        <v>12.5</v>
      </c>
      <c r="R1704" s="78">
        <v>42.86</v>
      </c>
      <c r="S1704" s="78">
        <v>801.8</v>
      </c>
      <c r="T1704" s="79">
        <v>9</v>
      </c>
      <c r="V1704" s="86">
        <v>33659</v>
      </c>
      <c r="X1704" s="81" t="str">
        <f t="shared" si="260"/>
        <v>1991-Q2</v>
      </c>
      <c r="Y1704" s="81" t="str">
        <f t="shared" si="261"/>
        <v>1991-Q2</v>
      </c>
      <c r="Z1704" s="87">
        <f t="shared" si="262"/>
        <v>13</v>
      </c>
      <c r="AB1704" s="81" t="str">
        <f t="shared" si="263"/>
        <v>1992-Q1</v>
      </c>
      <c r="AC1704" s="81" t="str">
        <f t="shared" si="264"/>
        <v>1992-Q1</v>
      </c>
      <c r="AD1704" s="87">
        <f t="shared" si="265"/>
        <v>12.5</v>
      </c>
      <c r="AF1704" s="81" t="str">
        <f t="shared" si="266"/>
        <v>1992-Q1</v>
      </c>
      <c r="AG1704" s="87">
        <f t="shared" si="267"/>
        <v>13</v>
      </c>
      <c r="AH1704" s="87">
        <f t="shared" si="268"/>
        <v>12.5</v>
      </c>
      <c r="AI1704" s="87">
        <f t="shared" si="269"/>
        <v>0.5</v>
      </c>
    </row>
    <row r="1705" spans="1:35" ht="12" customHeight="1" x14ac:dyDescent="0.2">
      <c r="A1705" s="73" t="s">
        <v>1887</v>
      </c>
      <c r="B1705" s="74" t="s">
        <v>81</v>
      </c>
      <c r="C1705" s="74" t="s">
        <v>84</v>
      </c>
      <c r="D1705" s="74" t="s">
        <v>83</v>
      </c>
      <c r="E1705" s="74" t="s">
        <v>586</v>
      </c>
      <c r="F1705" s="74" t="s">
        <v>2</v>
      </c>
      <c r="G1705" s="74" t="s">
        <v>2680</v>
      </c>
      <c r="H1705" s="76">
        <v>33316</v>
      </c>
      <c r="I1705" s="77">
        <v>182.5</v>
      </c>
      <c r="J1705" s="78">
        <v>10.76</v>
      </c>
      <c r="K1705" s="78">
        <v>13.69</v>
      </c>
      <c r="L1705" s="78">
        <v>39.92</v>
      </c>
      <c r="M1705" s="78">
        <v>3543.8</v>
      </c>
      <c r="N1705" s="76">
        <v>33645</v>
      </c>
      <c r="O1705" s="77">
        <v>100.2</v>
      </c>
      <c r="P1705" s="78">
        <v>10.210000000000001</v>
      </c>
      <c r="Q1705" s="78">
        <v>12.4</v>
      </c>
      <c r="R1705" s="78">
        <v>39.9</v>
      </c>
      <c r="S1705" s="78">
        <v>3371.9</v>
      </c>
      <c r="T1705" s="79">
        <v>10</v>
      </c>
      <c r="V1705" s="86">
        <v>33645</v>
      </c>
      <c r="X1705" s="81" t="str">
        <f t="shared" si="260"/>
        <v>1991-Q1</v>
      </c>
      <c r="Y1705" s="81" t="str">
        <f t="shared" si="261"/>
        <v>1991-Q1</v>
      </c>
      <c r="Z1705" s="87">
        <f t="shared" si="262"/>
        <v>13.69</v>
      </c>
      <c r="AB1705" s="81" t="str">
        <f t="shared" si="263"/>
        <v>1992-Q1</v>
      </c>
      <c r="AC1705" s="81" t="str">
        <f t="shared" si="264"/>
        <v>1992-Q1</v>
      </c>
      <c r="AD1705" s="87">
        <f t="shared" si="265"/>
        <v>12.4</v>
      </c>
      <c r="AF1705" s="81" t="str">
        <f t="shared" si="266"/>
        <v>1992-Q1</v>
      </c>
      <c r="AG1705" s="87">
        <f t="shared" si="267"/>
        <v>13.69</v>
      </c>
      <c r="AH1705" s="87">
        <f t="shared" si="268"/>
        <v>12.4</v>
      </c>
      <c r="AI1705" s="87">
        <f t="shared" si="269"/>
        <v>1.2899999999999991</v>
      </c>
    </row>
    <row r="1706" spans="1:35" ht="12" customHeight="1" x14ac:dyDescent="0.2">
      <c r="A1706" s="73" t="s">
        <v>1887</v>
      </c>
      <c r="B1706" s="74" t="s">
        <v>42</v>
      </c>
      <c r="C1706" s="74" t="s">
        <v>41</v>
      </c>
      <c r="D1706" s="74" t="s">
        <v>12</v>
      </c>
      <c r="E1706" s="74" t="s">
        <v>1167</v>
      </c>
      <c r="F1706" s="74" t="s">
        <v>2</v>
      </c>
      <c r="G1706" s="74" t="s">
        <v>2680</v>
      </c>
      <c r="H1706" s="76">
        <v>33445</v>
      </c>
      <c r="I1706" s="77">
        <v>11.7</v>
      </c>
      <c r="J1706" s="78">
        <v>10.199999999999999</v>
      </c>
      <c r="K1706" s="78">
        <v>12.74</v>
      </c>
      <c r="L1706" s="78">
        <v>43.46</v>
      </c>
      <c r="M1706" s="78">
        <v>676.3</v>
      </c>
      <c r="N1706" s="76">
        <v>33634</v>
      </c>
      <c r="O1706" s="77">
        <v>4.9000000000000004</v>
      </c>
      <c r="P1706" s="78">
        <v>10</v>
      </c>
      <c r="Q1706" s="78">
        <v>12</v>
      </c>
      <c r="R1706" s="78">
        <v>44.63</v>
      </c>
      <c r="S1706" s="78">
        <v>669.3</v>
      </c>
      <c r="T1706" s="79">
        <v>6</v>
      </c>
      <c r="V1706" s="86">
        <v>33634</v>
      </c>
      <c r="X1706" s="81" t="str">
        <f t="shared" si="260"/>
        <v>1991-Q3</v>
      </c>
      <c r="Y1706" s="81" t="str">
        <f t="shared" si="261"/>
        <v>1991-Q3</v>
      </c>
      <c r="Z1706" s="87">
        <f t="shared" si="262"/>
        <v>12.74</v>
      </c>
      <c r="AB1706" s="81" t="str">
        <f t="shared" si="263"/>
        <v>1992-Q1</v>
      </c>
      <c r="AC1706" s="81" t="str">
        <f t="shared" si="264"/>
        <v>1992-Q1</v>
      </c>
      <c r="AD1706" s="87">
        <f t="shared" si="265"/>
        <v>12</v>
      </c>
      <c r="AF1706" s="81" t="str">
        <f t="shared" si="266"/>
        <v>1992-Q1</v>
      </c>
      <c r="AG1706" s="87">
        <f t="shared" si="267"/>
        <v>12.74</v>
      </c>
      <c r="AH1706" s="87">
        <f t="shared" si="268"/>
        <v>12</v>
      </c>
      <c r="AI1706" s="87">
        <f t="shared" si="269"/>
        <v>0.74000000000000021</v>
      </c>
    </row>
    <row r="1707" spans="1:35" ht="12" customHeight="1" x14ac:dyDescent="0.2">
      <c r="A1707" s="73" t="s">
        <v>1887</v>
      </c>
      <c r="B1707" s="74" t="s">
        <v>63</v>
      </c>
      <c r="C1707" s="74" t="s">
        <v>97</v>
      </c>
      <c r="D1707" s="74" t="s">
        <v>62</v>
      </c>
      <c r="E1707" s="74" t="s">
        <v>807</v>
      </c>
      <c r="F1707" s="74" t="s">
        <v>2</v>
      </c>
      <c r="G1707" s="74" t="s">
        <v>2680</v>
      </c>
      <c r="H1707" s="76">
        <v>33420</v>
      </c>
      <c r="I1707" s="77">
        <v>16.7</v>
      </c>
      <c r="J1707" s="78">
        <v>11.27</v>
      </c>
      <c r="K1707" s="78">
        <v>13.3</v>
      </c>
      <c r="L1707" s="78">
        <v>39</v>
      </c>
      <c r="M1707" s="75" t="s">
        <v>1</v>
      </c>
      <c r="N1707" s="76">
        <v>33630</v>
      </c>
      <c r="O1707" s="77">
        <v>15.7</v>
      </c>
      <c r="P1707" s="78">
        <v>11</v>
      </c>
      <c r="Q1707" s="78">
        <v>12.65</v>
      </c>
      <c r="R1707" s="78">
        <v>38.92</v>
      </c>
      <c r="S1707" s="75" t="s">
        <v>1</v>
      </c>
      <c r="T1707" s="79">
        <v>7</v>
      </c>
      <c r="V1707" s="86">
        <v>33630</v>
      </c>
      <c r="X1707" s="81" t="str">
        <f t="shared" si="260"/>
        <v>1991-Q3</v>
      </c>
      <c r="Y1707" s="81" t="str">
        <f t="shared" si="261"/>
        <v>1991-Q3</v>
      </c>
      <c r="Z1707" s="87">
        <f t="shared" si="262"/>
        <v>13.3</v>
      </c>
      <c r="AB1707" s="81" t="str">
        <f t="shared" si="263"/>
        <v>1992-Q1</v>
      </c>
      <c r="AC1707" s="81" t="str">
        <f t="shared" si="264"/>
        <v>1992-Q1</v>
      </c>
      <c r="AD1707" s="87">
        <f t="shared" si="265"/>
        <v>12.65</v>
      </c>
      <c r="AF1707" s="81" t="str">
        <f t="shared" si="266"/>
        <v>1992-Q1</v>
      </c>
      <c r="AG1707" s="87">
        <f t="shared" si="267"/>
        <v>13.3</v>
      </c>
      <c r="AH1707" s="87">
        <f t="shared" si="268"/>
        <v>12.65</v>
      </c>
      <c r="AI1707" s="87">
        <f t="shared" si="269"/>
        <v>0.65000000000000036</v>
      </c>
    </row>
    <row r="1708" spans="1:35" ht="12" customHeight="1" x14ac:dyDescent="0.2">
      <c r="A1708" s="73" t="s">
        <v>1887</v>
      </c>
      <c r="B1708" s="74" t="s">
        <v>184</v>
      </c>
      <c r="C1708" s="74" t="s">
        <v>2542</v>
      </c>
      <c r="D1708" s="74" t="s">
        <v>631</v>
      </c>
      <c r="E1708" s="74" t="s">
        <v>1281</v>
      </c>
      <c r="F1708" s="74" t="s">
        <v>2</v>
      </c>
      <c r="G1708" s="74" t="s">
        <v>2680</v>
      </c>
      <c r="H1708" s="76">
        <v>33330</v>
      </c>
      <c r="I1708" s="77">
        <v>201</v>
      </c>
      <c r="J1708" s="78">
        <v>11.67</v>
      </c>
      <c r="K1708" s="78">
        <v>14.5</v>
      </c>
      <c r="L1708" s="78">
        <v>49.49</v>
      </c>
      <c r="M1708" s="78">
        <v>2086</v>
      </c>
      <c r="N1708" s="76">
        <v>33625</v>
      </c>
      <c r="O1708" s="77">
        <v>129</v>
      </c>
      <c r="P1708" s="78">
        <v>10.93</v>
      </c>
      <c r="Q1708" s="78">
        <v>13</v>
      </c>
      <c r="R1708" s="78">
        <v>49.57</v>
      </c>
      <c r="S1708" s="78">
        <v>2050</v>
      </c>
      <c r="T1708" s="79">
        <v>9</v>
      </c>
      <c r="V1708" s="86">
        <v>33625</v>
      </c>
      <c r="X1708" s="81" t="str">
        <f t="shared" si="260"/>
        <v>1991-Q2</v>
      </c>
      <c r="Y1708" s="81" t="str">
        <f t="shared" si="261"/>
        <v>1991-Q2</v>
      </c>
      <c r="Z1708" s="87">
        <f t="shared" si="262"/>
        <v>14.5</v>
      </c>
      <c r="AB1708" s="81" t="str">
        <f t="shared" si="263"/>
        <v>1992-Q1</v>
      </c>
      <c r="AC1708" s="81" t="str">
        <f t="shared" si="264"/>
        <v>1992-Q1</v>
      </c>
      <c r="AD1708" s="87">
        <f t="shared" si="265"/>
        <v>13</v>
      </c>
      <c r="AF1708" s="81" t="str">
        <f t="shared" si="266"/>
        <v>1992-Q1</v>
      </c>
      <c r="AG1708" s="87">
        <f t="shared" si="267"/>
        <v>14.5</v>
      </c>
      <c r="AH1708" s="87">
        <f t="shared" si="268"/>
        <v>13</v>
      </c>
      <c r="AI1708" s="87">
        <f t="shared" si="269"/>
        <v>1.5</v>
      </c>
    </row>
    <row r="1709" spans="1:35" ht="12" customHeight="1" x14ac:dyDescent="0.2">
      <c r="A1709" s="73" t="s">
        <v>1887</v>
      </c>
      <c r="B1709" s="74" t="s">
        <v>46</v>
      </c>
      <c r="C1709" s="74" t="s">
        <v>1109</v>
      </c>
      <c r="D1709" s="74" t="s">
        <v>38</v>
      </c>
      <c r="E1709" s="74" t="s">
        <v>1113</v>
      </c>
      <c r="F1709" s="74" t="s">
        <v>2</v>
      </c>
      <c r="G1709" s="74" t="s">
        <v>2680</v>
      </c>
      <c r="H1709" s="76">
        <v>33315</v>
      </c>
      <c r="I1709" s="77">
        <v>12.9</v>
      </c>
      <c r="J1709" s="78">
        <v>10.69</v>
      </c>
      <c r="K1709" s="78">
        <v>13.1</v>
      </c>
      <c r="L1709" s="78">
        <v>44.86</v>
      </c>
      <c r="M1709" s="75" t="s">
        <v>1</v>
      </c>
      <c r="N1709" s="76">
        <v>33624</v>
      </c>
      <c r="O1709" s="77">
        <v>5.0999999999999996</v>
      </c>
      <c r="P1709" s="78">
        <v>10.17</v>
      </c>
      <c r="Q1709" s="78">
        <v>12</v>
      </c>
      <c r="R1709" s="78">
        <v>44.05</v>
      </c>
      <c r="S1709" s="78">
        <v>93.9</v>
      </c>
      <c r="T1709" s="79">
        <v>10</v>
      </c>
      <c r="V1709" s="86">
        <v>33624</v>
      </c>
      <c r="X1709" s="81" t="str">
        <f t="shared" si="260"/>
        <v>1991-Q1</v>
      </c>
      <c r="Y1709" s="81" t="str">
        <f t="shared" si="261"/>
        <v>1991-Q1</v>
      </c>
      <c r="Z1709" s="87">
        <f t="shared" si="262"/>
        <v>13.1</v>
      </c>
      <c r="AB1709" s="81" t="str">
        <f t="shared" si="263"/>
        <v>1992-Q1</v>
      </c>
      <c r="AC1709" s="81" t="str">
        <f t="shared" si="264"/>
        <v>1992-Q1</v>
      </c>
      <c r="AD1709" s="87">
        <f t="shared" si="265"/>
        <v>12</v>
      </c>
      <c r="AF1709" s="81" t="str">
        <f t="shared" si="266"/>
        <v>1992-Q1</v>
      </c>
      <c r="AG1709" s="87">
        <f t="shared" si="267"/>
        <v>13.1</v>
      </c>
      <c r="AH1709" s="87">
        <f t="shared" si="268"/>
        <v>12</v>
      </c>
      <c r="AI1709" s="87">
        <f t="shared" si="269"/>
        <v>1.0999999999999996</v>
      </c>
    </row>
    <row r="1710" spans="1:35" ht="12" customHeight="1" x14ac:dyDescent="0.2">
      <c r="A1710" s="73" t="s">
        <v>1887</v>
      </c>
      <c r="B1710" s="74" t="s">
        <v>17</v>
      </c>
      <c r="C1710" s="74" t="s">
        <v>2449</v>
      </c>
      <c r="D1710" s="74" t="s">
        <v>4</v>
      </c>
      <c r="E1710" s="74" t="s">
        <v>1630</v>
      </c>
      <c r="F1710" s="74" t="s">
        <v>2</v>
      </c>
      <c r="G1710" s="74" t="s">
        <v>2680</v>
      </c>
      <c r="H1710" s="76">
        <v>33323</v>
      </c>
      <c r="I1710" s="77">
        <v>6.6</v>
      </c>
      <c r="J1710" s="78">
        <v>10.45</v>
      </c>
      <c r="K1710" s="78">
        <v>13.25</v>
      </c>
      <c r="L1710" s="78">
        <v>41.5</v>
      </c>
      <c r="M1710" s="75" t="s">
        <v>1</v>
      </c>
      <c r="N1710" s="76">
        <v>33619</v>
      </c>
      <c r="O1710" s="77">
        <v>5.5</v>
      </c>
      <c r="P1710" s="78">
        <v>10.28</v>
      </c>
      <c r="Q1710" s="78">
        <v>12.75</v>
      </c>
      <c r="R1710" s="78">
        <v>42.3</v>
      </c>
      <c r="S1710" s="78">
        <v>179.4</v>
      </c>
      <c r="T1710" s="79">
        <v>9</v>
      </c>
      <c r="V1710" s="86">
        <v>33619</v>
      </c>
      <c r="X1710" s="81" t="str">
        <f t="shared" si="260"/>
        <v>1991-Q1</v>
      </c>
      <c r="Y1710" s="81" t="str">
        <f t="shared" si="261"/>
        <v>1991-Q1</v>
      </c>
      <c r="Z1710" s="87">
        <f t="shared" si="262"/>
        <v>13.25</v>
      </c>
      <c r="AB1710" s="81" t="str">
        <f t="shared" si="263"/>
        <v>1992-Q1</v>
      </c>
      <c r="AC1710" s="81" t="str">
        <f t="shared" si="264"/>
        <v>1992-Q1</v>
      </c>
      <c r="AD1710" s="87">
        <f t="shared" si="265"/>
        <v>12.75</v>
      </c>
      <c r="AF1710" s="81" t="str">
        <f t="shared" si="266"/>
        <v>1992-Q1</v>
      </c>
      <c r="AG1710" s="87">
        <f t="shared" si="267"/>
        <v>13.25</v>
      </c>
      <c r="AH1710" s="87">
        <f t="shared" si="268"/>
        <v>12.75</v>
      </c>
      <c r="AI1710" s="87">
        <f t="shared" si="269"/>
        <v>0.5</v>
      </c>
    </row>
    <row r="1711" spans="1:35" ht="12" customHeight="1" x14ac:dyDescent="0.2">
      <c r="A1711" s="73" t="s">
        <v>1887</v>
      </c>
      <c r="B1711" s="74" t="s">
        <v>8</v>
      </c>
      <c r="C1711" s="74" t="s">
        <v>125</v>
      </c>
      <c r="D1711" s="74" t="s">
        <v>124</v>
      </c>
      <c r="E1711" s="74" t="s">
        <v>1779</v>
      </c>
      <c r="F1711" s="74" t="s">
        <v>2</v>
      </c>
      <c r="G1711" s="74" t="s">
        <v>2680</v>
      </c>
      <c r="H1711" s="76">
        <v>33359</v>
      </c>
      <c r="I1711" s="77">
        <v>93.3</v>
      </c>
      <c r="J1711" s="78">
        <v>11.89</v>
      </c>
      <c r="K1711" s="78">
        <v>13.75</v>
      </c>
      <c r="L1711" s="78">
        <v>52.55</v>
      </c>
      <c r="M1711" s="78">
        <v>1952.3</v>
      </c>
      <c r="N1711" s="76">
        <v>33612</v>
      </c>
      <c r="O1711" s="77">
        <v>56.4</v>
      </c>
      <c r="P1711" s="78">
        <v>11.76</v>
      </c>
      <c r="Q1711" s="78">
        <v>12.8</v>
      </c>
      <c r="R1711" s="78">
        <v>52.56</v>
      </c>
      <c r="S1711" s="78">
        <v>1846.1</v>
      </c>
      <c r="T1711" s="79">
        <v>8</v>
      </c>
      <c r="V1711" s="86">
        <v>33612</v>
      </c>
      <c r="X1711" s="81" t="str">
        <f t="shared" si="260"/>
        <v>1991-Q2</v>
      </c>
      <c r="Y1711" s="81" t="str">
        <f t="shared" si="261"/>
        <v>1991-Q2</v>
      </c>
      <c r="Z1711" s="87">
        <f t="shared" si="262"/>
        <v>13.75</v>
      </c>
      <c r="AB1711" s="81" t="str">
        <f t="shared" si="263"/>
        <v>1992-Q1</v>
      </c>
      <c r="AC1711" s="81" t="str">
        <f t="shared" si="264"/>
        <v>1992-Q1</v>
      </c>
      <c r="AD1711" s="87">
        <f t="shared" si="265"/>
        <v>12.8</v>
      </c>
      <c r="AF1711" s="81" t="str">
        <f t="shared" si="266"/>
        <v>1992-Q1</v>
      </c>
      <c r="AG1711" s="87">
        <f t="shared" si="267"/>
        <v>13.75</v>
      </c>
      <c r="AH1711" s="87">
        <f t="shared" si="268"/>
        <v>12.8</v>
      </c>
      <c r="AI1711" s="87">
        <f t="shared" si="269"/>
        <v>0.94999999999999929</v>
      </c>
    </row>
    <row r="1712" spans="1:35" ht="12" customHeight="1" x14ac:dyDescent="0.2">
      <c r="A1712" s="73" t="s">
        <v>1887</v>
      </c>
      <c r="B1712" s="74" t="s">
        <v>63</v>
      </c>
      <c r="C1712" s="74" t="s">
        <v>97</v>
      </c>
      <c r="D1712" s="74" t="s">
        <v>62</v>
      </c>
      <c r="E1712" s="74" t="s">
        <v>813</v>
      </c>
      <c r="F1712" s="74" t="s">
        <v>2</v>
      </c>
      <c r="G1712" s="74" t="s">
        <v>2680</v>
      </c>
      <c r="H1712" s="76">
        <v>33480</v>
      </c>
      <c r="I1712" s="77">
        <v>9.1999999999999993</v>
      </c>
      <c r="J1712" s="78">
        <v>10.31</v>
      </c>
      <c r="K1712" s="78">
        <v>13.15</v>
      </c>
      <c r="L1712" s="78">
        <v>42.86</v>
      </c>
      <c r="M1712" s="75" t="s">
        <v>1</v>
      </c>
      <c r="N1712" s="76">
        <v>33602</v>
      </c>
      <c r="O1712" s="77">
        <v>5.5</v>
      </c>
      <c r="P1712" s="75" t="s">
        <v>1</v>
      </c>
      <c r="Q1712" s="75" t="s">
        <v>1</v>
      </c>
      <c r="R1712" s="75" t="s">
        <v>1</v>
      </c>
      <c r="S1712" s="75" t="s">
        <v>1</v>
      </c>
      <c r="T1712" s="79">
        <v>4</v>
      </c>
      <c r="V1712" s="86">
        <v>33602</v>
      </c>
      <c r="X1712" s="81" t="str">
        <f t="shared" si="260"/>
        <v>1991-Q3</v>
      </c>
      <c r="Y1712" s="81" t="str">
        <f t="shared" si="261"/>
        <v>1991-Q3</v>
      </c>
      <c r="Z1712" s="87">
        <f t="shared" si="262"/>
        <v>13.15</v>
      </c>
      <c r="AB1712" s="81" t="str">
        <f t="shared" si="263"/>
        <v>1991-Q4</v>
      </c>
      <c r="AC1712" s="81" t="str">
        <f t="shared" si="264"/>
        <v/>
      </c>
      <c r="AD1712" s="87" t="str">
        <f t="shared" si="265"/>
        <v/>
      </c>
      <c r="AF1712" s="81" t="str">
        <f t="shared" si="266"/>
        <v/>
      </c>
      <c r="AG1712" s="87" t="str">
        <f t="shared" si="267"/>
        <v/>
      </c>
      <c r="AH1712" s="87" t="str">
        <f t="shared" si="268"/>
        <v/>
      </c>
      <c r="AI1712" s="87" t="str">
        <f t="shared" si="269"/>
        <v/>
      </c>
    </row>
    <row r="1713" spans="1:35" ht="12" customHeight="1" x14ac:dyDescent="0.2">
      <c r="A1713" s="73" t="s">
        <v>1887</v>
      </c>
      <c r="B1713" s="74" t="s">
        <v>104</v>
      </c>
      <c r="C1713" s="74" t="s">
        <v>103</v>
      </c>
      <c r="D1713" s="74" t="s">
        <v>102</v>
      </c>
      <c r="E1713" s="74" t="s">
        <v>357</v>
      </c>
      <c r="F1713" s="74" t="s">
        <v>2</v>
      </c>
      <c r="G1713" s="74" t="s">
        <v>2680</v>
      </c>
      <c r="H1713" s="76">
        <v>33214</v>
      </c>
      <c r="I1713" s="77">
        <v>180</v>
      </c>
      <c r="J1713" s="78">
        <v>10.59</v>
      </c>
      <c r="K1713" s="78">
        <v>12.65</v>
      </c>
      <c r="L1713" s="78">
        <v>46</v>
      </c>
      <c r="M1713" s="78">
        <v>11169.1</v>
      </c>
      <c r="N1713" s="76">
        <v>33592</v>
      </c>
      <c r="O1713" s="77">
        <v>42</v>
      </c>
      <c r="P1713" s="78">
        <v>10.59</v>
      </c>
      <c r="Q1713" s="78">
        <v>12.65</v>
      </c>
      <c r="R1713" s="78">
        <v>46</v>
      </c>
      <c r="S1713" s="78">
        <v>11023.9</v>
      </c>
      <c r="T1713" s="79">
        <v>12</v>
      </c>
      <c r="V1713" s="86">
        <v>33592</v>
      </c>
      <c r="X1713" s="81" t="str">
        <f t="shared" si="260"/>
        <v>1990-Q4</v>
      </c>
      <c r="Y1713" s="81" t="str">
        <f t="shared" si="261"/>
        <v>1990-Q4</v>
      </c>
      <c r="Z1713" s="87">
        <f t="shared" si="262"/>
        <v>12.65</v>
      </c>
      <c r="AB1713" s="81" t="str">
        <f t="shared" si="263"/>
        <v>1991-Q4</v>
      </c>
      <c r="AC1713" s="81" t="str">
        <f t="shared" si="264"/>
        <v>1991-Q4</v>
      </c>
      <c r="AD1713" s="87">
        <f t="shared" si="265"/>
        <v>12.65</v>
      </c>
      <c r="AF1713" s="81" t="str">
        <f t="shared" si="266"/>
        <v>1991-Q4</v>
      </c>
      <c r="AG1713" s="87">
        <f t="shared" si="267"/>
        <v>12.65</v>
      </c>
      <c r="AH1713" s="87">
        <f t="shared" si="268"/>
        <v>12.65</v>
      </c>
      <c r="AI1713" s="87">
        <f t="shared" si="269"/>
        <v>0</v>
      </c>
    </row>
    <row r="1714" spans="1:35" ht="12" customHeight="1" x14ac:dyDescent="0.2">
      <c r="A1714" s="73" t="s">
        <v>1887</v>
      </c>
      <c r="B1714" s="74" t="s">
        <v>8</v>
      </c>
      <c r="C1714" s="74" t="s">
        <v>2445</v>
      </c>
      <c r="D1714" s="74" t="s">
        <v>10</v>
      </c>
      <c r="E1714" s="74" t="s">
        <v>1760</v>
      </c>
      <c r="F1714" s="74" t="s">
        <v>2</v>
      </c>
      <c r="G1714" s="74" t="s">
        <v>2680</v>
      </c>
      <c r="H1714" s="76">
        <v>33389</v>
      </c>
      <c r="I1714" s="77">
        <v>8.1999999999999993</v>
      </c>
      <c r="J1714" s="78">
        <v>11.75</v>
      </c>
      <c r="K1714" s="78">
        <v>12.75</v>
      </c>
      <c r="L1714" s="78">
        <v>56.31</v>
      </c>
      <c r="M1714" s="78">
        <v>395</v>
      </c>
      <c r="N1714" s="76">
        <v>33591</v>
      </c>
      <c r="O1714" s="77">
        <v>7.1</v>
      </c>
      <c r="P1714" s="78">
        <v>11.59</v>
      </c>
      <c r="Q1714" s="78">
        <v>12.6</v>
      </c>
      <c r="R1714" s="78">
        <v>57.08</v>
      </c>
      <c r="S1714" s="78">
        <v>395</v>
      </c>
      <c r="T1714" s="79">
        <v>6</v>
      </c>
      <c r="V1714" s="86">
        <v>33591</v>
      </c>
      <c r="X1714" s="81" t="str">
        <f t="shared" si="260"/>
        <v>1991-Q2</v>
      </c>
      <c r="Y1714" s="81" t="str">
        <f t="shared" si="261"/>
        <v>1991-Q2</v>
      </c>
      <c r="Z1714" s="87">
        <f t="shared" si="262"/>
        <v>12.75</v>
      </c>
      <c r="AB1714" s="81" t="str">
        <f t="shared" si="263"/>
        <v>1991-Q4</v>
      </c>
      <c r="AC1714" s="81" t="str">
        <f t="shared" si="264"/>
        <v>1991-Q4</v>
      </c>
      <c r="AD1714" s="87">
        <f t="shared" si="265"/>
        <v>12.6</v>
      </c>
      <c r="AF1714" s="81" t="str">
        <f t="shared" si="266"/>
        <v>1991-Q4</v>
      </c>
      <c r="AG1714" s="87">
        <f t="shared" si="267"/>
        <v>12.75</v>
      </c>
      <c r="AH1714" s="87">
        <f t="shared" si="268"/>
        <v>12.6</v>
      </c>
      <c r="AI1714" s="87">
        <f t="shared" si="269"/>
        <v>0.15000000000000036</v>
      </c>
    </row>
    <row r="1715" spans="1:35" ht="12" customHeight="1" x14ac:dyDescent="0.2">
      <c r="A1715" s="73" t="s">
        <v>1887</v>
      </c>
      <c r="B1715" s="74" t="s">
        <v>8</v>
      </c>
      <c r="C1715" s="74" t="s">
        <v>3016</v>
      </c>
      <c r="D1715" s="74" t="s">
        <v>124</v>
      </c>
      <c r="E1715" s="74" t="s">
        <v>1827</v>
      </c>
      <c r="F1715" s="74" t="s">
        <v>2</v>
      </c>
      <c r="G1715" s="74" t="s">
        <v>2680</v>
      </c>
      <c r="H1715" s="76">
        <v>33329</v>
      </c>
      <c r="I1715" s="77">
        <v>10.199999999999999</v>
      </c>
      <c r="J1715" s="78">
        <v>11.64</v>
      </c>
      <c r="K1715" s="78">
        <v>13.1</v>
      </c>
      <c r="L1715" s="78">
        <v>52.19</v>
      </c>
      <c r="M1715" s="78">
        <v>560.20000000000005</v>
      </c>
      <c r="N1715" s="76">
        <v>33591</v>
      </c>
      <c r="O1715" s="77">
        <v>5.7</v>
      </c>
      <c r="P1715" s="78">
        <v>11.46</v>
      </c>
      <c r="Q1715" s="78">
        <v>12.8</v>
      </c>
      <c r="R1715" s="78">
        <v>52.97</v>
      </c>
      <c r="S1715" s="78">
        <v>571</v>
      </c>
      <c r="T1715" s="79">
        <v>8</v>
      </c>
      <c r="V1715" s="86">
        <v>33591</v>
      </c>
      <c r="X1715" s="81" t="str">
        <f t="shared" si="260"/>
        <v>1991-Q2</v>
      </c>
      <c r="Y1715" s="81" t="str">
        <f t="shared" si="261"/>
        <v>1991-Q2</v>
      </c>
      <c r="Z1715" s="87">
        <f t="shared" si="262"/>
        <v>13.1</v>
      </c>
      <c r="AB1715" s="81" t="str">
        <f t="shared" si="263"/>
        <v>1991-Q4</v>
      </c>
      <c r="AC1715" s="81" t="str">
        <f t="shared" si="264"/>
        <v>1991-Q4</v>
      </c>
      <c r="AD1715" s="87">
        <f t="shared" si="265"/>
        <v>12.8</v>
      </c>
      <c r="AF1715" s="81" t="str">
        <f t="shared" si="266"/>
        <v>1991-Q4</v>
      </c>
      <c r="AG1715" s="87">
        <f t="shared" si="267"/>
        <v>13.1</v>
      </c>
      <c r="AH1715" s="87">
        <f t="shared" si="268"/>
        <v>12.8</v>
      </c>
      <c r="AI1715" s="87">
        <f t="shared" si="269"/>
        <v>0.29999999999999893</v>
      </c>
    </row>
    <row r="1716" spans="1:35" ht="12" customHeight="1" x14ac:dyDescent="0.2">
      <c r="A1716" s="73" t="s">
        <v>1887</v>
      </c>
      <c r="B1716" s="74" t="s">
        <v>60</v>
      </c>
      <c r="C1716" s="74" t="s">
        <v>2360</v>
      </c>
      <c r="D1716" s="74" t="s">
        <v>2095</v>
      </c>
      <c r="E1716" s="74" t="s">
        <v>845</v>
      </c>
      <c r="F1716" s="74" t="s">
        <v>2</v>
      </c>
      <c r="G1716" s="74" t="s">
        <v>2680</v>
      </c>
      <c r="H1716" s="76">
        <v>33317</v>
      </c>
      <c r="I1716" s="77">
        <v>15.7</v>
      </c>
      <c r="J1716" s="78">
        <v>11.34</v>
      </c>
      <c r="K1716" s="78">
        <v>13.5</v>
      </c>
      <c r="L1716" s="78">
        <v>40.700000000000003</v>
      </c>
      <c r="M1716" s="78">
        <v>140.1</v>
      </c>
      <c r="N1716" s="76">
        <v>33590</v>
      </c>
      <c r="O1716" s="77">
        <v>12.2</v>
      </c>
      <c r="P1716" s="78">
        <v>10.83</v>
      </c>
      <c r="Q1716" s="78">
        <v>12.25</v>
      </c>
      <c r="R1716" s="78">
        <v>40.700000000000003</v>
      </c>
      <c r="S1716" s="78">
        <v>139.1</v>
      </c>
      <c r="T1716" s="79">
        <v>9</v>
      </c>
      <c r="V1716" s="86">
        <v>33590</v>
      </c>
      <c r="X1716" s="81" t="str">
        <f t="shared" si="260"/>
        <v>1991-Q1</v>
      </c>
      <c r="Y1716" s="81" t="str">
        <f t="shared" si="261"/>
        <v>1991-Q1</v>
      </c>
      <c r="Z1716" s="87">
        <f t="shared" si="262"/>
        <v>13.5</v>
      </c>
      <c r="AB1716" s="81" t="str">
        <f t="shared" si="263"/>
        <v>1991-Q4</v>
      </c>
      <c r="AC1716" s="81" t="str">
        <f t="shared" si="264"/>
        <v>1991-Q4</v>
      </c>
      <c r="AD1716" s="87">
        <f t="shared" si="265"/>
        <v>12.25</v>
      </c>
      <c r="AF1716" s="81" t="str">
        <f t="shared" si="266"/>
        <v>1991-Q4</v>
      </c>
      <c r="AG1716" s="87">
        <f t="shared" si="267"/>
        <v>13.5</v>
      </c>
      <c r="AH1716" s="87">
        <f t="shared" si="268"/>
        <v>12.25</v>
      </c>
      <c r="AI1716" s="87">
        <f t="shared" si="269"/>
        <v>1.25</v>
      </c>
    </row>
    <row r="1717" spans="1:35" ht="12" customHeight="1" x14ac:dyDescent="0.2">
      <c r="A1717" s="73" t="s">
        <v>1887</v>
      </c>
      <c r="B1717" s="74" t="s">
        <v>109</v>
      </c>
      <c r="C1717" s="74" t="s">
        <v>272</v>
      </c>
      <c r="D1717" s="74" t="s">
        <v>271</v>
      </c>
      <c r="E1717" s="74" t="s">
        <v>310</v>
      </c>
      <c r="F1717" s="74" t="s">
        <v>2</v>
      </c>
      <c r="G1717" s="74" t="s">
        <v>2680</v>
      </c>
      <c r="H1717" s="76">
        <v>32884</v>
      </c>
      <c r="I1717" s="77">
        <v>208.5</v>
      </c>
      <c r="J1717" s="78">
        <v>10.75</v>
      </c>
      <c r="K1717" s="78">
        <v>12.5</v>
      </c>
      <c r="L1717" s="78">
        <v>41.28</v>
      </c>
      <c r="M1717" s="75" t="s">
        <v>1</v>
      </c>
      <c r="N1717" s="76">
        <v>33577</v>
      </c>
      <c r="O1717" s="77">
        <v>66.5</v>
      </c>
      <c r="P1717" s="78">
        <v>8.3800000000000008</v>
      </c>
      <c r="Q1717" s="75" t="s">
        <v>1</v>
      </c>
      <c r="R1717" s="75" t="s">
        <v>1</v>
      </c>
      <c r="S1717" s="75" t="s">
        <v>1</v>
      </c>
      <c r="T1717" s="79">
        <v>23</v>
      </c>
      <c r="V1717" s="86">
        <v>33577</v>
      </c>
      <c r="X1717" s="81" t="str">
        <f t="shared" si="260"/>
        <v>1990-Q1</v>
      </c>
      <c r="Y1717" s="81" t="str">
        <f t="shared" si="261"/>
        <v>1990-Q1</v>
      </c>
      <c r="Z1717" s="87">
        <f t="shared" si="262"/>
        <v>12.5</v>
      </c>
      <c r="AB1717" s="81" t="str">
        <f t="shared" si="263"/>
        <v>1991-Q4</v>
      </c>
      <c r="AC1717" s="81" t="str">
        <f t="shared" si="264"/>
        <v/>
      </c>
      <c r="AD1717" s="87" t="str">
        <f t="shared" si="265"/>
        <v/>
      </c>
      <c r="AF1717" s="81" t="str">
        <f t="shared" si="266"/>
        <v/>
      </c>
      <c r="AG1717" s="87" t="str">
        <f t="shared" si="267"/>
        <v/>
      </c>
      <c r="AH1717" s="87" t="str">
        <f t="shared" si="268"/>
        <v/>
      </c>
      <c r="AI1717" s="87" t="str">
        <f t="shared" si="269"/>
        <v/>
      </c>
    </row>
    <row r="1718" spans="1:35" ht="12" customHeight="1" x14ac:dyDescent="0.2">
      <c r="A1718" s="73" t="s">
        <v>1887</v>
      </c>
      <c r="B1718" s="74" t="s">
        <v>210</v>
      </c>
      <c r="C1718" s="74" t="s">
        <v>2445</v>
      </c>
      <c r="D1718" s="74" t="s">
        <v>10</v>
      </c>
      <c r="E1718" s="74" t="s">
        <v>921</v>
      </c>
      <c r="F1718" s="74" t="s">
        <v>2</v>
      </c>
      <c r="G1718" s="74" t="s">
        <v>2680</v>
      </c>
      <c r="H1718" s="76">
        <v>33266</v>
      </c>
      <c r="I1718" s="77">
        <v>83.4</v>
      </c>
      <c r="J1718" s="78">
        <v>10.35</v>
      </c>
      <c r="K1718" s="78">
        <v>12.75</v>
      </c>
      <c r="L1718" s="78">
        <v>47.75</v>
      </c>
      <c r="M1718" s="78">
        <v>2228.1</v>
      </c>
      <c r="N1718" s="76">
        <v>33569</v>
      </c>
      <c r="O1718" s="77">
        <v>53.5</v>
      </c>
      <c r="P1718" s="78">
        <v>10.050000000000001</v>
      </c>
      <c r="Q1718" s="78">
        <v>12.1</v>
      </c>
      <c r="R1718" s="78">
        <v>47.75</v>
      </c>
      <c r="S1718" s="78">
        <v>2228.3000000000002</v>
      </c>
      <c r="T1718" s="79">
        <v>10</v>
      </c>
      <c r="V1718" s="86">
        <v>33569</v>
      </c>
      <c r="X1718" s="81" t="str">
        <f t="shared" si="260"/>
        <v>1991-Q1</v>
      </c>
      <c r="Y1718" s="81" t="str">
        <f t="shared" si="261"/>
        <v>1991-Q1</v>
      </c>
      <c r="Z1718" s="87">
        <f t="shared" si="262"/>
        <v>12.75</v>
      </c>
      <c r="AB1718" s="81" t="str">
        <f t="shared" si="263"/>
        <v>1991-Q4</v>
      </c>
      <c r="AC1718" s="81" t="str">
        <f t="shared" si="264"/>
        <v>1991-Q4</v>
      </c>
      <c r="AD1718" s="87">
        <f t="shared" si="265"/>
        <v>12.1</v>
      </c>
      <c r="AF1718" s="81" t="str">
        <f t="shared" si="266"/>
        <v>1991-Q4</v>
      </c>
      <c r="AG1718" s="87">
        <f t="shared" si="267"/>
        <v>12.75</v>
      </c>
      <c r="AH1718" s="87">
        <f t="shared" si="268"/>
        <v>12.1</v>
      </c>
      <c r="AI1718" s="87">
        <f t="shared" si="269"/>
        <v>0.65000000000000036</v>
      </c>
    </row>
    <row r="1719" spans="1:35" ht="12" customHeight="1" x14ac:dyDescent="0.2">
      <c r="A1719" s="73" t="s">
        <v>1887</v>
      </c>
      <c r="B1719" s="74" t="s">
        <v>42</v>
      </c>
      <c r="C1719" s="74" t="s">
        <v>1148</v>
      </c>
      <c r="D1719" s="74" t="s">
        <v>12</v>
      </c>
      <c r="E1719" s="74" t="s">
        <v>1156</v>
      </c>
      <c r="F1719" s="74" t="s">
        <v>2</v>
      </c>
      <c r="G1719" s="74" t="s">
        <v>2680</v>
      </c>
      <c r="H1719" s="76">
        <v>33374</v>
      </c>
      <c r="I1719" s="77">
        <v>25.6</v>
      </c>
      <c r="J1719" s="78">
        <v>10.02</v>
      </c>
      <c r="K1719" s="78">
        <v>13.25</v>
      </c>
      <c r="L1719" s="78">
        <v>39.36</v>
      </c>
      <c r="M1719" s="78">
        <v>886.2</v>
      </c>
      <c r="N1719" s="76">
        <v>33568</v>
      </c>
      <c r="O1719" s="77">
        <v>12.2</v>
      </c>
      <c r="P1719" s="78">
        <v>9.7200000000000006</v>
      </c>
      <c r="Q1719" s="78">
        <v>12.5</v>
      </c>
      <c r="R1719" s="78">
        <v>39.36</v>
      </c>
      <c r="S1719" s="78">
        <v>867.9</v>
      </c>
      <c r="T1719" s="79">
        <v>6</v>
      </c>
      <c r="V1719" s="86">
        <v>33568</v>
      </c>
      <c r="X1719" s="81" t="str">
        <f t="shared" si="260"/>
        <v>1991-Q2</v>
      </c>
      <c r="Y1719" s="81" t="str">
        <f t="shared" si="261"/>
        <v>1991-Q2</v>
      </c>
      <c r="Z1719" s="87">
        <f t="shared" si="262"/>
        <v>13.25</v>
      </c>
      <c r="AB1719" s="81" t="str">
        <f t="shared" si="263"/>
        <v>1991-Q4</v>
      </c>
      <c r="AC1719" s="81" t="str">
        <f t="shared" si="264"/>
        <v>1991-Q4</v>
      </c>
      <c r="AD1719" s="87">
        <f t="shared" si="265"/>
        <v>12.5</v>
      </c>
      <c r="AF1719" s="81" t="str">
        <f t="shared" si="266"/>
        <v>1991-Q4</v>
      </c>
      <c r="AG1719" s="87">
        <f t="shared" si="267"/>
        <v>13.25</v>
      </c>
      <c r="AH1719" s="87">
        <f t="shared" si="268"/>
        <v>12.5</v>
      </c>
      <c r="AI1719" s="87">
        <f t="shared" si="269"/>
        <v>0.75</v>
      </c>
    </row>
    <row r="1720" spans="1:35" ht="12" customHeight="1" x14ac:dyDescent="0.2">
      <c r="A1720" s="73" t="s">
        <v>1887</v>
      </c>
      <c r="B1720" s="74" t="s">
        <v>39</v>
      </c>
      <c r="C1720" s="74" t="s">
        <v>2777</v>
      </c>
      <c r="D1720" s="74" t="s">
        <v>2095</v>
      </c>
      <c r="E1720" s="74" t="s">
        <v>1200</v>
      </c>
      <c r="F1720" s="74" t="s">
        <v>2</v>
      </c>
      <c r="G1720" s="74" t="s">
        <v>2680</v>
      </c>
      <c r="H1720" s="76">
        <v>33235</v>
      </c>
      <c r="I1720" s="77">
        <v>73.400000000000006</v>
      </c>
      <c r="J1720" s="78">
        <v>10.96</v>
      </c>
      <c r="K1720" s="78">
        <v>12.2</v>
      </c>
      <c r="L1720" s="78">
        <v>28.7</v>
      </c>
      <c r="M1720" s="75" t="s">
        <v>1</v>
      </c>
      <c r="N1720" s="76">
        <v>33568</v>
      </c>
      <c r="O1720" s="77">
        <v>73.400000000000006</v>
      </c>
      <c r="P1720" s="78">
        <v>10.59</v>
      </c>
      <c r="Q1720" s="78">
        <v>11.6</v>
      </c>
      <c r="R1720" s="78">
        <v>28.4</v>
      </c>
      <c r="S1720" s="78">
        <v>6586.5</v>
      </c>
      <c r="T1720" s="79">
        <v>11</v>
      </c>
      <c r="V1720" s="86">
        <v>33568</v>
      </c>
      <c r="X1720" s="81" t="str">
        <f t="shared" si="260"/>
        <v>1990-Q4</v>
      </c>
      <c r="Y1720" s="81" t="str">
        <f t="shared" si="261"/>
        <v>1990-Q4</v>
      </c>
      <c r="Z1720" s="87">
        <f t="shared" si="262"/>
        <v>12.2</v>
      </c>
      <c r="AB1720" s="81" t="str">
        <f t="shared" si="263"/>
        <v>1991-Q4</v>
      </c>
      <c r="AC1720" s="81" t="str">
        <f t="shared" si="264"/>
        <v>1991-Q4</v>
      </c>
      <c r="AD1720" s="87">
        <f t="shared" si="265"/>
        <v>11.6</v>
      </c>
      <c r="AF1720" s="81" t="str">
        <f t="shared" si="266"/>
        <v>1991-Q4</v>
      </c>
      <c r="AG1720" s="87">
        <f t="shared" si="267"/>
        <v>12.2</v>
      </c>
      <c r="AH1720" s="87">
        <f t="shared" si="268"/>
        <v>11.6</v>
      </c>
      <c r="AI1720" s="87">
        <f t="shared" si="269"/>
        <v>0.59999999999999964</v>
      </c>
    </row>
    <row r="1721" spans="1:35" ht="12" customHeight="1" x14ac:dyDescent="0.2">
      <c r="A1721" s="73" t="s">
        <v>1887</v>
      </c>
      <c r="B1721" s="74" t="s">
        <v>63</v>
      </c>
      <c r="C1721" s="74" t="s">
        <v>2449</v>
      </c>
      <c r="D1721" s="74" t="s">
        <v>4</v>
      </c>
      <c r="E1721" s="74" t="s">
        <v>823</v>
      </c>
      <c r="F1721" s="74" t="s">
        <v>2</v>
      </c>
      <c r="G1721" s="74" t="s">
        <v>2680</v>
      </c>
      <c r="H1721" s="76">
        <v>33358</v>
      </c>
      <c r="I1721" s="77">
        <v>22</v>
      </c>
      <c r="J1721" s="78">
        <v>10.45</v>
      </c>
      <c r="K1721" s="78">
        <v>13.5</v>
      </c>
      <c r="L1721" s="78">
        <v>44.4</v>
      </c>
      <c r="M1721" s="78">
        <v>503.3</v>
      </c>
      <c r="N1721" s="76">
        <v>33567</v>
      </c>
      <c r="O1721" s="77">
        <v>11.1</v>
      </c>
      <c r="P1721" s="78">
        <v>9.9600000000000009</v>
      </c>
      <c r="Q1721" s="78">
        <v>12.4</v>
      </c>
      <c r="R1721" s="78">
        <v>44.02</v>
      </c>
      <c r="S1721" s="78">
        <v>494.3</v>
      </c>
      <c r="T1721" s="79">
        <v>6</v>
      </c>
      <c r="V1721" s="86">
        <v>33567</v>
      </c>
      <c r="X1721" s="81" t="str">
        <f t="shared" si="260"/>
        <v>1991-Q2</v>
      </c>
      <c r="Y1721" s="81" t="str">
        <f t="shared" si="261"/>
        <v>1991-Q2</v>
      </c>
      <c r="Z1721" s="87">
        <f t="shared" si="262"/>
        <v>13.5</v>
      </c>
      <c r="AB1721" s="81" t="str">
        <f t="shared" si="263"/>
        <v>1991-Q4</v>
      </c>
      <c r="AC1721" s="81" t="str">
        <f t="shared" si="264"/>
        <v>1991-Q4</v>
      </c>
      <c r="AD1721" s="87">
        <f t="shared" si="265"/>
        <v>12.4</v>
      </c>
      <c r="AF1721" s="81" t="str">
        <f t="shared" si="266"/>
        <v>1991-Q4</v>
      </c>
      <c r="AG1721" s="87">
        <f t="shared" si="267"/>
        <v>13.5</v>
      </c>
      <c r="AH1721" s="87">
        <f t="shared" si="268"/>
        <v>12.4</v>
      </c>
      <c r="AI1721" s="87">
        <f t="shared" si="269"/>
        <v>1.0999999999999996</v>
      </c>
    </row>
    <row r="1722" spans="1:35" ht="12" customHeight="1" x14ac:dyDescent="0.2">
      <c r="A1722" s="73" t="s">
        <v>1887</v>
      </c>
      <c r="B1722" s="74" t="s">
        <v>193</v>
      </c>
      <c r="C1722" s="74" t="s">
        <v>168</v>
      </c>
      <c r="D1722" s="74" t="s">
        <v>167</v>
      </c>
      <c r="E1722" s="74" t="s">
        <v>1032</v>
      </c>
      <c r="F1722" s="74" t="s">
        <v>2</v>
      </c>
      <c r="G1722" s="74" t="s">
        <v>2680</v>
      </c>
      <c r="H1722" s="76">
        <v>33340</v>
      </c>
      <c r="I1722" s="77">
        <v>150</v>
      </c>
      <c r="J1722" s="78">
        <v>10.87</v>
      </c>
      <c r="K1722" s="78">
        <v>13.17</v>
      </c>
      <c r="L1722" s="78">
        <v>49.82</v>
      </c>
      <c r="M1722" s="78">
        <v>4618.5</v>
      </c>
      <c r="N1722" s="76">
        <v>33554</v>
      </c>
      <c r="O1722" s="77">
        <v>100.1</v>
      </c>
      <c r="P1722" s="78">
        <v>10.44</v>
      </c>
      <c r="Q1722" s="78">
        <v>12.5</v>
      </c>
      <c r="R1722" s="78">
        <v>49.82</v>
      </c>
      <c r="S1722" s="78">
        <v>4566</v>
      </c>
      <c r="T1722" s="79">
        <v>7</v>
      </c>
      <c r="V1722" s="86">
        <v>33554</v>
      </c>
      <c r="X1722" s="81" t="str">
        <f t="shared" si="260"/>
        <v>1991-Q2</v>
      </c>
      <c r="Y1722" s="81" t="str">
        <f t="shared" si="261"/>
        <v>1991-Q2</v>
      </c>
      <c r="Z1722" s="87">
        <f t="shared" si="262"/>
        <v>13.17</v>
      </c>
      <c r="AB1722" s="81" t="str">
        <f t="shared" si="263"/>
        <v>1991-Q4</v>
      </c>
      <c r="AC1722" s="81" t="str">
        <f t="shared" si="264"/>
        <v>1991-Q4</v>
      </c>
      <c r="AD1722" s="87">
        <f t="shared" si="265"/>
        <v>12.5</v>
      </c>
      <c r="AF1722" s="81" t="str">
        <f t="shared" si="266"/>
        <v>1991-Q4</v>
      </c>
      <c r="AG1722" s="87">
        <f t="shared" si="267"/>
        <v>13.17</v>
      </c>
      <c r="AH1722" s="87">
        <f t="shared" si="268"/>
        <v>12.5</v>
      </c>
      <c r="AI1722" s="87">
        <f t="shared" si="269"/>
        <v>0.66999999999999993</v>
      </c>
    </row>
    <row r="1723" spans="1:35" ht="12" customHeight="1" x14ac:dyDescent="0.2">
      <c r="A1723" s="73" t="s">
        <v>1887</v>
      </c>
      <c r="B1723" s="74" t="s">
        <v>28</v>
      </c>
      <c r="C1723" s="74" t="s">
        <v>155</v>
      </c>
      <c r="D1723" s="74" t="s">
        <v>2095</v>
      </c>
      <c r="E1723" s="74" t="s">
        <v>1528</v>
      </c>
      <c r="F1723" s="74" t="s">
        <v>2</v>
      </c>
      <c r="G1723" s="74" t="s">
        <v>2680</v>
      </c>
      <c r="H1723" s="76">
        <v>33235</v>
      </c>
      <c r="I1723" s="77">
        <v>131</v>
      </c>
      <c r="J1723" s="78">
        <v>11.2</v>
      </c>
      <c r="K1723" s="78">
        <v>13.5</v>
      </c>
      <c r="L1723" s="78">
        <v>37.729999999999997</v>
      </c>
      <c r="M1723" s="78">
        <v>828.7</v>
      </c>
      <c r="N1723" s="76">
        <v>33554</v>
      </c>
      <c r="O1723" s="77">
        <v>37.9</v>
      </c>
      <c r="P1723" s="78">
        <v>10.89</v>
      </c>
      <c r="Q1723" s="78">
        <v>13.25</v>
      </c>
      <c r="R1723" s="78">
        <v>37.340000000000003</v>
      </c>
      <c r="S1723" s="78">
        <v>549.1</v>
      </c>
      <c r="T1723" s="79">
        <v>10</v>
      </c>
      <c r="V1723" s="86">
        <v>33554</v>
      </c>
      <c r="X1723" s="81" t="str">
        <f t="shared" si="260"/>
        <v>1990-Q4</v>
      </c>
      <c r="Y1723" s="81" t="str">
        <f t="shared" si="261"/>
        <v>1990-Q4</v>
      </c>
      <c r="Z1723" s="87">
        <f t="shared" si="262"/>
        <v>13.5</v>
      </c>
      <c r="AB1723" s="81" t="str">
        <f t="shared" si="263"/>
        <v>1991-Q4</v>
      </c>
      <c r="AC1723" s="81" t="str">
        <f t="shared" si="264"/>
        <v>1991-Q4</v>
      </c>
      <c r="AD1723" s="87">
        <f t="shared" si="265"/>
        <v>13.25</v>
      </c>
      <c r="AF1723" s="81" t="str">
        <f t="shared" si="266"/>
        <v>1991-Q4</v>
      </c>
      <c r="AG1723" s="87">
        <f t="shared" si="267"/>
        <v>13.5</v>
      </c>
      <c r="AH1723" s="87">
        <f t="shared" si="268"/>
        <v>13.25</v>
      </c>
      <c r="AI1723" s="87">
        <f t="shared" si="269"/>
        <v>0.25</v>
      </c>
    </row>
    <row r="1724" spans="1:35" ht="12" customHeight="1" x14ac:dyDescent="0.2">
      <c r="A1724" s="73" t="s">
        <v>1887</v>
      </c>
      <c r="B1724" s="74" t="s">
        <v>163</v>
      </c>
      <c r="C1724" s="74" t="s">
        <v>168</v>
      </c>
      <c r="D1724" s="74" t="s">
        <v>167</v>
      </c>
      <c r="E1724" s="74" t="s">
        <v>1447</v>
      </c>
      <c r="F1724" s="74" t="s">
        <v>2</v>
      </c>
      <c r="G1724" s="74" t="s">
        <v>2680</v>
      </c>
      <c r="H1724" s="76">
        <v>33375</v>
      </c>
      <c r="I1724" s="77">
        <v>68</v>
      </c>
      <c r="J1724" s="78">
        <v>10.87</v>
      </c>
      <c r="K1724" s="78">
        <v>13.17</v>
      </c>
      <c r="L1724" s="78">
        <v>49.82</v>
      </c>
      <c r="M1724" s="78">
        <v>1835</v>
      </c>
      <c r="N1724" s="76">
        <v>33547</v>
      </c>
      <c r="O1724" s="77">
        <v>30.3</v>
      </c>
      <c r="P1724" s="78">
        <v>10.35</v>
      </c>
      <c r="Q1724" s="78">
        <v>12.25</v>
      </c>
      <c r="R1724" s="78">
        <v>50</v>
      </c>
      <c r="S1724" s="78">
        <v>1835.1</v>
      </c>
      <c r="T1724" s="79">
        <v>5</v>
      </c>
      <c r="V1724" s="86">
        <v>33547</v>
      </c>
      <c r="X1724" s="81" t="str">
        <f t="shared" si="260"/>
        <v>1991-Q2</v>
      </c>
      <c r="Y1724" s="81" t="str">
        <f t="shared" si="261"/>
        <v>1991-Q2</v>
      </c>
      <c r="Z1724" s="87">
        <f t="shared" si="262"/>
        <v>13.17</v>
      </c>
      <c r="AB1724" s="81" t="str">
        <f t="shared" si="263"/>
        <v>1991-Q4</v>
      </c>
      <c r="AC1724" s="81" t="str">
        <f t="shared" si="264"/>
        <v>1991-Q4</v>
      </c>
      <c r="AD1724" s="87">
        <f t="shared" si="265"/>
        <v>12.25</v>
      </c>
      <c r="AF1724" s="81" t="str">
        <f t="shared" si="266"/>
        <v>1991-Q4</v>
      </c>
      <c r="AG1724" s="87">
        <f t="shared" si="267"/>
        <v>13.17</v>
      </c>
      <c r="AH1724" s="87">
        <f t="shared" si="268"/>
        <v>12.25</v>
      </c>
      <c r="AI1724" s="87">
        <f t="shared" si="269"/>
        <v>0.91999999999999993</v>
      </c>
    </row>
    <row r="1725" spans="1:35" ht="12" customHeight="1" x14ac:dyDescent="0.2">
      <c r="A1725" s="73" t="s">
        <v>1887</v>
      </c>
      <c r="B1725" s="74" t="s">
        <v>6</v>
      </c>
      <c r="C1725" s="74" t="s">
        <v>23</v>
      </c>
      <c r="D1725" s="74" t="s">
        <v>22</v>
      </c>
      <c r="E1725" s="74" t="s">
        <v>1843</v>
      </c>
      <c r="F1725" s="74" t="s">
        <v>2</v>
      </c>
      <c r="G1725" s="74" t="s">
        <v>2680</v>
      </c>
      <c r="H1725" s="76">
        <v>33242</v>
      </c>
      <c r="I1725" s="77">
        <v>46.7</v>
      </c>
      <c r="J1725" s="78">
        <v>11.04</v>
      </c>
      <c r="K1725" s="78">
        <v>14</v>
      </c>
      <c r="L1725" s="78">
        <v>43.2</v>
      </c>
      <c r="M1725" s="78">
        <v>956</v>
      </c>
      <c r="N1725" s="76">
        <v>33543</v>
      </c>
      <c r="O1725" s="77">
        <v>-1.1000000000000001</v>
      </c>
      <c r="P1725" s="78">
        <v>10.14</v>
      </c>
      <c r="Q1725" s="78">
        <v>12</v>
      </c>
      <c r="R1725" s="78">
        <v>42.88</v>
      </c>
      <c r="S1725" s="78">
        <v>931.8</v>
      </c>
      <c r="T1725" s="79">
        <v>10</v>
      </c>
      <c r="V1725" s="86">
        <v>33543</v>
      </c>
      <c r="X1725" s="81" t="str">
        <f t="shared" si="260"/>
        <v>1991-Q1</v>
      </c>
      <c r="Y1725" s="81" t="str">
        <f t="shared" si="261"/>
        <v>1991-Q1</v>
      </c>
      <c r="Z1725" s="87">
        <f t="shared" si="262"/>
        <v>14</v>
      </c>
      <c r="AB1725" s="81" t="str">
        <f t="shared" si="263"/>
        <v>1991-Q4</v>
      </c>
      <c r="AC1725" s="81" t="str">
        <f t="shared" si="264"/>
        <v>1991-Q4</v>
      </c>
      <c r="AD1725" s="87">
        <f t="shared" si="265"/>
        <v>12</v>
      </c>
      <c r="AF1725" s="81" t="str">
        <f t="shared" si="266"/>
        <v>1991-Q4</v>
      </c>
      <c r="AG1725" s="87">
        <f t="shared" si="267"/>
        <v>14</v>
      </c>
      <c r="AH1725" s="87">
        <f t="shared" si="268"/>
        <v>12</v>
      </c>
      <c r="AI1725" s="87">
        <f t="shared" si="269"/>
        <v>2</v>
      </c>
    </row>
    <row r="1726" spans="1:35" ht="12" customHeight="1" x14ac:dyDescent="0.2">
      <c r="A1726" s="73" t="s">
        <v>1887</v>
      </c>
      <c r="B1726" s="74" t="s">
        <v>51</v>
      </c>
      <c r="C1726" s="74" t="s">
        <v>2445</v>
      </c>
      <c r="D1726" s="74" t="s">
        <v>10</v>
      </c>
      <c r="E1726" s="74" t="s">
        <v>1065</v>
      </c>
      <c r="F1726" s="74" t="s">
        <v>2</v>
      </c>
      <c r="G1726" s="74" t="s">
        <v>2680</v>
      </c>
      <c r="H1726" s="76">
        <v>33305</v>
      </c>
      <c r="I1726" s="77">
        <v>6.6</v>
      </c>
      <c r="J1726" s="78">
        <v>10.34</v>
      </c>
      <c r="K1726" s="78">
        <v>12.75</v>
      </c>
      <c r="L1726" s="78">
        <v>47.75</v>
      </c>
      <c r="M1726" s="78">
        <v>143.69999999999999</v>
      </c>
      <c r="N1726" s="76">
        <v>33542</v>
      </c>
      <c r="O1726" s="77">
        <v>3.7</v>
      </c>
      <c r="P1726" s="78">
        <v>9.9</v>
      </c>
      <c r="Q1726" s="78">
        <v>11.8</v>
      </c>
      <c r="R1726" s="78">
        <v>47.75</v>
      </c>
      <c r="S1726" s="78">
        <v>143.19999999999999</v>
      </c>
      <c r="T1726" s="79">
        <v>7</v>
      </c>
      <c r="V1726" s="86">
        <v>33542</v>
      </c>
      <c r="X1726" s="81" t="str">
        <f t="shared" si="260"/>
        <v>1991-Q1</v>
      </c>
      <c r="Y1726" s="81" t="str">
        <f t="shared" si="261"/>
        <v>1991-Q1</v>
      </c>
      <c r="Z1726" s="87">
        <f t="shared" si="262"/>
        <v>12.75</v>
      </c>
      <c r="AB1726" s="81" t="str">
        <f t="shared" si="263"/>
        <v>1991-Q4</v>
      </c>
      <c r="AC1726" s="81" t="str">
        <f t="shared" si="264"/>
        <v>1991-Q4</v>
      </c>
      <c r="AD1726" s="87">
        <f t="shared" si="265"/>
        <v>11.8</v>
      </c>
      <c r="AF1726" s="81" t="str">
        <f t="shared" si="266"/>
        <v>1991-Q4</v>
      </c>
      <c r="AG1726" s="87">
        <f t="shared" si="267"/>
        <v>12.75</v>
      </c>
      <c r="AH1726" s="87">
        <f t="shared" si="268"/>
        <v>11.8</v>
      </c>
      <c r="AI1726" s="87">
        <f t="shared" si="269"/>
        <v>0.94999999999999929</v>
      </c>
    </row>
    <row r="1727" spans="1:35" ht="12" customHeight="1" x14ac:dyDescent="0.2">
      <c r="A1727" s="73" t="s">
        <v>1887</v>
      </c>
      <c r="B1727" s="74" t="s">
        <v>101</v>
      </c>
      <c r="C1727" s="74" t="s">
        <v>100</v>
      </c>
      <c r="D1727" s="74" t="s">
        <v>62</v>
      </c>
      <c r="E1727" s="74" t="s">
        <v>409</v>
      </c>
      <c r="F1727" s="74" t="s">
        <v>2</v>
      </c>
      <c r="G1727" s="74" t="s">
        <v>2680</v>
      </c>
      <c r="H1727" s="76">
        <v>33235</v>
      </c>
      <c r="I1727" s="77">
        <v>59.7</v>
      </c>
      <c r="J1727" s="78">
        <v>10.46</v>
      </c>
      <c r="K1727" s="78">
        <v>13.5</v>
      </c>
      <c r="L1727" s="78">
        <v>43.08</v>
      </c>
      <c r="M1727" s="78">
        <v>1326.7</v>
      </c>
      <c r="N1727" s="76">
        <v>33534</v>
      </c>
      <c r="O1727" s="77">
        <v>19.7</v>
      </c>
      <c r="P1727" s="78">
        <v>9.93</v>
      </c>
      <c r="Q1727" s="78">
        <v>12.5</v>
      </c>
      <c r="R1727" s="78">
        <v>42.15</v>
      </c>
      <c r="S1727" s="78">
        <v>1250.7</v>
      </c>
      <c r="T1727" s="79">
        <v>9</v>
      </c>
      <c r="V1727" s="86">
        <v>33534</v>
      </c>
      <c r="X1727" s="81" t="str">
        <f t="shared" si="260"/>
        <v>1990-Q4</v>
      </c>
      <c r="Y1727" s="81" t="str">
        <f t="shared" si="261"/>
        <v>1990-Q4</v>
      </c>
      <c r="Z1727" s="87">
        <f t="shared" si="262"/>
        <v>13.5</v>
      </c>
      <c r="AB1727" s="81" t="str">
        <f t="shared" si="263"/>
        <v>1991-Q4</v>
      </c>
      <c r="AC1727" s="81" t="str">
        <f t="shared" si="264"/>
        <v>1991-Q4</v>
      </c>
      <c r="AD1727" s="87">
        <f t="shared" si="265"/>
        <v>12.5</v>
      </c>
      <c r="AF1727" s="81" t="str">
        <f t="shared" si="266"/>
        <v>1991-Q4</v>
      </c>
      <c r="AG1727" s="87">
        <f t="shared" si="267"/>
        <v>13.5</v>
      </c>
      <c r="AH1727" s="87">
        <f t="shared" si="268"/>
        <v>12.5</v>
      </c>
      <c r="AI1727" s="87">
        <f t="shared" si="269"/>
        <v>1</v>
      </c>
    </row>
    <row r="1728" spans="1:35" ht="12" customHeight="1" x14ac:dyDescent="0.2">
      <c r="A1728" s="73" t="s">
        <v>1887</v>
      </c>
      <c r="B1728" s="74" t="s">
        <v>28</v>
      </c>
      <c r="C1728" s="74" t="s">
        <v>1513</v>
      </c>
      <c r="D1728" s="74" t="s">
        <v>1514</v>
      </c>
      <c r="E1728" s="74" t="s">
        <v>1518</v>
      </c>
      <c r="F1728" s="74" t="s">
        <v>2</v>
      </c>
      <c r="G1728" s="74" t="s">
        <v>2680</v>
      </c>
      <c r="H1728" s="76">
        <v>33186</v>
      </c>
      <c r="I1728" s="77">
        <v>487.5</v>
      </c>
      <c r="J1728" s="78">
        <v>10.79</v>
      </c>
      <c r="K1728" s="78">
        <v>13.25</v>
      </c>
      <c r="L1728" s="78">
        <v>43.56</v>
      </c>
      <c r="M1728" s="78">
        <v>7924.1</v>
      </c>
      <c r="N1728" s="76">
        <v>33534</v>
      </c>
      <c r="O1728" s="77">
        <v>313</v>
      </c>
      <c r="P1728" s="78">
        <v>10.49</v>
      </c>
      <c r="Q1728" s="78">
        <v>12.55</v>
      </c>
      <c r="R1728" s="78">
        <v>43.56</v>
      </c>
      <c r="S1728" s="78">
        <v>7907.6</v>
      </c>
      <c r="T1728" s="79">
        <v>11</v>
      </c>
      <c r="V1728" s="86">
        <v>33534</v>
      </c>
      <c r="X1728" s="81" t="str">
        <f t="shared" si="260"/>
        <v>1990-Q4</v>
      </c>
      <c r="Y1728" s="81" t="str">
        <f t="shared" si="261"/>
        <v>1990-Q4</v>
      </c>
      <c r="Z1728" s="87">
        <f t="shared" si="262"/>
        <v>13.25</v>
      </c>
      <c r="AB1728" s="81" t="str">
        <f t="shared" si="263"/>
        <v>1991-Q4</v>
      </c>
      <c r="AC1728" s="81" t="str">
        <f t="shared" si="264"/>
        <v>1991-Q4</v>
      </c>
      <c r="AD1728" s="87">
        <f t="shared" si="265"/>
        <v>12.55</v>
      </c>
      <c r="AF1728" s="81" t="str">
        <f t="shared" si="266"/>
        <v>1991-Q4</v>
      </c>
      <c r="AG1728" s="87">
        <f t="shared" si="267"/>
        <v>13.25</v>
      </c>
      <c r="AH1728" s="87">
        <f t="shared" si="268"/>
        <v>12.55</v>
      </c>
      <c r="AI1728" s="87">
        <f t="shared" si="269"/>
        <v>0.69999999999999929</v>
      </c>
    </row>
    <row r="1729" spans="1:35" ht="12" customHeight="1" x14ac:dyDescent="0.2">
      <c r="A1729" s="73" t="s">
        <v>1887</v>
      </c>
      <c r="B1729" s="74" t="s">
        <v>242</v>
      </c>
      <c r="C1729" s="74" t="s">
        <v>2774</v>
      </c>
      <c r="D1729" s="74" t="s">
        <v>241</v>
      </c>
      <c r="E1729" s="74" t="s">
        <v>481</v>
      </c>
      <c r="F1729" s="74" t="s">
        <v>2</v>
      </c>
      <c r="G1729" s="74" t="s">
        <v>2680</v>
      </c>
      <c r="H1729" s="76">
        <v>32848</v>
      </c>
      <c r="I1729" s="77">
        <v>82</v>
      </c>
      <c r="J1729" s="78">
        <v>10.4</v>
      </c>
      <c r="K1729" s="78">
        <v>14</v>
      </c>
      <c r="L1729" s="78">
        <v>44.03</v>
      </c>
      <c r="M1729" s="78">
        <v>577.9</v>
      </c>
      <c r="N1729" s="76">
        <v>33528</v>
      </c>
      <c r="O1729" s="77">
        <v>52</v>
      </c>
      <c r="P1729" s="78">
        <v>9.99</v>
      </c>
      <c r="Q1729" s="78">
        <v>13</v>
      </c>
      <c r="R1729" s="78">
        <v>44.52</v>
      </c>
      <c r="S1729" s="78">
        <v>533.4</v>
      </c>
      <c r="T1729" s="79">
        <v>22</v>
      </c>
      <c r="V1729" s="86">
        <v>33528</v>
      </c>
      <c r="X1729" s="81" t="str">
        <f t="shared" si="260"/>
        <v>1989-Q4</v>
      </c>
      <c r="Y1729" s="81" t="str">
        <f t="shared" si="261"/>
        <v>1989-Q4</v>
      </c>
      <c r="Z1729" s="87">
        <f t="shared" si="262"/>
        <v>14</v>
      </c>
      <c r="AB1729" s="81" t="str">
        <f t="shared" si="263"/>
        <v>1991-Q4</v>
      </c>
      <c r="AC1729" s="81" t="str">
        <f t="shared" si="264"/>
        <v>1991-Q4</v>
      </c>
      <c r="AD1729" s="87">
        <f t="shared" si="265"/>
        <v>13</v>
      </c>
      <c r="AF1729" s="81" t="str">
        <f t="shared" si="266"/>
        <v>1991-Q4</v>
      </c>
      <c r="AG1729" s="87">
        <f t="shared" si="267"/>
        <v>14</v>
      </c>
      <c r="AH1729" s="87">
        <f t="shared" si="268"/>
        <v>13</v>
      </c>
      <c r="AI1729" s="87">
        <f t="shared" si="269"/>
        <v>1</v>
      </c>
    </row>
    <row r="1730" spans="1:35" ht="12" customHeight="1" x14ac:dyDescent="0.2">
      <c r="A1730" s="73" t="s">
        <v>1887</v>
      </c>
      <c r="B1730" s="74" t="s">
        <v>109</v>
      </c>
      <c r="C1730" s="74" t="s">
        <v>269</v>
      </c>
      <c r="D1730" s="74" t="s">
        <v>1176</v>
      </c>
      <c r="E1730" s="74" t="s">
        <v>320</v>
      </c>
      <c r="F1730" s="74" t="s">
        <v>2</v>
      </c>
      <c r="G1730" s="74" t="s">
        <v>2680</v>
      </c>
      <c r="H1730" s="76">
        <v>33137</v>
      </c>
      <c r="I1730" s="77">
        <v>50.4</v>
      </c>
      <c r="J1730" s="78">
        <v>10.32</v>
      </c>
      <c r="K1730" s="78">
        <v>13.5</v>
      </c>
      <c r="L1730" s="78">
        <v>40</v>
      </c>
      <c r="M1730" s="75" t="s">
        <v>1</v>
      </c>
      <c r="N1730" s="76">
        <v>33522</v>
      </c>
      <c r="O1730" s="77">
        <v>71</v>
      </c>
      <c r="P1730" s="78">
        <v>7.87</v>
      </c>
      <c r="Q1730" s="75" t="s">
        <v>1</v>
      </c>
      <c r="R1730" s="75" t="s">
        <v>1</v>
      </c>
      <c r="S1730" s="75" t="s">
        <v>1</v>
      </c>
      <c r="T1730" s="79">
        <v>12</v>
      </c>
      <c r="V1730" s="86">
        <v>33522</v>
      </c>
      <c r="X1730" s="81" t="str">
        <f t="shared" si="260"/>
        <v>1990-Q3</v>
      </c>
      <c r="Y1730" s="81" t="str">
        <f t="shared" si="261"/>
        <v>1990-Q3</v>
      </c>
      <c r="Z1730" s="87">
        <f t="shared" si="262"/>
        <v>13.5</v>
      </c>
      <c r="AB1730" s="81" t="str">
        <f t="shared" si="263"/>
        <v>1991-Q4</v>
      </c>
      <c r="AC1730" s="81" t="str">
        <f t="shared" si="264"/>
        <v/>
      </c>
      <c r="AD1730" s="87" t="str">
        <f t="shared" si="265"/>
        <v/>
      </c>
      <c r="AF1730" s="81" t="str">
        <f t="shared" si="266"/>
        <v/>
      </c>
      <c r="AG1730" s="87" t="str">
        <f t="shared" si="267"/>
        <v/>
      </c>
      <c r="AH1730" s="87" t="str">
        <f t="shared" si="268"/>
        <v/>
      </c>
      <c r="AI1730" s="87" t="str">
        <f t="shared" si="269"/>
        <v/>
      </c>
    </row>
    <row r="1731" spans="1:35" ht="12" customHeight="1" x14ac:dyDescent="0.2">
      <c r="A1731" s="73" t="s">
        <v>1887</v>
      </c>
      <c r="B1731" s="74" t="s">
        <v>92</v>
      </c>
      <c r="C1731" s="74" t="s">
        <v>91</v>
      </c>
      <c r="D1731" s="74" t="s">
        <v>52</v>
      </c>
      <c r="E1731" s="74" t="s">
        <v>457</v>
      </c>
      <c r="F1731" s="74" t="s">
        <v>2</v>
      </c>
      <c r="G1731" s="74" t="s">
        <v>2680</v>
      </c>
      <c r="H1731" s="76">
        <v>33330</v>
      </c>
      <c r="I1731" s="77">
        <v>384.2</v>
      </c>
      <c r="J1731" s="78">
        <v>11.17</v>
      </c>
      <c r="K1731" s="78">
        <v>13.25</v>
      </c>
      <c r="L1731" s="78">
        <v>42.6</v>
      </c>
      <c r="M1731" s="78">
        <v>8176.5</v>
      </c>
      <c r="N1731" s="76">
        <v>33511</v>
      </c>
      <c r="O1731" s="77">
        <v>117</v>
      </c>
      <c r="P1731" s="78">
        <v>10.7</v>
      </c>
      <c r="Q1731" s="78">
        <v>12.25</v>
      </c>
      <c r="R1731" s="78">
        <v>42.6</v>
      </c>
      <c r="S1731" s="78">
        <v>8136</v>
      </c>
      <c r="T1731" s="79">
        <v>6</v>
      </c>
      <c r="V1731" s="86">
        <v>33511</v>
      </c>
      <c r="X1731" s="81" t="str">
        <f t="shared" ref="X1731:X1794" si="270">YEAR(H1731)&amp;"-Q"&amp;IF(MONTH(H1731)&lt;4,1,IF(MONTH(H1731)&lt;7,2,IF(MONTH(H1731)&lt;10,3,4)))</f>
        <v>1991-Q2</v>
      </c>
      <c r="Y1731" s="81" t="str">
        <f t="shared" ref="Y1731:Y1794" si="271">IF(ISNUMBER(K1731),X1731,"")</f>
        <v>1991-Q2</v>
      </c>
      <c r="Z1731" s="87">
        <f t="shared" ref="Z1731:Z1794" si="272">IF(ISNUMBER(K1731),K1731,"")</f>
        <v>13.25</v>
      </c>
      <c r="AB1731" s="81" t="str">
        <f t="shared" ref="AB1731:AB1794" si="273">IF(A1731="Settled",YEAR(N1731)&amp;"-Q"&amp;IF(MONTH(N1731)&lt;4,1,IF(MONTH(N1731)&lt;7,2,IF(MONTH(N1731)&lt;10,3,4))),"")</f>
        <v>1991-Q3</v>
      </c>
      <c r="AC1731" s="81" t="str">
        <f t="shared" ref="AC1731:AC1794" si="274">IF(ISNUMBER(Q1731),AB1731,"")</f>
        <v>1991-Q3</v>
      </c>
      <c r="AD1731" s="87">
        <f t="shared" ref="AD1731:AD1794" si="275">IF(ISNUMBER(Q1731),Q1731,"")</f>
        <v>12.25</v>
      </c>
      <c r="AF1731" s="81" t="str">
        <f t="shared" ref="AF1731:AF1794" si="276">IF(AND(LEN(Z1731)&gt;0,LEN(AD1731)&gt;0),AB1731,"")</f>
        <v>1991-Q3</v>
      </c>
      <c r="AG1731" s="87">
        <f t="shared" ref="AG1731:AG1794" si="277">IF(LEN(AF1731)&gt;0,Z1731,"")</f>
        <v>13.25</v>
      </c>
      <c r="AH1731" s="87">
        <f t="shared" ref="AH1731:AH1794" si="278">IF(LEN(AF1731)&gt;0,AD1731,"")</f>
        <v>12.25</v>
      </c>
      <c r="AI1731" s="87">
        <f t="shared" ref="AI1731:AI1794" si="279">IF(LEN(AF1731)&gt;0,AG1731-AH1731,"")</f>
        <v>1</v>
      </c>
    </row>
    <row r="1732" spans="1:35" ht="12" customHeight="1" x14ac:dyDescent="0.2">
      <c r="A1732" s="73" t="s">
        <v>1887</v>
      </c>
      <c r="B1732" s="74" t="s">
        <v>1653</v>
      </c>
      <c r="C1732" s="74" t="s">
        <v>1654</v>
      </c>
      <c r="D1732" s="74" t="s">
        <v>2095</v>
      </c>
      <c r="E1732" s="74" t="s">
        <v>1661</v>
      </c>
      <c r="F1732" s="74" t="s">
        <v>2</v>
      </c>
      <c r="G1732" s="74" t="s">
        <v>2680</v>
      </c>
      <c r="H1732" s="76">
        <v>33284</v>
      </c>
      <c r="I1732" s="77">
        <v>26.3</v>
      </c>
      <c r="J1732" s="78">
        <v>11</v>
      </c>
      <c r="K1732" s="78">
        <v>13</v>
      </c>
      <c r="L1732" s="78">
        <v>46.54</v>
      </c>
      <c r="M1732" s="78">
        <v>282.3</v>
      </c>
      <c r="N1732" s="76">
        <v>33508</v>
      </c>
      <c r="O1732" s="77">
        <v>14</v>
      </c>
      <c r="P1732" s="78">
        <v>10.77</v>
      </c>
      <c r="Q1732" s="78">
        <v>12.5</v>
      </c>
      <c r="R1732" s="78">
        <v>46.54</v>
      </c>
      <c r="S1732" s="78">
        <v>274.5</v>
      </c>
      <c r="T1732" s="79">
        <v>7</v>
      </c>
      <c r="V1732" s="86">
        <v>33508</v>
      </c>
      <c r="X1732" s="81" t="str">
        <f t="shared" si="270"/>
        <v>1991-Q1</v>
      </c>
      <c r="Y1732" s="81" t="str">
        <f t="shared" si="271"/>
        <v>1991-Q1</v>
      </c>
      <c r="Z1732" s="87">
        <f t="shared" si="272"/>
        <v>13</v>
      </c>
      <c r="AB1732" s="81" t="str">
        <f t="shared" si="273"/>
        <v>1991-Q3</v>
      </c>
      <c r="AC1732" s="81" t="str">
        <f t="shared" si="274"/>
        <v>1991-Q3</v>
      </c>
      <c r="AD1732" s="87">
        <f t="shared" si="275"/>
        <v>12.5</v>
      </c>
      <c r="AF1732" s="81" t="str">
        <f t="shared" si="276"/>
        <v>1991-Q3</v>
      </c>
      <c r="AG1732" s="87">
        <f t="shared" si="277"/>
        <v>13</v>
      </c>
      <c r="AH1732" s="87">
        <f t="shared" si="278"/>
        <v>12.5</v>
      </c>
      <c r="AI1732" s="87">
        <f t="shared" si="279"/>
        <v>0.5</v>
      </c>
    </row>
    <row r="1733" spans="1:35" ht="12" customHeight="1" x14ac:dyDescent="0.2">
      <c r="A1733" s="73" t="s">
        <v>1887</v>
      </c>
      <c r="B1733" s="74" t="s">
        <v>67</v>
      </c>
      <c r="C1733" s="74" t="s">
        <v>762</v>
      </c>
      <c r="D1733" s="74" t="s">
        <v>2188</v>
      </c>
      <c r="E1733" s="74" t="s">
        <v>766</v>
      </c>
      <c r="F1733" s="74" t="s">
        <v>2</v>
      </c>
      <c r="G1733" s="74" t="s">
        <v>2680</v>
      </c>
      <c r="H1733" s="76">
        <v>33312</v>
      </c>
      <c r="I1733" s="77">
        <v>35.6</v>
      </c>
      <c r="J1733" s="78">
        <v>10.65</v>
      </c>
      <c r="K1733" s="78">
        <v>13.5</v>
      </c>
      <c r="L1733" s="78">
        <v>46.54</v>
      </c>
      <c r="M1733" s="75" t="s">
        <v>1</v>
      </c>
      <c r="N1733" s="76">
        <v>33487</v>
      </c>
      <c r="O1733" s="77">
        <v>17</v>
      </c>
      <c r="P1733" s="75" t="s">
        <v>1</v>
      </c>
      <c r="Q1733" s="75" t="s">
        <v>1</v>
      </c>
      <c r="R1733" s="75" t="s">
        <v>1</v>
      </c>
      <c r="S1733" s="75" t="s">
        <v>1</v>
      </c>
      <c r="T1733" s="79">
        <v>5</v>
      </c>
      <c r="V1733" s="86">
        <v>33487</v>
      </c>
      <c r="X1733" s="81" t="str">
        <f t="shared" si="270"/>
        <v>1991-Q1</v>
      </c>
      <c r="Y1733" s="81" t="str">
        <f t="shared" si="271"/>
        <v>1991-Q1</v>
      </c>
      <c r="Z1733" s="87">
        <f t="shared" si="272"/>
        <v>13.5</v>
      </c>
      <c r="AB1733" s="81" t="str">
        <f t="shared" si="273"/>
        <v>1991-Q3</v>
      </c>
      <c r="AC1733" s="81" t="str">
        <f t="shared" si="274"/>
        <v/>
      </c>
      <c r="AD1733" s="87" t="str">
        <f t="shared" si="275"/>
        <v/>
      </c>
      <c r="AF1733" s="81" t="str">
        <f t="shared" si="276"/>
        <v/>
      </c>
      <c r="AG1733" s="87" t="str">
        <f t="shared" si="277"/>
        <v/>
      </c>
      <c r="AH1733" s="87" t="str">
        <f t="shared" si="278"/>
        <v/>
      </c>
      <c r="AI1733" s="87" t="str">
        <f t="shared" si="279"/>
        <v/>
      </c>
    </row>
    <row r="1734" spans="1:35" ht="12" customHeight="1" x14ac:dyDescent="0.2">
      <c r="A1734" s="73" t="s">
        <v>1887</v>
      </c>
      <c r="B1734" s="74" t="s">
        <v>28</v>
      </c>
      <c r="C1734" s="74" t="s">
        <v>1552</v>
      </c>
      <c r="D1734" s="74" t="s">
        <v>263</v>
      </c>
      <c r="E1734" s="74" t="s">
        <v>1557</v>
      </c>
      <c r="F1734" s="74" t="s">
        <v>2</v>
      </c>
      <c r="G1734" s="74" t="s">
        <v>2680</v>
      </c>
      <c r="H1734" s="76">
        <v>32889</v>
      </c>
      <c r="I1734" s="77">
        <v>442.4</v>
      </c>
      <c r="J1734" s="78">
        <v>11.01</v>
      </c>
      <c r="K1734" s="78">
        <v>13</v>
      </c>
      <c r="L1734" s="78">
        <v>42.48</v>
      </c>
      <c r="M1734" s="75" t="s">
        <v>1</v>
      </c>
      <c r="N1734" s="76">
        <v>33466</v>
      </c>
      <c r="O1734" s="77">
        <v>442.4</v>
      </c>
      <c r="P1734" s="78">
        <v>11.05</v>
      </c>
      <c r="Q1734" s="78">
        <v>13.2</v>
      </c>
      <c r="R1734" s="78">
        <v>42.1</v>
      </c>
      <c r="S1734" s="75" t="s">
        <v>1</v>
      </c>
      <c r="T1734" s="79">
        <v>19</v>
      </c>
      <c r="V1734" s="86">
        <v>33466</v>
      </c>
      <c r="X1734" s="81" t="str">
        <f t="shared" si="270"/>
        <v>1990-Q1</v>
      </c>
      <c r="Y1734" s="81" t="str">
        <f t="shared" si="271"/>
        <v>1990-Q1</v>
      </c>
      <c r="Z1734" s="87">
        <f t="shared" si="272"/>
        <v>13</v>
      </c>
      <c r="AB1734" s="81" t="str">
        <f t="shared" si="273"/>
        <v>1991-Q3</v>
      </c>
      <c r="AC1734" s="81" t="str">
        <f t="shared" si="274"/>
        <v>1991-Q3</v>
      </c>
      <c r="AD1734" s="87">
        <f t="shared" si="275"/>
        <v>13.2</v>
      </c>
      <c r="AF1734" s="81" t="str">
        <f t="shared" si="276"/>
        <v>1991-Q3</v>
      </c>
      <c r="AG1734" s="87">
        <f t="shared" si="277"/>
        <v>13</v>
      </c>
      <c r="AH1734" s="87">
        <f t="shared" si="278"/>
        <v>13.2</v>
      </c>
      <c r="AI1734" s="87">
        <f t="shared" si="279"/>
        <v>-0.19999999999999929</v>
      </c>
    </row>
    <row r="1735" spans="1:35" ht="12" customHeight="1" x14ac:dyDescent="0.2">
      <c r="A1735" s="73" t="s">
        <v>1887</v>
      </c>
      <c r="B1735" s="74" t="s">
        <v>257</v>
      </c>
      <c r="C1735" s="74" t="s">
        <v>2450</v>
      </c>
      <c r="D1735" s="74" t="s">
        <v>2002</v>
      </c>
      <c r="E1735" s="74" t="s">
        <v>384</v>
      </c>
      <c r="F1735" s="74" t="s">
        <v>2</v>
      </c>
      <c r="G1735" s="74" t="s">
        <v>2680</v>
      </c>
      <c r="H1735" s="76">
        <v>33245</v>
      </c>
      <c r="I1735" s="77">
        <v>200</v>
      </c>
      <c r="J1735" s="78">
        <v>10.3</v>
      </c>
      <c r="K1735" s="78">
        <v>13.3</v>
      </c>
      <c r="L1735" s="78">
        <v>37.69</v>
      </c>
      <c r="M1735" s="78">
        <v>3172.2</v>
      </c>
      <c r="N1735" s="76">
        <v>33451</v>
      </c>
      <c r="O1735" s="77">
        <v>77.2</v>
      </c>
      <c r="P1735" s="78">
        <v>10.16</v>
      </c>
      <c r="Q1735" s="78">
        <v>12.9</v>
      </c>
      <c r="R1735" s="78">
        <v>37.64</v>
      </c>
      <c r="S1735" s="78">
        <v>3135.9</v>
      </c>
      <c r="T1735" s="79">
        <v>6</v>
      </c>
      <c r="V1735" s="86">
        <v>33451</v>
      </c>
      <c r="X1735" s="81" t="str">
        <f t="shared" si="270"/>
        <v>1991-Q1</v>
      </c>
      <c r="Y1735" s="81" t="str">
        <f t="shared" si="271"/>
        <v>1991-Q1</v>
      </c>
      <c r="Z1735" s="87">
        <f t="shared" si="272"/>
        <v>13.3</v>
      </c>
      <c r="AB1735" s="81" t="str">
        <f t="shared" si="273"/>
        <v>1991-Q3</v>
      </c>
      <c r="AC1735" s="81" t="str">
        <f t="shared" si="274"/>
        <v>1991-Q3</v>
      </c>
      <c r="AD1735" s="87">
        <f t="shared" si="275"/>
        <v>12.9</v>
      </c>
      <c r="AF1735" s="81" t="str">
        <f t="shared" si="276"/>
        <v>1991-Q3</v>
      </c>
      <c r="AG1735" s="87">
        <f t="shared" si="277"/>
        <v>13.3</v>
      </c>
      <c r="AH1735" s="87">
        <f t="shared" si="278"/>
        <v>12.9</v>
      </c>
      <c r="AI1735" s="87">
        <f t="shared" si="279"/>
        <v>0.40000000000000036</v>
      </c>
    </row>
    <row r="1736" spans="1:35" ht="12" customHeight="1" x14ac:dyDescent="0.2">
      <c r="A1736" s="73" t="s">
        <v>1887</v>
      </c>
      <c r="B1736" s="74" t="s">
        <v>199</v>
      </c>
      <c r="C1736" s="74" t="s">
        <v>2715</v>
      </c>
      <c r="D1736" s="74" t="s">
        <v>198</v>
      </c>
      <c r="E1736" s="74" t="s">
        <v>1020</v>
      </c>
      <c r="F1736" s="74" t="s">
        <v>2</v>
      </c>
      <c r="G1736" s="74" t="s">
        <v>2680</v>
      </c>
      <c r="H1736" s="76">
        <v>33052</v>
      </c>
      <c r="I1736" s="77">
        <v>51.7</v>
      </c>
      <c r="J1736" s="78">
        <v>10.82</v>
      </c>
      <c r="K1736" s="78">
        <v>13.4</v>
      </c>
      <c r="L1736" s="78">
        <v>44.78</v>
      </c>
      <c r="M1736" s="78">
        <v>863.8</v>
      </c>
      <c r="N1736" s="76">
        <v>33438</v>
      </c>
      <c r="O1736" s="77">
        <v>39.799999999999997</v>
      </c>
      <c r="P1736" s="78">
        <v>10.24</v>
      </c>
      <c r="Q1736" s="78">
        <v>12.1</v>
      </c>
      <c r="R1736" s="78">
        <v>44.78</v>
      </c>
      <c r="S1736" s="78">
        <v>855.2</v>
      </c>
      <c r="T1736" s="79">
        <v>12</v>
      </c>
      <c r="V1736" s="86">
        <v>33438</v>
      </c>
      <c r="X1736" s="81" t="str">
        <f t="shared" si="270"/>
        <v>1990-Q2</v>
      </c>
      <c r="Y1736" s="81" t="str">
        <f t="shared" si="271"/>
        <v>1990-Q2</v>
      </c>
      <c r="Z1736" s="87">
        <f t="shared" si="272"/>
        <v>13.4</v>
      </c>
      <c r="AB1736" s="81" t="str">
        <f t="shared" si="273"/>
        <v>1991-Q3</v>
      </c>
      <c r="AC1736" s="81" t="str">
        <f t="shared" si="274"/>
        <v>1991-Q3</v>
      </c>
      <c r="AD1736" s="87">
        <f t="shared" si="275"/>
        <v>12.1</v>
      </c>
      <c r="AF1736" s="81" t="str">
        <f t="shared" si="276"/>
        <v>1991-Q3</v>
      </c>
      <c r="AG1736" s="87">
        <f t="shared" si="277"/>
        <v>13.4</v>
      </c>
      <c r="AH1736" s="87">
        <f t="shared" si="278"/>
        <v>12.1</v>
      </c>
      <c r="AI1736" s="87">
        <f t="shared" si="279"/>
        <v>1.3000000000000007</v>
      </c>
    </row>
    <row r="1737" spans="1:35" ht="12" customHeight="1" x14ac:dyDescent="0.2">
      <c r="A1737" s="73" t="s">
        <v>1887</v>
      </c>
      <c r="B1737" s="74" t="s">
        <v>259</v>
      </c>
      <c r="C1737" s="74" t="s">
        <v>3020</v>
      </c>
      <c r="D1737" s="74" t="s">
        <v>10</v>
      </c>
      <c r="E1737" s="74" t="s">
        <v>374</v>
      </c>
      <c r="F1737" s="74" t="s">
        <v>2</v>
      </c>
      <c r="G1737" s="74" t="s">
        <v>2680</v>
      </c>
      <c r="H1737" s="76">
        <v>33269</v>
      </c>
      <c r="I1737" s="77">
        <v>-23.6</v>
      </c>
      <c r="J1737" s="78">
        <v>10.68</v>
      </c>
      <c r="K1737" s="78">
        <v>13.75</v>
      </c>
      <c r="L1737" s="78">
        <v>47.84</v>
      </c>
      <c r="M1737" s="75" t="s">
        <v>1</v>
      </c>
      <c r="N1737" s="76">
        <v>33422</v>
      </c>
      <c r="O1737" s="77">
        <v>-36</v>
      </c>
      <c r="P1737" s="75" t="s">
        <v>1</v>
      </c>
      <c r="Q1737" s="75" t="s">
        <v>1</v>
      </c>
      <c r="R1737" s="75" t="s">
        <v>1</v>
      </c>
      <c r="S1737" s="75" t="s">
        <v>1</v>
      </c>
      <c r="T1737" s="79">
        <v>5</v>
      </c>
      <c r="V1737" s="86">
        <v>33422</v>
      </c>
      <c r="X1737" s="81" t="str">
        <f t="shared" si="270"/>
        <v>1991-Q1</v>
      </c>
      <c r="Y1737" s="81" t="str">
        <f t="shared" si="271"/>
        <v>1991-Q1</v>
      </c>
      <c r="Z1737" s="87">
        <f t="shared" si="272"/>
        <v>13.75</v>
      </c>
      <c r="AB1737" s="81" t="str">
        <f t="shared" si="273"/>
        <v>1991-Q3</v>
      </c>
      <c r="AC1737" s="81" t="str">
        <f t="shared" si="274"/>
        <v/>
      </c>
      <c r="AD1737" s="87" t="str">
        <f t="shared" si="275"/>
        <v/>
      </c>
      <c r="AF1737" s="81" t="str">
        <f t="shared" si="276"/>
        <v/>
      </c>
      <c r="AG1737" s="87" t="str">
        <f t="shared" si="277"/>
        <v/>
      </c>
      <c r="AH1737" s="87" t="str">
        <f t="shared" si="278"/>
        <v/>
      </c>
      <c r="AI1737" s="87" t="str">
        <f t="shared" si="279"/>
        <v/>
      </c>
    </row>
    <row r="1738" spans="1:35" ht="12" customHeight="1" x14ac:dyDescent="0.2">
      <c r="A1738" s="73" t="s">
        <v>1887</v>
      </c>
      <c r="B1738" s="74" t="s">
        <v>46</v>
      </c>
      <c r="C1738" s="74" t="s">
        <v>189</v>
      </c>
      <c r="D1738" s="74" t="s">
        <v>62</v>
      </c>
      <c r="E1738" s="74" t="s">
        <v>1086</v>
      </c>
      <c r="F1738" s="74" t="s">
        <v>2</v>
      </c>
      <c r="G1738" s="74" t="s">
        <v>2680</v>
      </c>
      <c r="H1738" s="76">
        <v>33143</v>
      </c>
      <c r="I1738" s="77">
        <v>154.6</v>
      </c>
      <c r="J1738" s="78">
        <v>11.13</v>
      </c>
      <c r="K1738" s="78">
        <v>13.7</v>
      </c>
      <c r="L1738" s="78">
        <v>47.36</v>
      </c>
      <c r="M1738" s="78">
        <v>1392.1</v>
      </c>
      <c r="N1738" s="76">
        <v>33422</v>
      </c>
      <c r="O1738" s="77">
        <v>91.6</v>
      </c>
      <c r="P1738" s="78">
        <v>10.52</v>
      </c>
      <c r="Q1738" s="78">
        <v>12.5</v>
      </c>
      <c r="R1738" s="78">
        <v>46.05</v>
      </c>
      <c r="S1738" s="78">
        <v>1270.7</v>
      </c>
      <c r="T1738" s="79">
        <v>9</v>
      </c>
      <c r="V1738" s="86">
        <v>33422</v>
      </c>
      <c r="X1738" s="81" t="str">
        <f t="shared" si="270"/>
        <v>1990-Q3</v>
      </c>
      <c r="Y1738" s="81" t="str">
        <f t="shared" si="271"/>
        <v>1990-Q3</v>
      </c>
      <c r="Z1738" s="87">
        <f t="shared" si="272"/>
        <v>13.7</v>
      </c>
      <c r="AB1738" s="81" t="str">
        <f t="shared" si="273"/>
        <v>1991-Q3</v>
      </c>
      <c r="AC1738" s="81" t="str">
        <f t="shared" si="274"/>
        <v>1991-Q3</v>
      </c>
      <c r="AD1738" s="87">
        <f t="shared" si="275"/>
        <v>12.5</v>
      </c>
      <c r="AF1738" s="81" t="str">
        <f t="shared" si="276"/>
        <v>1991-Q3</v>
      </c>
      <c r="AG1738" s="87">
        <f t="shared" si="277"/>
        <v>13.7</v>
      </c>
      <c r="AH1738" s="87">
        <f t="shared" si="278"/>
        <v>12.5</v>
      </c>
      <c r="AI1738" s="87">
        <f t="shared" si="279"/>
        <v>1.1999999999999993</v>
      </c>
    </row>
    <row r="1739" spans="1:35" ht="12" customHeight="1" x14ac:dyDescent="0.2">
      <c r="A1739" s="73" t="s">
        <v>1887</v>
      </c>
      <c r="B1739" s="74" t="s">
        <v>67</v>
      </c>
      <c r="C1739" s="74" t="s">
        <v>747</v>
      </c>
      <c r="D1739" s="74" t="s">
        <v>2095</v>
      </c>
      <c r="E1739" s="74" t="s">
        <v>748</v>
      </c>
      <c r="F1739" s="74" t="s">
        <v>2</v>
      </c>
      <c r="G1739" s="74" t="s">
        <v>2680</v>
      </c>
      <c r="H1739" s="76">
        <v>33222</v>
      </c>
      <c r="I1739" s="77">
        <v>17.600000000000001</v>
      </c>
      <c r="J1739" s="78">
        <v>11.48</v>
      </c>
      <c r="K1739" s="78">
        <v>13.95</v>
      </c>
      <c r="L1739" s="78">
        <v>49.1</v>
      </c>
      <c r="M1739" s="75" t="s">
        <v>1</v>
      </c>
      <c r="N1739" s="76">
        <v>33420</v>
      </c>
      <c r="O1739" s="77">
        <v>10.9</v>
      </c>
      <c r="P1739" s="78">
        <v>10.49</v>
      </c>
      <c r="Q1739" s="78">
        <v>12</v>
      </c>
      <c r="R1739" s="78">
        <v>49.89</v>
      </c>
      <c r="S1739" s="78">
        <v>267.5</v>
      </c>
      <c r="T1739" s="79">
        <v>6</v>
      </c>
      <c r="V1739" s="86">
        <v>33420</v>
      </c>
      <c r="X1739" s="81" t="str">
        <f t="shared" si="270"/>
        <v>1990-Q4</v>
      </c>
      <c r="Y1739" s="81" t="str">
        <f t="shared" si="271"/>
        <v>1990-Q4</v>
      </c>
      <c r="Z1739" s="87">
        <f t="shared" si="272"/>
        <v>13.95</v>
      </c>
      <c r="AB1739" s="81" t="str">
        <f t="shared" si="273"/>
        <v>1991-Q3</v>
      </c>
      <c r="AC1739" s="81" t="str">
        <f t="shared" si="274"/>
        <v>1991-Q3</v>
      </c>
      <c r="AD1739" s="87">
        <f t="shared" si="275"/>
        <v>12</v>
      </c>
      <c r="AF1739" s="81" t="str">
        <f t="shared" si="276"/>
        <v>1991-Q3</v>
      </c>
      <c r="AG1739" s="87">
        <f t="shared" si="277"/>
        <v>13.95</v>
      </c>
      <c r="AH1739" s="87">
        <f t="shared" si="278"/>
        <v>12</v>
      </c>
      <c r="AI1739" s="87">
        <f t="shared" si="279"/>
        <v>1.9499999999999993</v>
      </c>
    </row>
    <row r="1740" spans="1:35" ht="12" customHeight="1" x14ac:dyDescent="0.2">
      <c r="A1740" s="73" t="s">
        <v>1887</v>
      </c>
      <c r="B1740" s="74" t="s">
        <v>67</v>
      </c>
      <c r="C1740" s="74" t="s">
        <v>781</v>
      </c>
      <c r="D1740" s="74" t="s">
        <v>2002</v>
      </c>
      <c r="E1740" s="74" t="s">
        <v>786</v>
      </c>
      <c r="F1740" s="74" t="s">
        <v>2</v>
      </c>
      <c r="G1740" s="74" t="s">
        <v>2680</v>
      </c>
      <c r="H1740" s="76">
        <v>33221</v>
      </c>
      <c r="I1740" s="77">
        <v>54.9</v>
      </c>
      <c r="J1740" s="78">
        <v>10.67</v>
      </c>
      <c r="K1740" s="78">
        <v>13.7</v>
      </c>
      <c r="L1740" s="78">
        <v>37.450000000000003</v>
      </c>
      <c r="M1740" s="75" t="s">
        <v>1</v>
      </c>
      <c r="N1740" s="76">
        <v>33420</v>
      </c>
      <c r="O1740" s="77">
        <v>32.200000000000003</v>
      </c>
      <c r="P1740" s="75" t="s">
        <v>1</v>
      </c>
      <c r="Q1740" s="75" t="s">
        <v>1</v>
      </c>
      <c r="R1740" s="75" t="s">
        <v>1</v>
      </c>
      <c r="S1740" s="75" t="s">
        <v>1</v>
      </c>
      <c r="T1740" s="79">
        <v>6</v>
      </c>
      <c r="V1740" s="86">
        <v>33420</v>
      </c>
      <c r="X1740" s="81" t="str">
        <f t="shared" si="270"/>
        <v>1990-Q4</v>
      </c>
      <c r="Y1740" s="81" t="str">
        <f t="shared" si="271"/>
        <v>1990-Q4</v>
      </c>
      <c r="Z1740" s="87">
        <f t="shared" si="272"/>
        <v>13.7</v>
      </c>
      <c r="AB1740" s="81" t="str">
        <f t="shared" si="273"/>
        <v>1991-Q3</v>
      </c>
      <c r="AC1740" s="81" t="str">
        <f t="shared" si="274"/>
        <v/>
      </c>
      <c r="AD1740" s="87" t="str">
        <f t="shared" si="275"/>
        <v/>
      </c>
      <c r="AF1740" s="81" t="str">
        <f t="shared" si="276"/>
        <v/>
      </c>
      <c r="AG1740" s="87" t="str">
        <f t="shared" si="277"/>
        <v/>
      </c>
      <c r="AH1740" s="87" t="str">
        <f t="shared" si="278"/>
        <v/>
      </c>
      <c r="AI1740" s="87" t="str">
        <f t="shared" si="279"/>
        <v/>
      </c>
    </row>
    <row r="1741" spans="1:35" ht="12" customHeight="1" x14ac:dyDescent="0.2">
      <c r="A1741" s="73" t="s">
        <v>1887</v>
      </c>
      <c r="B1741" s="74" t="s">
        <v>39</v>
      </c>
      <c r="C1741" s="74" t="s">
        <v>187</v>
      </c>
      <c r="D1741" s="74" t="s">
        <v>2188</v>
      </c>
      <c r="E1741" s="74" t="s">
        <v>1212</v>
      </c>
      <c r="F1741" s="74" t="s">
        <v>2</v>
      </c>
      <c r="G1741" s="74" t="s">
        <v>2680</v>
      </c>
      <c r="H1741" s="76">
        <v>32724</v>
      </c>
      <c r="I1741" s="77">
        <v>317</v>
      </c>
      <c r="J1741" s="78">
        <v>10.96</v>
      </c>
      <c r="K1741" s="78">
        <v>14.2</v>
      </c>
      <c r="L1741" s="78">
        <v>34.799999999999997</v>
      </c>
      <c r="M1741" s="75" t="s">
        <v>1</v>
      </c>
      <c r="N1741" s="76">
        <v>33417</v>
      </c>
      <c r="O1741" s="77">
        <v>293.89999999999998</v>
      </c>
      <c r="P1741" s="75" t="s">
        <v>1</v>
      </c>
      <c r="Q1741" s="78">
        <v>12.5</v>
      </c>
      <c r="R1741" s="78">
        <v>33.619999999999997</v>
      </c>
      <c r="S1741" s="75" t="s">
        <v>1</v>
      </c>
      <c r="T1741" s="79">
        <v>23</v>
      </c>
      <c r="V1741" s="86">
        <v>33417</v>
      </c>
      <c r="X1741" s="81" t="str">
        <f t="shared" si="270"/>
        <v>1989-Q3</v>
      </c>
      <c r="Y1741" s="81" t="str">
        <f t="shared" si="271"/>
        <v>1989-Q3</v>
      </c>
      <c r="Z1741" s="87">
        <f t="shared" si="272"/>
        <v>14.2</v>
      </c>
      <c r="AB1741" s="81" t="str">
        <f t="shared" si="273"/>
        <v>1991-Q2</v>
      </c>
      <c r="AC1741" s="81" t="str">
        <f t="shared" si="274"/>
        <v>1991-Q2</v>
      </c>
      <c r="AD1741" s="87">
        <f t="shared" si="275"/>
        <v>12.5</v>
      </c>
      <c r="AF1741" s="81" t="str">
        <f t="shared" si="276"/>
        <v>1991-Q2</v>
      </c>
      <c r="AG1741" s="87">
        <f t="shared" si="277"/>
        <v>14.2</v>
      </c>
      <c r="AH1741" s="87">
        <f t="shared" si="278"/>
        <v>12.5</v>
      </c>
      <c r="AI1741" s="87">
        <f t="shared" si="279"/>
        <v>1.6999999999999993</v>
      </c>
    </row>
    <row r="1742" spans="1:35" ht="12" customHeight="1" x14ac:dyDescent="0.2">
      <c r="A1742" s="73" t="s">
        <v>1887</v>
      </c>
      <c r="B1742" s="74" t="s">
        <v>39</v>
      </c>
      <c r="C1742" s="74" t="s">
        <v>2720</v>
      </c>
      <c r="D1742" s="74" t="s">
        <v>2228</v>
      </c>
      <c r="E1742" s="74" t="s">
        <v>1251</v>
      </c>
      <c r="F1742" s="74" t="s">
        <v>2</v>
      </c>
      <c r="G1742" s="74" t="s">
        <v>2680</v>
      </c>
      <c r="H1742" s="76">
        <v>33088</v>
      </c>
      <c r="I1742" s="77">
        <v>39.799999999999997</v>
      </c>
      <c r="J1742" s="78">
        <v>10.26</v>
      </c>
      <c r="K1742" s="78">
        <v>12.75</v>
      </c>
      <c r="L1742" s="78">
        <v>41.01</v>
      </c>
      <c r="M1742" s="78">
        <v>1193.5999999999999</v>
      </c>
      <c r="N1742" s="76">
        <v>33414</v>
      </c>
      <c r="O1742" s="77">
        <v>33.1</v>
      </c>
      <c r="P1742" s="78">
        <v>9.66</v>
      </c>
      <c r="Q1742" s="78">
        <v>11.7</v>
      </c>
      <c r="R1742" s="78">
        <v>41.79</v>
      </c>
      <c r="S1742" s="78">
        <v>1184.8</v>
      </c>
      <c r="T1742" s="79">
        <v>10</v>
      </c>
      <c r="V1742" s="86">
        <v>33414</v>
      </c>
      <c r="X1742" s="81" t="str">
        <f t="shared" si="270"/>
        <v>1990-Q3</v>
      </c>
      <c r="Y1742" s="81" t="str">
        <f t="shared" si="271"/>
        <v>1990-Q3</v>
      </c>
      <c r="Z1742" s="87">
        <f t="shared" si="272"/>
        <v>12.75</v>
      </c>
      <c r="AB1742" s="81" t="str">
        <f t="shared" si="273"/>
        <v>1991-Q2</v>
      </c>
      <c r="AC1742" s="81" t="str">
        <f t="shared" si="274"/>
        <v>1991-Q2</v>
      </c>
      <c r="AD1742" s="87">
        <f t="shared" si="275"/>
        <v>11.7</v>
      </c>
      <c r="AF1742" s="81" t="str">
        <f t="shared" si="276"/>
        <v>1991-Q2</v>
      </c>
      <c r="AG1742" s="87">
        <f t="shared" si="277"/>
        <v>12.75</v>
      </c>
      <c r="AH1742" s="87">
        <f t="shared" si="278"/>
        <v>11.7</v>
      </c>
      <c r="AI1742" s="87">
        <f t="shared" si="279"/>
        <v>1.0500000000000007</v>
      </c>
    </row>
    <row r="1743" spans="1:35" ht="12" customHeight="1" x14ac:dyDescent="0.2">
      <c r="A1743" s="73" t="s">
        <v>1887</v>
      </c>
      <c r="B1743" s="74" t="s">
        <v>6</v>
      </c>
      <c r="C1743" s="74" t="s">
        <v>5</v>
      </c>
      <c r="D1743" s="74" t="s">
        <v>4</v>
      </c>
      <c r="E1743" s="74" t="s">
        <v>1851</v>
      </c>
      <c r="F1743" s="74" t="s">
        <v>2</v>
      </c>
      <c r="G1743" s="74" t="s">
        <v>2680</v>
      </c>
      <c r="H1743" s="76">
        <v>33085</v>
      </c>
      <c r="I1743" s="77">
        <v>32</v>
      </c>
      <c r="J1743" s="78">
        <v>10.67</v>
      </c>
      <c r="K1743" s="78">
        <v>13.7</v>
      </c>
      <c r="L1743" s="78">
        <v>44.85</v>
      </c>
      <c r="M1743" s="78">
        <v>717.5</v>
      </c>
      <c r="N1743" s="76">
        <v>33401</v>
      </c>
      <c r="O1743" s="77">
        <v>19.399999999999999</v>
      </c>
      <c r="P1743" s="78">
        <v>9.89</v>
      </c>
      <c r="Q1743" s="78">
        <v>12</v>
      </c>
      <c r="R1743" s="78">
        <v>43.19</v>
      </c>
      <c r="S1743" s="78">
        <v>710.4</v>
      </c>
      <c r="T1743" s="79">
        <v>10</v>
      </c>
      <c r="V1743" s="86">
        <v>33401</v>
      </c>
      <c r="X1743" s="81" t="str">
        <f t="shared" si="270"/>
        <v>1990-Q3</v>
      </c>
      <c r="Y1743" s="81" t="str">
        <f t="shared" si="271"/>
        <v>1990-Q3</v>
      </c>
      <c r="Z1743" s="87">
        <f t="shared" si="272"/>
        <v>13.7</v>
      </c>
      <c r="AB1743" s="81" t="str">
        <f t="shared" si="273"/>
        <v>1991-Q2</v>
      </c>
      <c r="AC1743" s="81" t="str">
        <f t="shared" si="274"/>
        <v>1991-Q2</v>
      </c>
      <c r="AD1743" s="87">
        <f t="shared" si="275"/>
        <v>12</v>
      </c>
      <c r="AF1743" s="81" t="str">
        <f t="shared" si="276"/>
        <v>1991-Q2</v>
      </c>
      <c r="AG1743" s="87">
        <f t="shared" si="277"/>
        <v>13.7</v>
      </c>
      <c r="AH1743" s="87">
        <f t="shared" si="278"/>
        <v>12</v>
      </c>
      <c r="AI1743" s="87">
        <f t="shared" si="279"/>
        <v>1.6999999999999993</v>
      </c>
    </row>
    <row r="1744" spans="1:35" ht="12" customHeight="1" x14ac:dyDescent="0.2">
      <c r="A1744" s="73" t="s">
        <v>1887</v>
      </c>
      <c r="B1744" s="74" t="s">
        <v>63</v>
      </c>
      <c r="C1744" s="74" t="s">
        <v>100</v>
      </c>
      <c r="D1744" s="74" t="s">
        <v>62</v>
      </c>
      <c r="E1744" s="74" t="s">
        <v>833</v>
      </c>
      <c r="F1744" s="74" t="s">
        <v>2</v>
      </c>
      <c r="G1744" s="74" t="s">
        <v>2680</v>
      </c>
      <c r="H1744" s="76">
        <v>33178</v>
      </c>
      <c r="I1744" s="77">
        <v>38</v>
      </c>
      <c r="J1744" s="78">
        <v>10.55</v>
      </c>
      <c r="K1744" s="78">
        <v>13.9</v>
      </c>
      <c r="L1744" s="78">
        <v>41.77</v>
      </c>
      <c r="M1744" s="78">
        <v>1455</v>
      </c>
      <c r="N1744" s="76">
        <v>33388</v>
      </c>
      <c r="O1744" s="77">
        <v>19.7</v>
      </c>
      <c r="P1744" s="78">
        <v>9.98</v>
      </c>
      <c r="Q1744" s="78">
        <v>12.75</v>
      </c>
      <c r="R1744" s="78">
        <v>41.99</v>
      </c>
      <c r="S1744" s="78">
        <v>1434.3</v>
      </c>
      <c r="T1744" s="79">
        <v>7</v>
      </c>
      <c r="V1744" s="86">
        <v>33388</v>
      </c>
      <c r="X1744" s="81" t="str">
        <f t="shared" si="270"/>
        <v>1990-Q4</v>
      </c>
      <c r="Y1744" s="81" t="str">
        <f t="shared" si="271"/>
        <v>1990-Q4</v>
      </c>
      <c r="Z1744" s="87">
        <f t="shared" si="272"/>
        <v>13.9</v>
      </c>
      <c r="AB1744" s="81" t="str">
        <f t="shared" si="273"/>
        <v>1991-Q2</v>
      </c>
      <c r="AC1744" s="81" t="str">
        <f t="shared" si="274"/>
        <v>1991-Q2</v>
      </c>
      <c r="AD1744" s="87">
        <f t="shared" si="275"/>
        <v>12.75</v>
      </c>
      <c r="AF1744" s="81" t="str">
        <f t="shared" si="276"/>
        <v>1991-Q2</v>
      </c>
      <c r="AG1744" s="87">
        <f t="shared" si="277"/>
        <v>13.9</v>
      </c>
      <c r="AH1744" s="87">
        <f t="shared" si="278"/>
        <v>12.75</v>
      </c>
      <c r="AI1744" s="87">
        <f t="shared" si="279"/>
        <v>1.1500000000000004</v>
      </c>
    </row>
    <row r="1745" spans="1:35" ht="12" customHeight="1" x14ac:dyDescent="0.2">
      <c r="A1745" s="73" t="s">
        <v>1887</v>
      </c>
      <c r="B1745" s="74" t="s">
        <v>17</v>
      </c>
      <c r="C1745" s="74" t="s">
        <v>23</v>
      </c>
      <c r="D1745" s="74" t="s">
        <v>22</v>
      </c>
      <c r="E1745" s="74" t="s">
        <v>1616</v>
      </c>
      <c r="F1745" s="74" t="s">
        <v>2</v>
      </c>
      <c r="G1745" s="74" t="s">
        <v>2680</v>
      </c>
      <c r="H1745" s="76">
        <v>32962</v>
      </c>
      <c r="I1745" s="77">
        <v>43.3</v>
      </c>
      <c r="J1745" s="78">
        <v>10.87</v>
      </c>
      <c r="K1745" s="78">
        <v>13.5</v>
      </c>
      <c r="L1745" s="78">
        <v>43.55</v>
      </c>
      <c r="M1745" s="78">
        <v>975.6</v>
      </c>
      <c r="N1745" s="76">
        <v>33371</v>
      </c>
      <c r="O1745" s="77">
        <v>25.5</v>
      </c>
      <c r="P1745" s="78">
        <v>10.77</v>
      </c>
      <c r="Q1745" s="78">
        <v>13.25</v>
      </c>
      <c r="R1745" s="78">
        <v>43.67</v>
      </c>
      <c r="S1745" s="78">
        <v>916</v>
      </c>
      <c r="T1745" s="79">
        <v>13</v>
      </c>
      <c r="V1745" s="86">
        <v>33371</v>
      </c>
      <c r="X1745" s="81" t="str">
        <f t="shared" si="270"/>
        <v>1990-Q1</v>
      </c>
      <c r="Y1745" s="81" t="str">
        <f t="shared" si="271"/>
        <v>1990-Q1</v>
      </c>
      <c r="Z1745" s="87">
        <f t="shared" si="272"/>
        <v>13.5</v>
      </c>
      <c r="AB1745" s="81" t="str">
        <f t="shared" si="273"/>
        <v>1991-Q2</v>
      </c>
      <c r="AC1745" s="81" t="str">
        <f t="shared" si="274"/>
        <v>1991-Q2</v>
      </c>
      <c r="AD1745" s="87">
        <f t="shared" si="275"/>
        <v>13.25</v>
      </c>
      <c r="AF1745" s="81" t="str">
        <f t="shared" si="276"/>
        <v>1991-Q2</v>
      </c>
      <c r="AG1745" s="87">
        <f t="shared" si="277"/>
        <v>13.5</v>
      </c>
      <c r="AH1745" s="87">
        <f t="shared" si="278"/>
        <v>13.25</v>
      </c>
      <c r="AI1745" s="87">
        <f t="shared" si="279"/>
        <v>0.25</v>
      </c>
    </row>
    <row r="1746" spans="1:35" ht="12" customHeight="1" x14ac:dyDescent="0.2">
      <c r="A1746" s="73" t="s">
        <v>1887</v>
      </c>
      <c r="B1746" s="74" t="s">
        <v>57</v>
      </c>
      <c r="C1746" s="74" t="s">
        <v>217</v>
      </c>
      <c r="D1746" s="74" t="s">
        <v>216</v>
      </c>
      <c r="E1746" s="74" t="s">
        <v>870</v>
      </c>
      <c r="F1746" s="74" t="s">
        <v>2</v>
      </c>
      <c r="G1746" s="74" t="s">
        <v>2680</v>
      </c>
      <c r="H1746" s="76">
        <v>32790</v>
      </c>
      <c r="I1746" s="77">
        <v>230.8</v>
      </c>
      <c r="J1746" s="78">
        <v>9.6199999999999992</v>
      </c>
      <c r="K1746" s="78">
        <v>14.5</v>
      </c>
      <c r="L1746" s="78">
        <v>34.880000000000003</v>
      </c>
      <c r="M1746" s="78">
        <v>4293.2</v>
      </c>
      <c r="N1746" s="76">
        <v>33365</v>
      </c>
      <c r="O1746" s="77">
        <v>-44.6</v>
      </c>
      <c r="P1746" s="78">
        <v>8.99</v>
      </c>
      <c r="Q1746" s="78">
        <v>13.5</v>
      </c>
      <c r="R1746" s="78">
        <v>24.5</v>
      </c>
      <c r="S1746" s="78">
        <v>2935.6</v>
      </c>
      <c r="T1746" s="79">
        <v>19</v>
      </c>
      <c r="V1746" s="86">
        <v>33365</v>
      </c>
      <c r="X1746" s="81" t="str">
        <f t="shared" si="270"/>
        <v>1989-Q4</v>
      </c>
      <c r="Y1746" s="81" t="str">
        <f t="shared" si="271"/>
        <v>1989-Q4</v>
      </c>
      <c r="Z1746" s="87">
        <f t="shared" si="272"/>
        <v>14.5</v>
      </c>
      <c r="AB1746" s="81" t="str">
        <f t="shared" si="273"/>
        <v>1991-Q2</v>
      </c>
      <c r="AC1746" s="81" t="str">
        <f t="shared" si="274"/>
        <v>1991-Q2</v>
      </c>
      <c r="AD1746" s="87">
        <f t="shared" si="275"/>
        <v>13.5</v>
      </c>
      <c r="AF1746" s="81" t="str">
        <f t="shared" si="276"/>
        <v>1991-Q2</v>
      </c>
      <c r="AG1746" s="87">
        <f t="shared" si="277"/>
        <v>14.5</v>
      </c>
      <c r="AH1746" s="87">
        <f t="shared" si="278"/>
        <v>13.5</v>
      </c>
      <c r="AI1746" s="87">
        <f t="shared" si="279"/>
        <v>1</v>
      </c>
    </row>
    <row r="1747" spans="1:35" ht="12" customHeight="1" x14ac:dyDescent="0.2">
      <c r="A1747" s="73" t="s">
        <v>1887</v>
      </c>
      <c r="B1747" s="74" t="s">
        <v>17</v>
      </c>
      <c r="C1747" s="74" t="s">
        <v>16</v>
      </c>
      <c r="D1747" s="74" t="s">
        <v>15</v>
      </c>
      <c r="E1747" s="74" t="s">
        <v>1645</v>
      </c>
      <c r="F1747" s="74" t="s">
        <v>2</v>
      </c>
      <c r="G1747" s="74" t="s">
        <v>2680</v>
      </c>
      <c r="H1747" s="76">
        <v>32962</v>
      </c>
      <c r="I1747" s="77">
        <v>98.4</v>
      </c>
      <c r="J1747" s="78">
        <v>10.49</v>
      </c>
      <c r="K1747" s="78">
        <v>13.25</v>
      </c>
      <c r="L1747" s="78">
        <v>38.53</v>
      </c>
      <c r="M1747" s="78">
        <v>6683.3</v>
      </c>
      <c r="N1747" s="76">
        <v>33350</v>
      </c>
      <c r="O1747" s="77">
        <v>79.8</v>
      </c>
      <c r="P1747" s="78">
        <v>10.33</v>
      </c>
      <c r="Q1747" s="78">
        <v>13</v>
      </c>
      <c r="R1747" s="78">
        <v>38.32</v>
      </c>
      <c r="S1747" s="78">
        <v>6592.4</v>
      </c>
      <c r="T1747" s="79">
        <v>12</v>
      </c>
      <c r="V1747" s="86">
        <v>33350</v>
      </c>
      <c r="X1747" s="81" t="str">
        <f t="shared" si="270"/>
        <v>1990-Q1</v>
      </c>
      <c r="Y1747" s="81" t="str">
        <f t="shared" si="271"/>
        <v>1990-Q1</v>
      </c>
      <c r="Z1747" s="87">
        <f t="shared" si="272"/>
        <v>13.25</v>
      </c>
      <c r="AB1747" s="81" t="str">
        <f t="shared" si="273"/>
        <v>1991-Q2</v>
      </c>
      <c r="AC1747" s="81" t="str">
        <f t="shared" si="274"/>
        <v>1991-Q2</v>
      </c>
      <c r="AD1747" s="87">
        <f t="shared" si="275"/>
        <v>13</v>
      </c>
      <c r="AF1747" s="81" t="str">
        <f t="shared" si="276"/>
        <v>1991-Q2</v>
      </c>
      <c r="AG1747" s="87">
        <f t="shared" si="277"/>
        <v>13.25</v>
      </c>
      <c r="AH1747" s="87">
        <f t="shared" si="278"/>
        <v>13</v>
      </c>
      <c r="AI1747" s="87">
        <f t="shared" si="279"/>
        <v>0.25</v>
      </c>
    </row>
    <row r="1748" spans="1:35" ht="12" customHeight="1" x14ac:dyDescent="0.2">
      <c r="A1748" s="73" t="s">
        <v>1887</v>
      </c>
      <c r="B1748" s="74" t="s">
        <v>14</v>
      </c>
      <c r="C1748" s="74" t="s">
        <v>131</v>
      </c>
      <c r="D1748" s="74" t="s">
        <v>2095</v>
      </c>
      <c r="E1748" s="74" t="s">
        <v>1723</v>
      </c>
      <c r="F1748" s="74" t="s">
        <v>2</v>
      </c>
      <c r="G1748" s="74" t="s">
        <v>2680</v>
      </c>
      <c r="H1748" s="76">
        <v>33182</v>
      </c>
      <c r="I1748" s="77">
        <v>19.2</v>
      </c>
      <c r="J1748" s="75" t="s">
        <v>1</v>
      </c>
      <c r="K1748" s="75" t="s">
        <v>1</v>
      </c>
      <c r="L1748" s="75" t="s">
        <v>1</v>
      </c>
      <c r="M1748" s="75" t="s">
        <v>1</v>
      </c>
      <c r="N1748" s="76">
        <v>33329</v>
      </c>
      <c r="O1748" s="77">
        <v>0</v>
      </c>
      <c r="P1748" s="75" t="s">
        <v>1</v>
      </c>
      <c r="Q1748" s="75" t="s">
        <v>1</v>
      </c>
      <c r="R1748" s="75" t="s">
        <v>1</v>
      </c>
      <c r="S1748" s="75" t="s">
        <v>1</v>
      </c>
      <c r="T1748" s="79">
        <v>4</v>
      </c>
      <c r="V1748" s="86">
        <v>33329</v>
      </c>
      <c r="X1748" s="81" t="str">
        <f t="shared" si="270"/>
        <v>1990-Q4</v>
      </c>
      <c r="Y1748" s="81" t="str">
        <f t="shared" si="271"/>
        <v/>
      </c>
      <c r="Z1748" s="87" t="str">
        <f t="shared" si="272"/>
        <v/>
      </c>
      <c r="AB1748" s="81" t="str">
        <f t="shared" si="273"/>
        <v>1991-Q2</v>
      </c>
      <c r="AC1748" s="81" t="str">
        <f t="shared" si="274"/>
        <v/>
      </c>
      <c r="AD1748" s="87" t="str">
        <f t="shared" si="275"/>
        <v/>
      </c>
      <c r="AF1748" s="81" t="str">
        <f t="shared" si="276"/>
        <v/>
      </c>
      <c r="AG1748" s="87" t="str">
        <f t="shared" si="277"/>
        <v/>
      </c>
      <c r="AH1748" s="87" t="str">
        <f t="shared" si="278"/>
        <v/>
      </c>
      <c r="AI1748" s="87" t="str">
        <f t="shared" si="279"/>
        <v/>
      </c>
    </row>
    <row r="1749" spans="1:35" ht="12" customHeight="1" x14ac:dyDescent="0.2">
      <c r="A1749" s="73" t="s">
        <v>1887</v>
      </c>
      <c r="B1749" s="74" t="s">
        <v>28</v>
      </c>
      <c r="C1749" s="74" t="s">
        <v>27</v>
      </c>
      <c r="D1749" s="74" t="s">
        <v>26</v>
      </c>
      <c r="E1749" s="74" t="s">
        <v>1545</v>
      </c>
      <c r="F1749" s="74" t="s">
        <v>2</v>
      </c>
      <c r="G1749" s="74" t="s">
        <v>2680</v>
      </c>
      <c r="H1749" s="76">
        <v>32588</v>
      </c>
      <c r="I1749" s="77">
        <v>103</v>
      </c>
      <c r="J1749" s="78">
        <v>12.52</v>
      </c>
      <c r="K1749" s="78">
        <v>15</v>
      </c>
      <c r="L1749" s="78">
        <v>39.11</v>
      </c>
      <c r="M1749" s="75" t="s">
        <v>1</v>
      </c>
      <c r="N1749" s="76">
        <v>33319</v>
      </c>
      <c r="O1749" s="77">
        <v>30</v>
      </c>
      <c r="P1749" s="75" t="s">
        <v>1</v>
      </c>
      <c r="Q1749" s="75" t="s">
        <v>1</v>
      </c>
      <c r="R1749" s="75" t="s">
        <v>1</v>
      </c>
      <c r="S1749" s="75" t="s">
        <v>1</v>
      </c>
      <c r="T1749" s="79">
        <v>24</v>
      </c>
      <c r="V1749" s="86">
        <v>33319</v>
      </c>
      <c r="X1749" s="81" t="str">
        <f t="shared" si="270"/>
        <v>1989-Q1</v>
      </c>
      <c r="Y1749" s="81" t="str">
        <f t="shared" si="271"/>
        <v>1989-Q1</v>
      </c>
      <c r="Z1749" s="87">
        <f t="shared" si="272"/>
        <v>15</v>
      </c>
      <c r="AB1749" s="81" t="str">
        <f t="shared" si="273"/>
        <v>1991-Q1</v>
      </c>
      <c r="AC1749" s="81" t="str">
        <f t="shared" si="274"/>
        <v/>
      </c>
      <c r="AD1749" s="87" t="str">
        <f t="shared" si="275"/>
        <v/>
      </c>
      <c r="AF1749" s="81" t="str">
        <f t="shared" si="276"/>
        <v/>
      </c>
      <c r="AG1749" s="87" t="str">
        <f t="shared" si="277"/>
        <v/>
      </c>
      <c r="AH1749" s="87" t="str">
        <f t="shared" si="278"/>
        <v/>
      </c>
      <c r="AI1749" s="87" t="str">
        <f t="shared" si="279"/>
        <v/>
      </c>
    </row>
    <row r="1750" spans="1:35" ht="12" customHeight="1" x14ac:dyDescent="0.2">
      <c r="A1750" s="73" t="s">
        <v>1887</v>
      </c>
      <c r="B1750" s="74" t="s">
        <v>81</v>
      </c>
      <c r="C1750" s="74" t="s">
        <v>80</v>
      </c>
      <c r="D1750" s="74" t="s">
        <v>62</v>
      </c>
      <c r="E1750" s="74" t="s">
        <v>603</v>
      </c>
      <c r="F1750" s="74" t="s">
        <v>2</v>
      </c>
      <c r="G1750" s="74" t="s">
        <v>2680</v>
      </c>
      <c r="H1750" s="76">
        <v>32975</v>
      </c>
      <c r="I1750" s="77">
        <v>1231</v>
      </c>
      <c r="J1750" s="78">
        <v>11.7</v>
      </c>
      <c r="K1750" s="78">
        <v>14.3</v>
      </c>
      <c r="L1750" s="78">
        <v>42.46</v>
      </c>
      <c r="M1750" s="78">
        <v>15963.4</v>
      </c>
      <c r="N1750" s="76">
        <v>33305</v>
      </c>
      <c r="O1750" s="77">
        <v>750.2</v>
      </c>
      <c r="P1750" s="78">
        <v>11.16</v>
      </c>
      <c r="Q1750" s="78">
        <v>13</v>
      </c>
      <c r="R1750" s="78">
        <v>47.1</v>
      </c>
      <c r="S1750" s="78">
        <v>14485.1</v>
      </c>
      <c r="T1750" s="79">
        <v>11</v>
      </c>
      <c r="V1750" s="86">
        <v>33305</v>
      </c>
      <c r="X1750" s="81" t="str">
        <f t="shared" si="270"/>
        <v>1990-Q2</v>
      </c>
      <c r="Y1750" s="81" t="str">
        <f t="shared" si="271"/>
        <v>1990-Q2</v>
      </c>
      <c r="Z1750" s="87">
        <f t="shared" si="272"/>
        <v>14.3</v>
      </c>
      <c r="AB1750" s="81" t="str">
        <f t="shared" si="273"/>
        <v>1991-Q1</v>
      </c>
      <c r="AC1750" s="81" t="str">
        <f t="shared" si="274"/>
        <v>1991-Q1</v>
      </c>
      <c r="AD1750" s="87">
        <f t="shared" si="275"/>
        <v>13</v>
      </c>
      <c r="AF1750" s="81" t="str">
        <f t="shared" si="276"/>
        <v>1991-Q1</v>
      </c>
      <c r="AG1750" s="87">
        <f t="shared" si="277"/>
        <v>14.3</v>
      </c>
      <c r="AH1750" s="87">
        <f t="shared" si="278"/>
        <v>13</v>
      </c>
      <c r="AI1750" s="87">
        <f t="shared" si="279"/>
        <v>1.3000000000000007</v>
      </c>
    </row>
    <row r="1751" spans="1:35" ht="12" customHeight="1" x14ac:dyDescent="0.2">
      <c r="A1751" s="73" t="s">
        <v>1887</v>
      </c>
      <c r="B1751" s="74" t="s">
        <v>60</v>
      </c>
      <c r="C1751" s="74" t="s">
        <v>59</v>
      </c>
      <c r="D1751" s="74" t="s">
        <v>2228</v>
      </c>
      <c r="E1751" s="74" t="s">
        <v>852</v>
      </c>
      <c r="F1751" s="74" t="s">
        <v>2</v>
      </c>
      <c r="G1751" s="74" t="s">
        <v>2680</v>
      </c>
      <c r="H1751" s="76">
        <v>33022</v>
      </c>
      <c r="I1751" s="77">
        <v>64.5</v>
      </c>
      <c r="J1751" s="78">
        <v>11.06</v>
      </c>
      <c r="K1751" s="78">
        <v>13.5</v>
      </c>
      <c r="L1751" s="78">
        <v>42.57</v>
      </c>
      <c r="M1751" s="78">
        <v>1075.4000000000001</v>
      </c>
      <c r="N1751" s="76">
        <v>33305</v>
      </c>
      <c r="O1751" s="77">
        <v>34.200000000000003</v>
      </c>
      <c r="P1751" s="78">
        <v>10.52</v>
      </c>
      <c r="Q1751" s="78">
        <v>12.3</v>
      </c>
      <c r="R1751" s="78">
        <v>42.57</v>
      </c>
      <c r="S1751" s="78">
        <v>1065.9000000000001</v>
      </c>
      <c r="T1751" s="79">
        <v>9</v>
      </c>
      <c r="V1751" s="86">
        <v>33305</v>
      </c>
      <c r="X1751" s="81" t="str">
        <f t="shared" si="270"/>
        <v>1990-Q2</v>
      </c>
      <c r="Y1751" s="81" t="str">
        <f t="shared" si="271"/>
        <v>1990-Q2</v>
      </c>
      <c r="Z1751" s="87">
        <f t="shared" si="272"/>
        <v>13.5</v>
      </c>
      <c r="AB1751" s="81" t="str">
        <f t="shared" si="273"/>
        <v>1991-Q1</v>
      </c>
      <c r="AC1751" s="81" t="str">
        <f t="shared" si="274"/>
        <v>1991-Q1</v>
      </c>
      <c r="AD1751" s="87">
        <f t="shared" si="275"/>
        <v>12.3</v>
      </c>
      <c r="AF1751" s="81" t="str">
        <f t="shared" si="276"/>
        <v>1991-Q1</v>
      </c>
      <c r="AG1751" s="87">
        <f t="shared" si="277"/>
        <v>13.5</v>
      </c>
      <c r="AH1751" s="87">
        <f t="shared" si="278"/>
        <v>12.3</v>
      </c>
      <c r="AI1751" s="87">
        <f t="shared" si="279"/>
        <v>1.1999999999999993</v>
      </c>
    </row>
    <row r="1752" spans="1:35" ht="12" customHeight="1" x14ac:dyDescent="0.2">
      <c r="A1752" s="73" t="s">
        <v>1887</v>
      </c>
      <c r="B1752" s="74" t="s">
        <v>242</v>
      </c>
      <c r="C1752" s="74" t="s">
        <v>246</v>
      </c>
      <c r="D1752" s="74" t="s">
        <v>241</v>
      </c>
      <c r="E1752" s="74" t="s">
        <v>472</v>
      </c>
      <c r="F1752" s="74" t="s">
        <v>2</v>
      </c>
      <c r="G1752" s="74" t="s">
        <v>2680</v>
      </c>
      <c r="H1752" s="76">
        <v>32708</v>
      </c>
      <c r="I1752" s="77">
        <v>9.9</v>
      </c>
      <c r="J1752" s="78">
        <v>10.86</v>
      </c>
      <c r="K1752" s="78">
        <v>14</v>
      </c>
      <c r="L1752" s="78">
        <v>43.71</v>
      </c>
      <c r="M1752" s="78">
        <v>130.19999999999999</v>
      </c>
      <c r="N1752" s="76">
        <v>33303</v>
      </c>
      <c r="O1752" s="77">
        <v>5.7</v>
      </c>
      <c r="P1752" s="78">
        <v>10.46</v>
      </c>
      <c r="Q1752" s="78">
        <v>13.1</v>
      </c>
      <c r="R1752" s="78">
        <v>43.71</v>
      </c>
      <c r="S1752" s="78">
        <v>124.29</v>
      </c>
      <c r="T1752" s="79">
        <v>19</v>
      </c>
      <c r="V1752" s="86">
        <v>33303</v>
      </c>
      <c r="X1752" s="81" t="str">
        <f t="shared" si="270"/>
        <v>1989-Q3</v>
      </c>
      <c r="Y1752" s="81" t="str">
        <f t="shared" si="271"/>
        <v>1989-Q3</v>
      </c>
      <c r="Z1752" s="87">
        <f t="shared" si="272"/>
        <v>14</v>
      </c>
      <c r="AB1752" s="81" t="str">
        <f t="shared" si="273"/>
        <v>1991-Q1</v>
      </c>
      <c r="AC1752" s="81" t="str">
        <f t="shared" si="274"/>
        <v>1991-Q1</v>
      </c>
      <c r="AD1752" s="87">
        <f t="shared" si="275"/>
        <v>13.1</v>
      </c>
      <c r="AF1752" s="81" t="str">
        <f t="shared" si="276"/>
        <v>1991-Q1</v>
      </c>
      <c r="AG1752" s="87">
        <f t="shared" si="277"/>
        <v>14</v>
      </c>
      <c r="AH1752" s="87">
        <f t="shared" si="278"/>
        <v>13.1</v>
      </c>
      <c r="AI1752" s="87">
        <f t="shared" si="279"/>
        <v>0.90000000000000036</v>
      </c>
    </row>
    <row r="1753" spans="1:35" ht="12" customHeight="1" x14ac:dyDescent="0.2">
      <c r="A1753" s="73" t="s">
        <v>1887</v>
      </c>
      <c r="B1753" s="74" t="s">
        <v>89</v>
      </c>
      <c r="C1753" s="74" t="s">
        <v>492</v>
      </c>
      <c r="D1753" s="74" t="s">
        <v>122</v>
      </c>
      <c r="E1753" s="74" t="s">
        <v>503</v>
      </c>
      <c r="F1753" s="74" t="s">
        <v>2</v>
      </c>
      <c r="G1753" s="74" t="s">
        <v>2680</v>
      </c>
      <c r="H1753" s="76">
        <v>33109</v>
      </c>
      <c r="I1753" s="77">
        <v>3.1</v>
      </c>
      <c r="J1753" s="78">
        <v>11.01</v>
      </c>
      <c r="K1753" s="78">
        <v>13.5</v>
      </c>
      <c r="L1753" s="78">
        <v>50.1</v>
      </c>
      <c r="M1753" s="78">
        <v>202</v>
      </c>
      <c r="N1753" s="76">
        <v>33291</v>
      </c>
      <c r="O1753" s="77">
        <v>-3.7</v>
      </c>
      <c r="P1753" s="78">
        <v>10.66</v>
      </c>
      <c r="Q1753" s="78">
        <v>12.8</v>
      </c>
      <c r="R1753" s="78">
        <v>50.1</v>
      </c>
      <c r="S1753" s="78">
        <v>199.4</v>
      </c>
      <c r="T1753" s="79">
        <v>6</v>
      </c>
      <c r="V1753" s="86">
        <v>33291</v>
      </c>
      <c r="X1753" s="81" t="str">
        <f t="shared" si="270"/>
        <v>1990-Q3</v>
      </c>
      <c r="Y1753" s="81" t="str">
        <f t="shared" si="271"/>
        <v>1990-Q3</v>
      </c>
      <c r="Z1753" s="87">
        <f t="shared" si="272"/>
        <v>13.5</v>
      </c>
      <c r="AB1753" s="81" t="str">
        <f t="shared" si="273"/>
        <v>1991-Q1</v>
      </c>
      <c r="AC1753" s="81" t="str">
        <f t="shared" si="274"/>
        <v>1991-Q1</v>
      </c>
      <c r="AD1753" s="87">
        <f t="shared" si="275"/>
        <v>12.8</v>
      </c>
      <c r="AF1753" s="81" t="str">
        <f t="shared" si="276"/>
        <v>1991-Q1</v>
      </c>
      <c r="AG1753" s="87">
        <f t="shared" si="277"/>
        <v>13.5</v>
      </c>
      <c r="AH1753" s="87">
        <f t="shared" si="278"/>
        <v>12.8</v>
      </c>
      <c r="AI1753" s="87">
        <f t="shared" si="279"/>
        <v>0.69999999999999929</v>
      </c>
    </row>
    <row r="1754" spans="1:35" ht="12" customHeight="1" x14ac:dyDescent="0.2">
      <c r="A1754" s="73" t="s">
        <v>1887</v>
      </c>
      <c r="B1754" s="74" t="s">
        <v>193</v>
      </c>
      <c r="C1754" s="74" t="s">
        <v>16</v>
      </c>
      <c r="D1754" s="74" t="s">
        <v>15</v>
      </c>
      <c r="E1754" s="74" t="s">
        <v>1054</v>
      </c>
      <c r="F1754" s="74" t="s">
        <v>2</v>
      </c>
      <c r="G1754" s="74" t="s">
        <v>2680</v>
      </c>
      <c r="H1754" s="76">
        <v>33024</v>
      </c>
      <c r="I1754" s="77">
        <v>16.3</v>
      </c>
      <c r="J1754" s="78">
        <v>10.53</v>
      </c>
      <c r="K1754" s="78">
        <v>13.25</v>
      </c>
      <c r="L1754" s="78">
        <v>40.619999999999997</v>
      </c>
      <c r="M1754" s="78">
        <v>333.4</v>
      </c>
      <c r="N1754" s="76">
        <v>33283</v>
      </c>
      <c r="O1754" s="77">
        <v>13.9</v>
      </c>
      <c r="P1754" s="78">
        <v>10.27</v>
      </c>
      <c r="Q1754" s="78">
        <v>12.72</v>
      </c>
      <c r="R1754" s="78">
        <v>40.619999999999997</v>
      </c>
      <c r="S1754" s="78">
        <v>330.4</v>
      </c>
      <c r="T1754" s="79">
        <v>8</v>
      </c>
      <c r="V1754" s="86">
        <v>33283</v>
      </c>
      <c r="X1754" s="81" t="str">
        <f t="shared" si="270"/>
        <v>1990-Q2</v>
      </c>
      <c r="Y1754" s="81" t="str">
        <f t="shared" si="271"/>
        <v>1990-Q2</v>
      </c>
      <c r="Z1754" s="87">
        <f t="shared" si="272"/>
        <v>13.25</v>
      </c>
      <c r="AB1754" s="81" t="str">
        <f t="shared" si="273"/>
        <v>1991-Q1</v>
      </c>
      <c r="AC1754" s="81" t="str">
        <f t="shared" si="274"/>
        <v>1991-Q1</v>
      </c>
      <c r="AD1754" s="87">
        <f t="shared" si="275"/>
        <v>12.72</v>
      </c>
      <c r="AF1754" s="81" t="str">
        <f t="shared" si="276"/>
        <v>1991-Q1</v>
      </c>
      <c r="AG1754" s="87">
        <f t="shared" si="277"/>
        <v>13.25</v>
      </c>
      <c r="AH1754" s="87">
        <f t="shared" si="278"/>
        <v>12.72</v>
      </c>
      <c r="AI1754" s="87">
        <f t="shared" si="279"/>
        <v>0.52999999999999936</v>
      </c>
    </row>
    <row r="1755" spans="1:35" ht="12" customHeight="1" x14ac:dyDescent="0.2">
      <c r="A1755" s="73" t="s">
        <v>1887</v>
      </c>
      <c r="B1755" s="74" t="s">
        <v>57</v>
      </c>
      <c r="C1755" s="74" t="s">
        <v>214</v>
      </c>
      <c r="D1755" s="74" t="s">
        <v>22</v>
      </c>
      <c r="E1755" s="74" t="s">
        <v>890</v>
      </c>
      <c r="F1755" s="74" t="s">
        <v>2</v>
      </c>
      <c r="G1755" s="74" t="s">
        <v>2680</v>
      </c>
      <c r="H1755" s="76">
        <v>33042</v>
      </c>
      <c r="I1755" s="77">
        <v>15.8</v>
      </c>
      <c r="J1755" s="78">
        <v>9.7799999999999994</v>
      </c>
      <c r="K1755" s="78">
        <v>13.75</v>
      </c>
      <c r="L1755" s="78">
        <v>36.68</v>
      </c>
      <c r="M1755" s="75" t="s">
        <v>1</v>
      </c>
      <c r="N1755" s="76">
        <v>33281</v>
      </c>
      <c r="O1755" s="77">
        <v>10.4</v>
      </c>
      <c r="P1755" s="75" t="s">
        <v>1</v>
      </c>
      <c r="Q1755" s="78">
        <v>13</v>
      </c>
      <c r="R1755" s="75" t="s">
        <v>1</v>
      </c>
      <c r="S1755" s="75" t="s">
        <v>1</v>
      </c>
      <c r="T1755" s="79">
        <v>7</v>
      </c>
      <c r="V1755" s="86">
        <v>33281</v>
      </c>
      <c r="X1755" s="81" t="str">
        <f t="shared" si="270"/>
        <v>1990-Q2</v>
      </c>
      <c r="Y1755" s="81" t="str">
        <f t="shared" si="271"/>
        <v>1990-Q2</v>
      </c>
      <c r="Z1755" s="87">
        <f t="shared" si="272"/>
        <v>13.75</v>
      </c>
      <c r="AB1755" s="81" t="str">
        <f t="shared" si="273"/>
        <v>1991-Q1</v>
      </c>
      <c r="AC1755" s="81" t="str">
        <f t="shared" si="274"/>
        <v>1991-Q1</v>
      </c>
      <c r="AD1755" s="87">
        <f t="shared" si="275"/>
        <v>13</v>
      </c>
      <c r="AF1755" s="81" t="str">
        <f t="shared" si="276"/>
        <v>1991-Q1</v>
      </c>
      <c r="AG1755" s="87">
        <f t="shared" si="277"/>
        <v>13.75</v>
      </c>
      <c r="AH1755" s="87">
        <f t="shared" si="278"/>
        <v>13</v>
      </c>
      <c r="AI1755" s="87">
        <f t="shared" si="279"/>
        <v>0.75</v>
      </c>
    </row>
    <row r="1756" spans="1:35" ht="12" customHeight="1" x14ac:dyDescent="0.2">
      <c r="A1756" s="73" t="s">
        <v>1887</v>
      </c>
      <c r="B1756" s="74" t="s">
        <v>28</v>
      </c>
      <c r="C1756" s="74" t="s">
        <v>1145</v>
      </c>
      <c r="D1756" s="74" t="s">
        <v>2877</v>
      </c>
      <c r="E1756" s="74" t="s">
        <v>1581</v>
      </c>
      <c r="F1756" s="74" t="s">
        <v>2</v>
      </c>
      <c r="G1756" s="74" t="s">
        <v>2680</v>
      </c>
      <c r="H1756" s="76">
        <v>32974</v>
      </c>
      <c r="I1756" s="77">
        <v>54.9</v>
      </c>
      <c r="J1756" s="78">
        <v>11.11</v>
      </c>
      <c r="K1756" s="78">
        <v>13.5</v>
      </c>
      <c r="L1756" s="78">
        <v>33.18</v>
      </c>
      <c r="M1756" s="78">
        <v>575.9</v>
      </c>
      <c r="N1756" s="76">
        <v>33276</v>
      </c>
      <c r="O1756" s="77">
        <v>36.700000000000003</v>
      </c>
      <c r="P1756" s="78">
        <v>10.71</v>
      </c>
      <c r="Q1756" s="78">
        <v>12.5</v>
      </c>
      <c r="R1756" s="78">
        <v>31.31</v>
      </c>
      <c r="S1756" s="78">
        <v>548.20000000000005</v>
      </c>
      <c r="T1756" s="79">
        <v>10</v>
      </c>
      <c r="V1756" s="86">
        <v>33276</v>
      </c>
      <c r="X1756" s="81" t="str">
        <f t="shared" si="270"/>
        <v>1990-Q2</v>
      </c>
      <c r="Y1756" s="81" t="str">
        <f t="shared" si="271"/>
        <v>1990-Q2</v>
      </c>
      <c r="Z1756" s="87">
        <f t="shared" si="272"/>
        <v>13.5</v>
      </c>
      <c r="AB1756" s="81" t="str">
        <f t="shared" si="273"/>
        <v>1991-Q1</v>
      </c>
      <c r="AC1756" s="81" t="str">
        <f t="shared" si="274"/>
        <v>1991-Q1</v>
      </c>
      <c r="AD1756" s="87">
        <f t="shared" si="275"/>
        <v>12.5</v>
      </c>
      <c r="AF1756" s="81" t="str">
        <f t="shared" si="276"/>
        <v>1991-Q1</v>
      </c>
      <c r="AG1756" s="87">
        <f t="shared" si="277"/>
        <v>13.5</v>
      </c>
      <c r="AH1756" s="87">
        <f t="shared" si="278"/>
        <v>12.5</v>
      </c>
      <c r="AI1756" s="87">
        <f t="shared" si="279"/>
        <v>1</v>
      </c>
    </row>
    <row r="1757" spans="1:35" ht="12" customHeight="1" x14ac:dyDescent="0.2">
      <c r="A1757" s="73" t="s">
        <v>1887</v>
      </c>
      <c r="B1757" s="74" t="s">
        <v>35</v>
      </c>
      <c r="C1757" s="74" t="s">
        <v>34</v>
      </c>
      <c r="D1757" s="74" t="s">
        <v>33</v>
      </c>
      <c r="E1757" s="74" t="s">
        <v>1363</v>
      </c>
      <c r="F1757" s="74" t="s">
        <v>2</v>
      </c>
      <c r="G1757" s="74" t="s">
        <v>2680</v>
      </c>
      <c r="H1757" s="76">
        <v>32954</v>
      </c>
      <c r="I1757" s="77">
        <v>80.7</v>
      </c>
      <c r="J1757" s="78">
        <v>11.1</v>
      </c>
      <c r="K1757" s="78">
        <v>13.5</v>
      </c>
      <c r="L1757" s="78">
        <v>46</v>
      </c>
      <c r="M1757" s="78">
        <v>1575.4</v>
      </c>
      <c r="N1757" s="76">
        <v>33273</v>
      </c>
      <c r="O1757" s="77">
        <v>26.9</v>
      </c>
      <c r="P1757" s="78">
        <v>10.52</v>
      </c>
      <c r="Q1757" s="78">
        <v>12.5</v>
      </c>
      <c r="R1757" s="78">
        <v>42.96</v>
      </c>
      <c r="S1757" s="78">
        <v>1573.5</v>
      </c>
      <c r="T1757" s="79">
        <v>10</v>
      </c>
      <c r="V1757" s="86">
        <v>33273</v>
      </c>
      <c r="X1757" s="81" t="str">
        <f t="shared" si="270"/>
        <v>1990-Q1</v>
      </c>
      <c r="Y1757" s="81" t="str">
        <f t="shared" si="271"/>
        <v>1990-Q1</v>
      </c>
      <c r="Z1757" s="87">
        <f t="shared" si="272"/>
        <v>13.5</v>
      </c>
      <c r="AB1757" s="81" t="str">
        <f t="shared" si="273"/>
        <v>1991-Q1</v>
      </c>
      <c r="AC1757" s="81" t="str">
        <f t="shared" si="274"/>
        <v>1991-Q1</v>
      </c>
      <c r="AD1757" s="87">
        <f t="shared" si="275"/>
        <v>12.5</v>
      </c>
      <c r="AF1757" s="81" t="str">
        <f t="shared" si="276"/>
        <v>1991-Q1</v>
      </c>
      <c r="AG1757" s="87">
        <f t="shared" si="277"/>
        <v>13.5</v>
      </c>
      <c r="AH1757" s="87">
        <f t="shared" si="278"/>
        <v>12.5</v>
      </c>
      <c r="AI1757" s="87">
        <f t="shared" si="279"/>
        <v>1</v>
      </c>
    </row>
    <row r="1758" spans="1:35" ht="12" customHeight="1" x14ac:dyDescent="0.2">
      <c r="A1758" s="73" t="s">
        <v>1887</v>
      </c>
      <c r="B1758" s="74" t="s">
        <v>39</v>
      </c>
      <c r="C1758" s="74" t="s">
        <v>1222</v>
      </c>
      <c r="D1758" s="74" t="s">
        <v>2228</v>
      </c>
      <c r="E1758" s="74" t="s">
        <v>1228</v>
      </c>
      <c r="F1758" s="74" t="s">
        <v>2</v>
      </c>
      <c r="G1758" s="74" t="s">
        <v>2680</v>
      </c>
      <c r="H1758" s="76">
        <v>32931</v>
      </c>
      <c r="I1758" s="77">
        <v>79</v>
      </c>
      <c r="J1758" s="78">
        <v>10.73</v>
      </c>
      <c r="K1758" s="78">
        <v>13</v>
      </c>
      <c r="L1758" s="78">
        <v>41.63</v>
      </c>
      <c r="M1758" s="78">
        <v>3065.5</v>
      </c>
      <c r="N1758" s="76">
        <v>33263</v>
      </c>
      <c r="O1758" s="77">
        <v>50.3</v>
      </c>
      <c r="P1758" s="78">
        <v>10.17</v>
      </c>
      <c r="Q1758" s="78">
        <v>11.7</v>
      </c>
      <c r="R1758" s="78">
        <v>41.96</v>
      </c>
      <c r="S1758" s="78">
        <v>3061.3</v>
      </c>
      <c r="T1758" s="79">
        <v>11</v>
      </c>
      <c r="V1758" s="86">
        <v>33263</v>
      </c>
      <c r="X1758" s="81" t="str">
        <f t="shared" si="270"/>
        <v>1990-Q1</v>
      </c>
      <c r="Y1758" s="81" t="str">
        <f t="shared" si="271"/>
        <v>1990-Q1</v>
      </c>
      <c r="Z1758" s="87">
        <f t="shared" si="272"/>
        <v>13</v>
      </c>
      <c r="AB1758" s="81" t="str">
        <f t="shared" si="273"/>
        <v>1991-Q1</v>
      </c>
      <c r="AC1758" s="81" t="str">
        <f t="shared" si="274"/>
        <v>1991-Q1</v>
      </c>
      <c r="AD1758" s="87">
        <f t="shared" si="275"/>
        <v>11.7</v>
      </c>
      <c r="AF1758" s="81" t="str">
        <f t="shared" si="276"/>
        <v>1991-Q1</v>
      </c>
      <c r="AG1758" s="87">
        <f t="shared" si="277"/>
        <v>13</v>
      </c>
      <c r="AH1758" s="87">
        <f t="shared" si="278"/>
        <v>11.7</v>
      </c>
      <c r="AI1758" s="87">
        <f t="shared" si="279"/>
        <v>1.3000000000000007</v>
      </c>
    </row>
    <row r="1759" spans="1:35" ht="12" customHeight="1" x14ac:dyDescent="0.2">
      <c r="A1759" s="73" t="s">
        <v>1887</v>
      </c>
      <c r="B1759" s="74" t="s">
        <v>8</v>
      </c>
      <c r="C1759" s="74" t="s">
        <v>2445</v>
      </c>
      <c r="D1759" s="74" t="s">
        <v>10</v>
      </c>
      <c r="E1759" s="74" t="s">
        <v>1761</v>
      </c>
      <c r="F1759" s="74" t="s">
        <v>2</v>
      </c>
      <c r="G1759" s="74" t="s">
        <v>2680</v>
      </c>
      <c r="H1759" s="76">
        <v>33025</v>
      </c>
      <c r="I1759" s="77">
        <v>7.8</v>
      </c>
      <c r="J1759" s="78">
        <v>11.84</v>
      </c>
      <c r="K1759" s="78">
        <v>12.75</v>
      </c>
      <c r="L1759" s="78">
        <v>56.95</v>
      </c>
      <c r="M1759" s="78">
        <v>389</v>
      </c>
      <c r="N1759" s="76">
        <v>33253</v>
      </c>
      <c r="O1759" s="77">
        <v>7.3</v>
      </c>
      <c r="P1759" s="78">
        <v>11.74</v>
      </c>
      <c r="Q1759" s="78">
        <v>12.75</v>
      </c>
      <c r="R1759" s="78">
        <v>58.62</v>
      </c>
      <c r="S1759" s="78">
        <v>389.2</v>
      </c>
      <c r="T1759" s="79">
        <v>7</v>
      </c>
      <c r="V1759" s="86">
        <v>33253</v>
      </c>
      <c r="X1759" s="81" t="str">
        <f t="shared" si="270"/>
        <v>1990-Q2</v>
      </c>
      <c r="Y1759" s="81" t="str">
        <f t="shared" si="271"/>
        <v>1990-Q2</v>
      </c>
      <c r="Z1759" s="87">
        <f t="shared" si="272"/>
        <v>12.75</v>
      </c>
      <c r="AB1759" s="81" t="str">
        <f t="shared" si="273"/>
        <v>1991-Q1</v>
      </c>
      <c r="AC1759" s="81" t="str">
        <f t="shared" si="274"/>
        <v>1991-Q1</v>
      </c>
      <c r="AD1759" s="87">
        <f t="shared" si="275"/>
        <v>12.75</v>
      </c>
      <c r="AF1759" s="81" t="str">
        <f t="shared" si="276"/>
        <v>1991-Q1</v>
      </c>
      <c r="AG1759" s="87">
        <f t="shared" si="277"/>
        <v>12.75</v>
      </c>
      <c r="AH1759" s="87">
        <f t="shared" si="278"/>
        <v>12.75</v>
      </c>
      <c r="AI1759" s="87">
        <f t="shared" si="279"/>
        <v>0</v>
      </c>
    </row>
    <row r="1760" spans="1:35" ht="12" customHeight="1" x14ac:dyDescent="0.2">
      <c r="A1760" s="73" t="s">
        <v>1887</v>
      </c>
      <c r="B1760" s="74" t="s">
        <v>1653</v>
      </c>
      <c r="C1760" s="74" t="s">
        <v>2127</v>
      </c>
      <c r="D1760" s="74" t="s">
        <v>2095</v>
      </c>
      <c r="E1760" s="74" t="s">
        <v>1679</v>
      </c>
      <c r="F1760" s="74" t="s">
        <v>2</v>
      </c>
      <c r="G1760" s="74" t="s">
        <v>2680</v>
      </c>
      <c r="H1760" s="76">
        <v>32983</v>
      </c>
      <c r="I1760" s="77">
        <v>13.4</v>
      </c>
      <c r="J1760" s="78">
        <v>11.19</v>
      </c>
      <c r="K1760" s="78">
        <v>13</v>
      </c>
      <c r="L1760" s="78">
        <v>47</v>
      </c>
      <c r="M1760" s="78">
        <v>159.5</v>
      </c>
      <c r="N1760" s="76">
        <v>33242</v>
      </c>
      <c r="O1760" s="77">
        <v>7.3</v>
      </c>
      <c r="P1760" s="78">
        <v>10.96</v>
      </c>
      <c r="Q1760" s="78">
        <v>12.5</v>
      </c>
      <c r="R1760" s="78">
        <v>47.39</v>
      </c>
      <c r="S1760" s="78">
        <v>157.69999999999999</v>
      </c>
      <c r="T1760" s="79">
        <v>8</v>
      </c>
      <c r="V1760" s="86">
        <v>33242</v>
      </c>
      <c r="X1760" s="81" t="str">
        <f t="shared" si="270"/>
        <v>1990-Q2</v>
      </c>
      <c r="Y1760" s="81" t="str">
        <f t="shared" si="271"/>
        <v>1990-Q2</v>
      </c>
      <c r="Z1760" s="87">
        <f t="shared" si="272"/>
        <v>13</v>
      </c>
      <c r="AB1760" s="81" t="str">
        <f t="shared" si="273"/>
        <v>1991-Q1</v>
      </c>
      <c r="AC1760" s="81" t="str">
        <f t="shared" si="274"/>
        <v>1991-Q1</v>
      </c>
      <c r="AD1760" s="87">
        <f t="shared" si="275"/>
        <v>12.5</v>
      </c>
      <c r="AF1760" s="81" t="str">
        <f t="shared" si="276"/>
        <v>1991-Q1</v>
      </c>
      <c r="AG1760" s="87">
        <f t="shared" si="277"/>
        <v>13</v>
      </c>
      <c r="AH1760" s="87">
        <f t="shared" si="278"/>
        <v>12.5</v>
      </c>
      <c r="AI1760" s="87">
        <f t="shared" si="279"/>
        <v>0.5</v>
      </c>
    </row>
    <row r="1761" spans="1:35" ht="12" customHeight="1" x14ac:dyDescent="0.2">
      <c r="A1761" s="73" t="s">
        <v>1887</v>
      </c>
      <c r="B1761" s="74" t="s">
        <v>8</v>
      </c>
      <c r="C1761" s="74" t="s">
        <v>125</v>
      </c>
      <c r="D1761" s="74" t="s">
        <v>124</v>
      </c>
      <c r="E1761" s="74" t="s">
        <v>1780</v>
      </c>
      <c r="F1761" s="74" t="s">
        <v>2</v>
      </c>
      <c r="G1761" s="74" t="s">
        <v>2680</v>
      </c>
      <c r="H1761" s="76">
        <v>32994</v>
      </c>
      <c r="I1761" s="77">
        <v>65</v>
      </c>
      <c r="J1761" s="78">
        <v>11.59</v>
      </c>
      <c r="K1761" s="78">
        <v>13.75</v>
      </c>
      <c r="L1761" s="78">
        <v>53.63</v>
      </c>
      <c r="M1761" s="78">
        <v>1840.3</v>
      </c>
      <c r="N1761" s="76">
        <v>33240</v>
      </c>
      <c r="O1761" s="77">
        <v>35.4</v>
      </c>
      <c r="P1761" s="78">
        <v>11.62</v>
      </c>
      <c r="Q1761" s="78">
        <v>13.1</v>
      </c>
      <c r="R1761" s="78">
        <v>53.57</v>
      </c>
      <c r="S1761" s="78">
        <v>1738.7</v>
      </c>
      <c r="T1761" s="79">
        <v>8</v>
      </c>
      <c r="V1761" s="86">
        <v>33240</v>
      </c>
      <c r="X1761" s="81" t="str">
        <f t="shared" si="270"/>
        <v>1990-Q2</v>
      </c>
      <c r="Y1761" s="81" t="str">
        <f t="shared" si="271"/>
        <v>1990-Q2</v>
      </c>
      <c r="Z1761" s="87">
        <f t="shared" si="272"/>
        <v>13.75</v>
      </c>
      <c r="AB1761" s="81" t="str">
        <f t="shared" si="273"/>
        <v>1991-Q1</v>
      </c>
      <c r="AC1761" s="81" t="str">
        <f t="shared" si="274"/>
        <v>1991-Q1</v>
      </c>
      <c r="AD1761" s="87">
        <f t="shared" si="275"/>
        <v>13.1</v>
      </c>
      <c r="AF1761" s="81" t="str">
        <f t="shared" si="276"/>
        <v>1991-Q1</v>
      </c>
      <c r="AG1761" s="87">
        <f t="shared" si="277"/>
        <v>13.75</v>
      </c>
      <c r="AH1761" s="87">
        <f t="shared" si="278"/>
        <v>13.1</v>
      </c>
      <c r="AI1761" s="87">
        <f t="shared" si="279"/>
        <v>0.65000000000000036</v>
      </c>
    </row>
    <row r="1762" spans="1:35" ht="12" customHeight="1" x14ac:dyDescent="0.2">
      <c r="A1762" s="73" t="s">
        <v>1887</v>
      </c>
      <c r="B1762" s="74" t="s">
        <v>54</v>
      </c>
      <c r="C1762" s="74" t="s">
        <v>53</v>
      </c>
      <c r="D1762" s="74" t="s">
        <v>52</v>
      </c>
      <c r="E1762" s="74" t="s">
        <v>1004</v>
      </c>
      <c r="F1762" s="74" t="s">
        <v>2</v>
      </c>
      <c r="G1762" s="74" t="s">
        <v>2680</v>
      </c>
      <c r="H1762" s="76">
        <v>33116</v>
      </c>
      <c r="I1762" s="77">
        <v>14.2</v>
      </c>
      <c r="J1762" s="75" t="s">
        <v>1</v>
      </c>
      <c r="K1762" s="78">
        <v>13.25</v>
      </c>
      <c r="L1762" s="75" t="s">
        <v>1</v>
      </c>
      <c r="M1762" s="75" t="s">
        <v>1</v>
      </c>
      <c r="N1762" s="76">
        <v>33234</v>
      </c>
      <c r="O1762" s="77">
        <v>6.1</v>
      </c>
      <c r="P1762" s="75" t="s">
        <v>1</v>
      </c>
      <c r="Q1762" s="78">
        <v>12.79</v>
      </c>
      <c r="R1762" s="75" t="s">
        <v>1</v>
      </c>
      <c r="S1762" s="75" t="s">
        <v>1</v>
      </c>
      <c r="T1762" s="79">
        <v>3</v>
      </c>
      <c r="V1762" s="86">
        <v>33234</v>
      </c>
      <c r="X1762" s="81" t="str">
        <f t="shared" si="270"/>
        <v>1990-Q3</v>
      </c>
      <c r="Y1762" s="81" t="str">
        <f t="shared" si="271"/>
        <v>1990-Q3</v>
      </c>
      <c r="Z1762" s="87">
        <f t="shared" si="272"/>
        <v>13.25</v>
      </c>
      <c r="AB1762" s="81" t="str">
        <f t="shared" si="273"/>
        <v>1990-Q4</v>
      </c>
      <c r="AC1762" s="81" t="str">
        <f t="shared" si="274"/>
        <v>1990-Q4</v>
      </c>
      <c r="AD1762" s="87">
        <f t="shared" si="275"/>
        <v>12.79</v>
      </c>
      <c r="AF1762" s="81" t="str">
        <f t="shared" si="276"/>
        <v>1990-Q4</v>
      </c>
      <c r="AG1762" s="87">
        <f t="shared" si="277"/>
        <v>13.25</v>
      </c>
      <c r="AH1762" s="87">
        <f t="shared" si="278"/>
        <v>12.79</v>
      </c>
      <c r="AI1762" s="87">
        <f t="shared" si="279"/>
        <v>0.46000000000000085</v>
      </c>
    </row>
    <row r="1763" spans="1:35" ht="12" customHeight="1" x14ac:dyDescent="0.2">
      <c r="A1763" s="73" t="s">
        <v>1887</v>
      </c>
      <c r="B1763" s="74" t="s">
        <v>76</v>
      </c>
      <c r="C1763" s="74" t="s">
        <v>226</v>
      </c>
      <c r="D1763" s="74" t="s">
        <v>19</v>
      </c>
      <c r="E1763" s="74" t="s">
        <v>698</v>
      </c>
      <c r="F1763" s="74" t="s">
        <v>2</v>
      </c>
      <c r="G1763" s="74" t="s">
        <v>2680</v>
      </c>
      <c r="H1763" s="76">
        <v>33053</v>
      </c>
      <c r="I1763" s="77">
        <v>31</v>
      </c>
      <c r="J1763" s="78">
        <v>9.91</v>
      </c>
      <c r="K1763" s="78">
        <v>13.5</v>
      </c>
      <c r="L1763" s="78">
        <v>44</v>
      </c>
      <c r="M1763" s="78">
        <v>1304.9000000000001</v>
      </c>
      <c r="N1763" s="76">
        <v>33228</v>
      </c>
      <c r="O1763" s="77">
        <v>6.2</v>
      </c>
      <c r="P1763" s="78">
        <v>9.52</v>
      </c>
      <c r="Q1763" s="78">
        <v>12.5</v>
      </c>
      <c r="R1763" s="78">
        <v>44</v>
      </c>
      <c r="S1763" s="78">
        <v>1269.5</v>
      </c>
      <c r="T1763" s="79">
        <v>5</v>
      </c>
      <c r="V1763" s="86">
        <v>33228</v>
      </c>
      <c r="X1763" s="81" t="str">
        <f t="shared" si="270"/>
        <v>1990-Q2</v>
      </c>
      <c r="Y1763" s="81" t="str">
        <f t="shared" si="271"/>
        <v>1990-Q2</v>
      </c>
      <c r="Z1763" s="87">
        <f t="shared" si="272"/>
        <v>13.5</v>
      </c>
      <c r="AB1763" s="81" t="str">
        <f t="shared" si="273"/>
        <v>1990-Q4</v>
      </c>
      <c r="AC1763" s="81" t="str">
        <f t="shared" si="274"/>
        <v>1990-Q4</v>
      </c>
      <c r="AD1763" s="87">
        <f t="shared" si="275"/>
        <v>12.5</v>
      </c>
      <c r="AF1763" s="81" t="str">
        <f t="shared" si="276"/>
        <v>1990-Q4</v>
      </c>
      <c r="AG1763" s="87">
        <f t="shared" si="277"/>
        <v>13.5</v>
      </c>
      <c r="AH1763" s="87">
        <f t="shared" si="278"/>
        <v>12.5</v>
      </c>
      <c r="AI1763" s="87">
        <f t="shared" si="279"/>
        <v>1</v>
      </c>
    </row>
    <row r="1764" spans="1:35" ht="12" customHeight="1" x14ac:dyDescent="0.2">
      <c r="A1764" s="73" t="s">
        <v>1887</v>
      </c>
      <c r="B1764" s="74" t="s">
        <v>171</v>
      </c>
      <c r="C1764" s="74" t="s">
        <v>2776</v>
      </c>
      <c r="D1764" s="74" t="s">
        <v>19</v>
      </c>
      <c r="E1764" s="74" t="s">
        <v>1438</v>
      </c>
      <c r="F1764" s="74" t="s">
        <v>2</v>
      </c>
      <c r="G1764" s="74" t="s">
        <v>2680</v>
      </c>
      <c r="H1764" s="76">
        <v>33057</v>
      </c>
      <c r="I1764" s="77">
        <v>18.7</v>
      </c>
      <c r="J1764" s="78">
        <v>10.96</v>
      </c>
      <c r="K1764" s="78">
        <v>13.5</v>
      </c>
      <c r="L1764" s="78">
        <v>45.7</v>
      </c>
      <c r="M1764" s="75" t="s">
        <v>1</v>
      </c>
      <c r="N1764" s="76">
        <v>33227</v>
      </c>
      <c r="O1764" s="77">
        <v>13</v>
      </c>
      <c r="P1764" s="78">
        <v>10.62</v>
      </c>
      <c r="Q1764" s="78">
        <v>12.75</v>
      </c>
      <c r="R1764" s="75" t="s">
        <v>1</v>
      </c>
      <c r="S1764" s="75" t="s">
        <v>1</v>
      </c>
      <c r="T1764" s="79">
        <v>5</v>
      </c>
      <c r="V1764" s="86">
        <v>33227</v>
      </c>
      <c r="X1764" s="81" t="str">
        <f t="shared" si="270"/>
        <v>1990-Q3</v>
      </c>
      <c r="Y1764" s="81" t="str">
        <f t="shared" si="271"/>
        <v>1990-Q3</v>
      </c>
      <c r="Z1764" s="87">
        <f t="shared" si="272"/>
        <v>13.5</v>
      </c>
      <c r="AB1764" s="81" t="str">
        <f t="shared" si="273"/>
        <v>1990-Q4</v>
      </c>
      <c r="AC1764" s="81" t="str">
        <f t="shared" si="274"/>
        <v>1990-Q4</v>
      </c>
      <c r="AD1764" s="87">
        <f t="shared" si="275"/>
        <v>12.75</v>
      </c>
      <c r="AF1764" s="81" t="str">
        <f t="shared" si="276"/>
        <v>1990-Q4</v>
      </c>
      <c r="AG1764" s="87">
        <f t="shared" si="277"/>
        <v>13.5</v>
      </c>
      <c r="AH1764" s="87">
        <f t="shared" si="278"/>
        <v>12.75</v>
      </c>
      <c r="AI1764" s="87">
        <f t="shared" si="279"/>
        <v>0.75</v>
      </c>
    </row>
    <row r="1765" spans="1:35" ht="12" customHeight="1" x14ac:dyDescent="0.2">
      <c r="A1765" s="73" t="s">
        <v>1887</v>
      </c>
      <c r="B1765" s="74" t="s">
        <v>158</v>
      </c>
      <c r="C1765" s="74" t="s">
        <v>2445</v>
      </c>
      <c r="D1765" s="74" t="s">
        <v>10</v>
      </c>
      <c r="E1765" s="74" t="s">
        <v>1481</v>
      </c>
      <c r="F1765" s="74" t="s">
        <v>2</v>
      </c>
      <c r="G1765" s="74" t="s">
        <v>2680</v>
      </c>
      <c r="H1765" s="76">
        <v>33050</v>
      </c>
      <c r="I1765" s="77">
        <v>5</v>
      </c>
      <c r="J1765" s="78">
        <v>10.24</v>
      </c>
      <c r="K1765" s="78">
        <v>13.25</v>
      </c>
      <c r="L1765" s="78">
        <v>47.43</v>
      </c>
      <c r="M1765" s="75" t="s">
        <v>1</v>
      </c>
      <c r="N1765" s="76">
        <v>33226</v>
      </c>
      <c r="O1765" s="77">
        <v>2.4</v>
      </c>
      <c r="P1765" s="78">
        <v>9.73</v>
      </c>
      <c r="Q1765" s="78">
        <v>12</v>
      </c>
      <c r="R1765" s="78">
        <v>42.5</v>
      </c>
      <c r="S1765" s="75" t="s">
        <v>1</v>
      </c>
      <c r="T1765" s="79">
        <v>5</v>
      </c>
      <c r="V1765" s="86">
        <v>33226</v>
      </c>
      <c r="X1765" s="81" t="str">
        <f t="shared" si="270"/>
        <v>1990-Q2</v>
      </c>
      <c r="Y1765" s="81" t="str">
        <f t="shared" si="271"/>
        <v>1990-Q2</v>
      </c>
      <c r="Z1765" s="87">
        <f t="shared" si="272"/>
        <v>13.25</v>
      </c>
      <c r="AB1765" s="81" t="str">
        <f t="shared" si="273"/>
        <v>1990-Q4</v>
      </c>
      <c r="AC1765" s="81" t="str">
        <f t="shared" si="274"/>
        <v>1990-Q4</v>
      </c>
      <c r="AD1765" s="87">
        <f t="shared" si="275"/>
        <v>12</v>
      </c>
      <c r="AF1765" s="81" t="str">
        <f t="shared" si="276"/>
        <v>1990-Q4</v>
      </c>
      <c r="AG1765" s="87">
        <f t="shared" si="277"/>
        <v>13.25</v>
      </c>
      <c r="AH1765" s="87">
        <f t="shared" si="278"/>
        <v>12</v>
      </c>
      <c r="AI1765" s="87">
        <f t="shared" si="279"/>
        <v>1.25</v>
      </c>
    </row>
    <row r="1766" spans="1:35" ht="12" customHeight="1" x14ac:dyDescent="0.2">
      <c r="A1766" s="73" t="s">
        <v>1887</v>
      </c>
      <c r="B1766" s="74" t="s">
        <v>28</v>
      </c>
      <c r="C1766" s="74" t="s">
        <v>1492</v>
      </c>
      <c r="D1766" s="74" t="s">
        <v>22</v>
      </c>
      <c r="E1766" s="74" t="s">
        <v>1497</v>
      </c>
      <c r="F1766" s="74" t="s">
        <v>2</v>
      </c>
      <c r="G1766" s="74" t="s">
        <v>2680</v>
      </c>
      <c r="H1766" s="76">
        <v>33010</v>
      </c>
      <c r="I1766" s="77">
        <v>120</v>
      </c>
      <c r="J1766" s="78">
        <v>11.13</v>
      </c>
      <c r="K1766" s="78">
        <v>13</v>
      </c>
      <c r="L1766" s="78">
        <v>44.8</v>
      </c>
      <c r="M1766" s="75" t="s">
        <v>1</v>
      </c>
      <c r="N1766" s="76">
        <v>33226</v>
      </c>
      <c r="O1766" s="77">
        <v>120</v>
      </c>
      <c r="P1766" s="75" t="s">
        <v>1</v>
      </c>
      <c r="Q1766" s="75" t="s">
        <v>1</v>
      </c>
      <c r="R1766" s="75" t="s">
        <v>1</v>
      </c>
      <c r="S1766" s="75" t="s">
        <v>1</v>
      </c>
      <c r="T1766" s="79">
        <v>7</v>
      </c>
      <c r="V1766" s="86">
        <v>33226</v>
      </c>
      <c r="X1766" s="81" t="str">
        <f t="shared" si="270"/>
        <v>1990-Q2</v>
      </c>
      <c r="Y1766" s="81" t="str">
        <f t="shared" si="271"/>
        <v>1990-Q2</v>
      </c>
      <c r="Z1766" s="87">
        <f t="shared" si="272"/>
        <v>13</v>
      </c>
      <c r="AB1766" s="81" t="str">
        <f t="shared" si="273"/>
        <v>1990-Q4</v>
      </c>
      <c r="AC1766" s="81" t="str">
        <f t="shared" si="274"/>
        <v/>
      </c>
      <c r="AD1766" s="87" t="str">
        <f t="shared" si="275"/>
        <v/>
      </c>
      <c r="AF1766" s="81" t="str">
        <f t="shared" si="276"/>
        <v/>
      </c>
      <c r="AG1766" s="87" t="str">
        <f t="shared" si="277"/>
        <v/>
      </c>
      <c r="AH1766" s="87" t="str">
        <f t="shared" si="278"/>
        <v/>
      </c>
      <c r="AI1766" s="87" t="str">
        <f t="shared" si="279"/>
        <v/>
      </c>
    </row>
    <row r="1767" spans="1:35" ht="12" customHeight="1" x14ac:dyDescent="0.2">
      <c r="A1767" s="73" t="s">
        <v>1887</v>
      </c>
      <c r="B1767" s="74" t="s">
        <v>8</v>
      </c>
      <c r="C1767" s="74" t="s">
        <v>3016</v>
      </c>
      <c r="D1767" s="74" t="s">
        <v>124</v>
      </c>
      <c r="E1767" s="74" t="s">
        <v>1828</v>
      </c>
      <c r="F1767" s="74" t="s">
        <v>2</v>
      </c>
      <c r="G1767" s="74" t="s">
        <v>2680</v>
      </c>
      <c r="H1767" s="76">
        <v>32962</v>
      </c>
      <c r="I1767" s="77">
        <v>14.6</v>
      </c>
      <c r="J1767" s="78">
        <v>11.63</v>
      </c>
      <c r="K1767" s="78">
        <v>13.6</v>
      </c>
      <c r="L1767" s="78">
        <v>50.69</v>
      </c>
      <c r="M1767" s="78">
        <v>543.5</v>
      </c>
      <c r="N1767" s="76">
        <v>33225</v>
      </c>
      <c r="O1767" s="77">
        <v>10.9</v>
      </c>
      <c r="P1767" s="78">
        <v>11.4</v>
      </c>
      <c r="Q1767" s="78">
        <v>13.1</v>
      </c>
      <c r="R1767" s="78">
        <v>50.98</v>
      </c>
      <c r="S1767" s="78">
        <v>545.6</v>
      </c>
      <c r="T1767" s="79">
        <v>8</v>
      </c>
      <c r="V1767" s="86">
        <v>33225</v>
      </c>
      <c r="X1767" s="81" t="str">
        <f t="shared" si="270"/>
        <v>1990-Q1</v>
      </c>
      <c r="Y1767" s="81" t="str">
        <f t="shared" si="271"/>
        <v>1990-Q1</v>
      </c>
      <c r="Z1767" s="87">
        <f t="shared" si="272"/>
        <v>13.6</v>
      </c>
      <c r="AB1767" s="81" t="str">
        <f t="shared" si="273"/>
        <v>1990-Q4</v>
      </c>
      <c r="AC1767" s="81" t="str">
        <f t="shared" si="274"/>
        <v>1990-Q4</v>
      </c>
      <c r="AD1767" s="87">
        <f t="shared" si="275"/>
        <v>13.1</v>
      </c>
      <c r="AF1767" s="81" t="str">
        <f t="shared" si="276"/>
        <v>1990-Q4</v>
      </c>
      <c r="AG1767" s="87">
        <f t="shared" si="277"/>
        <v>13.6</v>
      </c>
      <c r="AH1767" s="87">
        <f t="shared" si="278"/>
        <v>13.1</v>
      </c>
      <c r="AI1767" s="87">
        <f t="shared" si="279"/>
        <v>0.5</v>
      </c>
    </row>
    <row r="1768" spans="1:35" ht="12" customHeight="1" x14ac:dyDescent="0.2">
      <c r="A1768" s="73" t="s">
        <v>1887</v>
      </c>
      <c r="B1768" s="74" t="s">
        <v>63</v>
      </c>
      <c r="C1768" s="74" t="s">
        <v>3019</v>
      </c>
      <c r="D1768" s="74" t="s">
        <v>62</v>
      </c>
      <c r="E1768" s="74" t="s">
        <v>799</v>
      </c>
      <c r="F1768" s="74" t="s">
        <v>2</v>
      </c>
      <c r="G1768" s="74" t="s">
        <v>2680</v>
      </c>
      <c r="H1768" s="76">
        <v>33014</v>
      </c>
      <c r="I1768" s="77">
        <v>191.9</v>
      </c>
      <c r="J1768" s="78">
        <v>10.01</v>
      </c>
      <c r="K1768" s="78">
        <v>13</v>
      </c>
      <c r="L1768" s="78">
        <v>43.06</v>
      </c>
      <c r="M1768" s="78">
        <v>4060.2</v>
      </c>
      <c r="N1768" s="76">
        <v>33224</v>
      </c>
      <c r="O1768" s="77">
        <v>77</v>
      </c>
      <c r="P1768" s="78">
        <v>9.94</v>
      </c>
      <c r="Q1768" s="78">
        <v>12.87</v>
      </c>
      <c r="R1768" s="78">
        <v>40.75</v>
      </c>
      <c r="S1768" s="78">
        <v>3729.2</v>
      </c>
      <c r="T1768" s="79">
        <v>7</v>
      </c>
      <c r="V1768" s="86">
        <v>33224</v>
      </c>
      <c r="X1768" s="81" t="str">
        <f t="shared" si="270"/>
        <v>1990-Q2</v>
      </c>
      <c r="Y1768" s="81" t="str">
        <f t="shared" si="271"/>
        <v>1990-Q2</v>
      </c>
      <c r="Z1768" s="87">
        <f t="shared" si="272"/>
        <v>13</v>
      </c>
      <c r="AB1768" s="81" t="str">
        <f t="shared" si="273"/>
        <v>1990-Q4</v>
      </c>
      <c r="AC1768" s="81" t="str">
        <f t="shared" si="274"/>
        <v>1990-Q4</v>
      </c>
      <c r="AD1768" s="87">
        <f t="shared" si="275"/>
        <v>12.87</v>
      </c>
      <c r="AF1768" s="81" t="str">
        <f t="shared" si="276"/>
        <v>1990-Q4</v>
      </c>
      <c r="AG1768" s="87">
        <f t="shared" si="277"/>
        <v>13</v>
      </c>
      <c r="AH1768" s="87">
        <f t="shared" si="278"/>
        <v>12.87</v>
      </c>
      <c r="AI1768" s="87">
        <f t="shared" si="279"/>
        <v>0.13000000000000078</v>
      </c>
    </row>
    <row r="1769" spans="1:35" ht="12" customHeight="1" x14ac:dyDescent="0.2">
      <c r="A1769" s="73" t="s">
        <v>1887</v>
      </c>
      <c r="B1769" s="74" t="s">
        <v>31</v>
      </c>
      <c r="C1769" s="74" t="s">
        <v>1421</v>
      </c>
      <c r="D1769" s="74" t="s">
        <v>4</v>
      </c>
      <c r="E1769" s="74" t="s">
        <v>1423</v>
      </c>
      <c r="F1769" s="74" t="s">
        <v>2</v>
      </c>
      <c r="G1769" s="74" t="s">
        <v>2680</v>
      </c>
      <c r="H1769" s="76">
        <v>32947</v>
      </c>
      <c r="I1769" s="77">
        <v>63.9</v>
      </c>
      <c r="J1769" s="78">
        <v>10.46</v>
      </c>
      <c r="K1769" s="78">
        <v>13.8</v>
      </c>
      <c r="L1769" s="78">
        <v>45.4</v>
      </c>
      <c r="M1769" s="78">
        <v>1322.4</v>
      </c>
      <c r="N1769" s="76">
        <v>33220</v>
      </c>
      <c r="O1769" s="77">
        <v>36.200000000000003</v>
      </c>
      <c r="P1769" s="78">
        <v>9.77</v>
      </c>
      <c r="Q1769" s="78">
        <v>12.3</v>
      </c>
      <c r="R1769" s="78">
        <v>45.4</v>
      </c>
      <c r="S1769" s="78">
        <v>1311.8</v>
      </c>
      <c r="T1769" s="79">
        <v>9</v>
      </c>
      <c r="V1769" s="86">
        <v>33220</v>
      </c>
      <c r="X1769" s="81" t="str">
        <f t="shared" si="270"/>
        <v>1990-Q1</v>
      </c>
      <c r="Y1769" s="81" t="str">
        <f t="shared" si="271"/>
        <v>1990-Q1</v>
      </c>
      <c r="Z1769" s="87">
        <f t="shared" si="272"/>
        <v>13.8</v>
      </c>
      <c r="AB1769" s="81" t="str">
        <f t="shared" si="273"/>
        <v>1990-Q4</v>
      </c>
      <c r="AC1769" s="81" t="str">
        <f t="shared" si="274"/>
        <v>1990-Q4</v>
      </c>
      <c r="AD1769" s="87">
        <f t="shared" si="275"/>
        <v>12.3</v>
      </c>
      <c r="AF1769" s="81" t="str">
        <f t="shared" si="276"/>
        <v>1990-Q4</v>
      </c>
      <c r="AG1769" s="87">
        <f t="shared" si="277"/>
        <v>13.8</v>
      </c>
      <c r="AH1769" s="87">
        <f t="shared" si="278"/>
        <v>12.3</v>
      </c>
      <c r="AI1769" s="87">
        <f t="shared" si="279"/>
        <v>1.5</v>
      </c>
    </row>
    <row r="1770" spans="1:35" ht="12" customHeight="1" x14ac:dyDescent="0.2">
      <c r="A1770" s="73" t="s">
        <v>1887</v>
      </c>
      <c r="B1770" s="74" t="s">
        <v>46</v>
      </c>
      <c r="C1770" s="74" t="s">
        <v>45</v>
      </c>
      <c r="D1770" s="74" t="s">
        <v>4</v>
      </c>
      <c r="E1770" s="74" t="s">
        <v>1094</v>
      </c>
      <c r="F1770" s="74" t="s">
        <v>2</v>
      </c>
      <c r="G1770" s="74" t="s">
        <v>2680</v>
      </c>
      <c r="H1770" s="76">
        <v>32829</v>
      </c>
      <c r="I1770" s="77">
        <v>173.3</v>
      </c>
      <c r="J1770" s="78">
        <v>9.77</v>
      </c>
      <c r="K1770" s="78">
        <v>13.25</v>
      </c>
      <c r="L1770" s="78">
        <v>43.02</v>
      </c>
      <c r="M1770" s="78">
        <v>2270.6</v>
      </c>
      <c r="N1770" s="76">
        <v>33198</v>
      </c>
      <c r="O1770" s="77">
        <v>95.5</v>
      </c>
      <c r="P1770" s="78">
        <v>10.67</v>
      </c>
      <c r="Q1770" s="78">
        <v>12.7</v>
      </c>
      <c r="R1770" s="78">
        <v>50.2</v>
      </c>
      <c r="S1770" s="78">
        <v>1952</v>
      </c>
      <c r="T1770" s="79">
        <v>12</v>
      </c>
      <c r="V1770" s="86">
        <v>33198</v>
      </c>
      <c r="X1770" s="81" t="str">
        <f t="shared" si="270"/>
        <v>1989-Q4</v>
      </c>
      <c r="Y1770" s="81" t="str">
        <f t="shared" si="271"/>
        <v>1989-Q4</v>
      </c>
      <c r="Z1770" s="87">
        <f t="shared" si="272"/>
        <v>13.25</v>
      </c>
      <c r="AB1770" s="81" t="str">
        <f t="shared" si="273"/>
        <v>1990-Q4</v>
      </c>
      <c r="AC1770" s="81" t="str">
        <f t="shared" si="274"/>
        <v>1990-Q4</v>
      </c>
      <c r="AD1770" s="87">
        <f t="shared" si="275"/>
        <v>12.7</v>
      </c>
      <c r="AF1770" s="81" t="str">
        <f t="shared" si="276"/>
        <v>1990-Q4</v>
      </c>
      <c r="AG1770" s="87">
        <f t="shared" si="277"/>
        <v>13.25</v>
      </c>
      <c r="AH1770" s="87">
        <f t="shared" si="278"/>
        <v>12.7</v>
      </c>
      <c r="AI1770" s="87">
        <f t="shared" si="279"/>
        <v>0.55000000000000071</v>
      </c>
    </row>
    <row r="1771" spans="1:35" ht="12" customHeight="1" x14ac:dyDescent="0.2">
      <c r="A1771" s="73" t="s">
        <v>1887</v>
      </c>
      <c r="B1771" s="74" t="s">
        <v>89</v>
      </c>
      <c r="C1771" s="74" t="s">
        <v>492</v>
      </c>
      <c r="D1771" s="74" t="s">
        <v>122</v>
      </c>
      <c r="E1771" s="74" t="s">
        <v>504</v>
      </c>
      <c r="F1771" s="74" t="s">
        <v>2</v>
      </c>
      <c r="G1771" s="74" t="s">
        <v>2680</v>
      </c>
      <c r="H1771" s="76">
        <v>32869</v>
      </c>
      <c r="I1771" s="77">
        <v>37.4</v>
      </c>
      <c r="J1771" s="78">
        <v>10.49</v>
      </c>
      <c r="K1771" s="78">
        <v>12.8</v>
      </c>
      <c r="L1771" s="78">
        <v>47.54</v>
      </c>
      <c r="M1771" s="78">
        <v>510.8</v>
      </c>
      <c r="N1771" s="76">
        <v>33171</v>
      </c>
      <c r="O1771" s="77">
        <v>24.1</v>
      </c>
      <c r="P1771" s="78">
        <v>10.25</v>
      </c>
      <c r="Q1771" s="78">
        <v>12.3</v>
      </c>
      <c r="R1771" s="78">
        <v>47.87</v>
      </c>
      <c r="S1771" s="78">
        <v>505.7</v>
      </c>
      <c r="T1771" s="79">
        <v>10</v>
      </c>
      <c r="V1771" s="86">
        <v>33171</v>
      </c>
      <c r="X1771" s="81" t="str">
        <f t="shared" si="270"/>
        <v>1989-Q4</v>
      </c>
      <c r="Y1771" s="81" t="str">
        <f t="shared" si="271"/>
        <v>1989-Q4</v>
      </c>
      <c r="Z1771" s="87">
        <f t="shared" si="272"/>
        <v>12.8</v>
      </c>
      <c r="AB1771" s="81" t="str">
        <f t="shared" si="273"/>
        <v>1990-Q4</v>
      </c>
      <c r="AC1771" s="81" t="str">
        <f t="shared" si="274"/>
        <v>1990-Q4</v>
      </c>
      <c r="AD1771" s="87">
        <f t="shared" si="275"/>
        <v>12.3</v>
      </c>
      <c r="AF1771" s="81" t="str">
        <f t="shared" si="276"/>
        <v>1990-Q4</v>
      </c>
      <c r="AG1771" s="87">
        <f t="shared" si="277"/>
        <v>12.8</v>
      </c>
      <c r="AH1771" s="87">
        <f t="shared" si="278"/>
        <v>12.3</v>
      </c>
      <c r="AI1771" s="87">
        <f t="shared" si="279"/>
        <v>0.5</v>
      </c>
    </row>
    <row r="1772" spans="1:35" ht="12" customHeight="1" x14ac:dyDescent="0.2">
      <c r="A1772" s="73" t="s">
        <v>1887</v>
      </c>
      <c r="B1772" s="74" t="s">
        <v>28</v>
      </c>
      <c r="C1772" s="74" t="s">
        <v>1492</v>
      </c>
      <c r="D1772" s="74" t="s">
        <v>22</v>
      </c>
      <c r="E1772" s="74" t="s">
        <v>1498</v>
      </c>
      <c r="F1772" s="74" t="s">
        <v>2</v>
      </c>
      <c r="G1772" s="74" t="s">
        <v>2680</v>
      </c>
      <c r="H1772" s="76">
        <v>32554</v>
      </c>
      <c r="I1772" s="77">
        <v>154</v>
      </c>
      <c r="J1772" s="78">
        <v>11.54</v>
      </c>
      <c r="K1772" s="78">
        <v>14</v>
      </c>
      <c r="L1772" s="78">
        <v>41.44</v>
      </c>
      <c r="M1772" s="75" t="s">
        <v>1</v>
      </c>
      <c r="N1772" s="76">
        <v>33165</v>
      </c>
      <c r="O1772" s="77">
        <v>144</v>
      </c>
      <c r="P1772" s="78">
        <v>11.17</v>
      </c>
      <c r="Q1772" s="78">
        <v>13</v>
      </c>
      <c r="R1772" s="75" t="s">
        <v>1</v>
      </c>
      <c r="S1772" s="75" t="s">
        <v>1</v>
      </c>
      <c r="T1772" s="79">
        <v>20</v>
      </c>
      <c r="V1772" s="86">
        <v>33165</v>
      </c>
      <c r="X1772" s="81" t="str">
        <f t="shared" si="270"/>
        <v>1989-Q1</v>
      </c>
      <c r="Y1772" s="81" t="str">
        <f t="shared" si="271"/>
        <v>1989-Q1</v>
      </c>
      <c r="Z1772" s="87">
        <f t="shared" si="272"/>
        <v>14</v>
      </c>
      <c r="AB1772" s="81" t="str">
        <f t="shared" si="273"/>
        <v>1990-Q4</v>
      </c>
      <c r="AC1772" s="81" t="str">
        <f t="shared" si="274"/>
        <v>1990-Q4</v>
      </c>
      <c r="AD1772" s="87">
        <f t="shared" si="275"/>
        <v>13</v>
      </c>
      <c r="AF1772" s="81" t="str">
        <f t="shared" si="276"/>
        <v>1990-Q4</v>
      </c>
      <c r="AG1772" s="87">
        <f t="shared" si="277"/>
        <v>14</v>
      </c>
      <c r="AH1772" s="87">
        <f t="shared" si="278"/>
        <v>13</v>
      </c>
      <c r="AI1772" s="87">
        <f t="shared" si="279"/>
        <v>1</v>
      </c>
    </row>
    <row r="1773" spans="1:35" ht="12" customHeight="1" x14ac:dyDescent="0.2">
      <c r="A1773" s="73" t="s">
        <v>1887</v>
      </c>
      <c r="B1773" s="74" t="s">
        <v>204</v>
      </c>
      <c r="C1773" s="74" t="s">
        <v>2327</v>
      </c>
      <c r="D1773" s="74" t="s">
        <v>2170</v>
      </c>
      <c r="E1773" s="74" t="s">
        <v>975</v>
      </c>
      <c r="F1773" s="74" t="s">
        <v>2</v>
      </c>
      <c r="G1773" s="74" t="s">
        <v>2680</v>
      </c>
      <c r="H1773" s="76">
        <v>32829</v>
      </c>
      <c r="I1773" s="77">
        <v>32.6</v>
      </c>
      <c r="J1773" s="78">
        <v>11.63</v>
      </c>
      <c r="K1773" s="78">
        <v>13.75</v>
      </c>
      <c r="L1773" s="78">
        <v>49.07</v>
      </c>
      <c r="M1773" s="78">
        <v>420.5</v>
      </c>
      <c r="N1773" s="76">
        <v>33151</v>
      </c>
      <c r="O1773" s="77">
        <v>12.4</v>
      </c>
      <c r="P1773" s="78">
        <v>11</v>
      </c>
      <c r="Q1773" s="78">
        <v>12.84</v>
      </c>
      <c r="R1773" s="78">
        <v>41.42</v>
      </c>
      <c r="S1773" s="78">
        <v>405.7</v>
      </c>
      <c r="T1773" s="79">
        <v>10</v>
      </c>
      <c r="V1773" s="86">
        <v>33151</v>
      </c>
      <c r="X1773" s="81" t="str">
        <f t="shared" si="270"/>
        <v>1989-Q4</v>
      </c>
      <c r="Y1773" s="81" t="str">
        <f t="shared" si="271"/>
        <v>1989-Q4</v>
      </c>
      <c r="Z1773" s="87">
        <f t="shared" si="272"/>
        <v>13.75</v>
      </c>
      <c r="AB1773" s="81" t="str">
        <f t="shared" si="273"/>
        <v>1990-Q4</v>
      </c>
      <c r="AC1773" s="81" t="str">
        <f t="shared" si="274"/>
        <v>1990-Q4</v>
      </c>
      <c r="AD1773" s="87">
        <f t="shared" si="275"/>
        <v>12.84</v>
      </c>
      <c r="AF1773" s="81" t="str">
        <f t="shared" si="276"/>
        <v>1990-Q4</v>
      </c>
      <c r="AG1773" s="87">
        <f t="shared" si="277"/>
        <v>13.75</v>
      </c>
      <c r="AH1773" s="87">
        <f t="shared" si="278"/>
        <v>12.84</v>
      </c>
      <c r="AI1773" s="87">
        <f t="shared" si="279"/>
        <v>0.91000000000000014</v>
      </c>
    </row>
    <row r="1774" spans="1:35" ht="12" customHeight="1" x14ac:dyDescent="0.2">
      <c r="A1774" s="73" t="s">
        <v>1887</v>
      </c>
      <c r="B1774" s="74" t="s">
        <v>76</v>
      </c>
      <c r="C1774" s="74" t="s">
        <v>675</v>
      </c>
      <c r="D1774" s="74" t="s">
        <v>167</v>
      </c>
      <c r="E1774" s="74" t="s">
        <v>678</v>
      </c>
      <c r="F1774" s="74" t="s">
        <v>2</v>
      </c>
      <c r="G1774" s="74" t="s">
        <v>2680</v>
      </c>
      <c r="H1774" s="76">
        <v>32965</v>
      </c>
      <c r="I1774" s="77">
        <v>9.1</v>
      </c>
      <c r="J1774" s="78">
        <v>11.8</v>
      </c>
      <c r="K1774" s="78">
        <v>14.5</v>
      </c>
      <c r="L1774" s="78">
        <v>52.69</v>
      </c>
      <c r="M1774" s="78">
        <v>80.2</v>
      </c>
      <c r="N1774" s="76">
        <v>33148</v>
      </c>
      <c r="O1774" s="77">
        <v>6.4</v>
      </c>
      <c r="P1774" s="78">
        <v>11.17</v>
      </c>
      <c r="Q1774" s="78">
        <v>13</v>
      </c>
      <c r="R1774" s="78">
        <v>49.9</v>
      </c>
      <c r="S1774" s="78">
        <v>79.7</v>
      </c>
      <c r="T1774" s="79">
        <v>6</v>
      </c>
      <c r="V1774" s="86">
        <v>33148</v>
      </c>
      <c r="X1774" s="81" t="str">
        <f t="shared" si="270"/>
        <v>1990-Q2</v>
      </c>
      <c r="Y1774" s="81" t="str">
        <f t="shared" si="271"/>
        <v>1990-Q2</v>
      </c>
      <c r="Z1774" s="87">
        <f t="shared" si="272"/>
        <v>14.5</v>
      </c>
      <c r="AB1774" s="81" t="str">
        <f t="shared" si="273"/>
        <v>1990-Q4</v>
      </c>
      <c r="AC1774" s="81" t="str">
        <f t="shared" si="274"/>
        <v>1990-Q4</v>
      </c>
      <c r="AD1774" s="87">
        <f t="shared" si="275"/>
        <v>13</v>
      </c>
      <c r="AF1774" s="81" t="str">
        <f t="shared" si="276"/>
        <v>1990-Q4</v>
      </c>
      <c r="AG1774" s="87">
        <f t="shared" si="277"/>
        <v>14.5</v>
      </c>
      <c r="AH1774" s="87">
        <f t="shared" si="278"/>
        <v>13</v>
      </c>
      <c r="AI1774" s="87">
        <f t="shared" si="279"/>
        <v>1.5</v>
      </c>
    </row>
    <row r="1775" spans="1:35" ht="12" customHeight="1" x14ac:dyDescent="0.2">
      <c r="A1775" s="73" t="s">
        <v>1887</v>
      </c>
      <c r="B1775" s="74" t="s">
        <v>39</v>
      </c>
      <c r="C1775" s="74" t="s">
        <v>186</v>
      </c>
      <c r="D1775" s="74" t="s">
        <v>38</v>
      </c>
      <c r="E1775" s="74" t="s">
        <v>1240</v>
      </c>
      <c r="F1775" s="74" t="s">
        <v>2</v>
      </c>
      <c r="G1775" s="74" t="s">
        <v>2680</v>
      </c>
      <c r="H1775" s="76">
        <v>32744</v>
      </c>
      <c r="I1775" s="77">
        <v>16.600000000000001</v>
      </c>
      <c r="J1775" s="78">
        <v>11.17</v>
      </c>
      <c r="K1775" s="78">
        <v>13.96</v>
      </c>
      <c r="L1775" s="78">
        <v>47.08</v>
      </c>
      <c r="M1775" s="78">
        <v>513.6</v>
      </c>
      <c r="N1775" s="76">
        <v>33142</v>
      </c>
      <c r="O1775" s="77">
        <v>10.5</v>
      </c>
      <c r="P1775" s="78">
        <v>9.8699999999999992</v>
      </c>
      <c r="Q1775" s="78">
        <v>11.45</v>
      </c>
      <c r="R1775" s="78">
        <v>43.28</v>
      </c>
      <c r="S1775" s="78">
        <v>515.1</v>
      </c>
      <c r="T1775" s="79">
        <v>13</v>
      </c>
      <c r="V1775" s="86">
        <v>33142</v>
      </c>
      <c r="X1775" s="81" t="str">
        <f t="shared" si="270"/>
        <v>1989-Q3</v>
      </c>
      <c r="Y1775" s="81" t="str">
        <f t="shared" si="271"/>
        <v>1989-Q3</v>
      </c>
      <c r="Z1775" s="87">
        <f t="shared" si="272"/>
        <v>13.96</v>
      </c>
      <c r="AB1775" s="81" t="str">
        <f t="shared" si="273"/>
        <v>1990-Q3</v>
      </c>
      <c r="AC1775" s="81" t="str">
        <f t="shared" si="274"/>
        <v>1990-Q3</v>
      </c>
      <c r="AD1775" s="87">
        <f t="shared" si="275"/>
        <v>11.45</v>
      </c>
      <c r="AF1775" s="81" t="str">
        <f t="shared" si="276"/>
        <v>1990-Q3</v>
      </c>
      <c r="AG1775" s="87">
        <f t="shared" si="277"/>
        <v>13.96</v>
      </c>
      <c r="AH1775" s="87">
        <f t="shared" si="278"/>
        <v>11.45</v>
      </c>
      <c r="AI1775" s="87">
        <f t="shared" si="279"/>
        <v>2.5100000000000016</v>
      </c>
    </row>
    <row r="1776" spans="1:35" ht="12" customHeight="1" x14ac:dyDescent="0.2">
      <c r="A1776" s="73" t="s">
        <v>1887</v>
      </c>
      <c r="B1776" s="74" t="s">
        <v>60</v>
      </c>
      <c r="C1776" s="74" t="s">
        <v>2360</v>
      </c>
      <c r="D1776" s="74" t="s">
        <v>2095</v>
      </c>
      <c r="E1776" s="74" t="s">
        <v>846</v>
      </c>
      <c r="F1776" s="74" t="s">
        <v>2</v>
      </c>
      <c r="G1776" s="74" t="s">
        <v>2680</v>
      </c>
      <c r="H1776" s="76">
        <v>32941</v>
      </c>
      <c r="I1776" s="77">
        <v>9.1</v>
      </c>
      <c r="J1776" s="78">
        <v>11.87</v>
      </c>
      <c r="K1776" s="78">
        <v>14.1</v>
      </c>
      <c r="L1776" s="78">
        <v>40</v>
      </c>
      <c r="M1776" s="75" t="s">
        <v>1</v>
      </c>
      <c r="N1776" s="76">
        <v>33133</v>
      </c>
      <c r="O1776" s="77">
        <v>1.6</v>
      </c>
      <c r="P1776" s="75" t="s">
        <v>1</v>
      </c>
      <c r="Q1776" s="75" t="s">
        <v>1</v>
      </c>
      <c r="R1776" s="75" t="s">
        <v>1</v>
      </c>
      <c r="S1776" s="75" t="s">
        <v>1</v>
      </c>
      <c r="T1776" s="79">
        <v>6</v>
      </c>
      <c r="V1776" s="86">
        <v>33133</v>
      </c>
      <c r="X1776" s="81" t="str">
        <f t="shared" si="270"/>
        <v>1990-Q1</v>
      </c>
      <c r="Y1776" s="81" t="str">
        <f t="shared" si="271"/>
        <v>1990-Q1</v>
      </c>
      <c r="Z1776" s="87">
        <f t="shared" si="272"/>
        <v>14.1</v>
      </c>
      <c r="AB1776" s="81" t="str">
        <f t="shared" si="273"/>
        <v>1990-Q3</v>
      </c>
      <c r="AC1776" s="81" t="str">
        <f t="shared" si="274"/>
        <v/>
      </c>
      <c r="AD1776" s="87" t="str">
        <f t="shared" si="275"/>
        <v/>
      </c>
      <c r="AF1776" s="81" t="str">
        <f t="shared" si="276"/>
        <v/>
      </c>
      <c r="AG1776" s="87" t="str">
        <f t="shared" si="277"/>
        <v/>
      </c>
      <c r="AH1776" s="87" t="str">
        <f t="shared" si="278"/>
        <v/>
      </c>
      <c r="AI1776" s="87" t="str">
        <f t="shared" si="279"/>
        <v/>
      </c>
    </row>
    <row r="1777" spans="1:35" ht="12" customHeight="1" x14ac:dyDescent="0.2">
      <c r="A1777" s="73" t="s">
        <v>1887</v>
      </c>
      <c r="B1777" s="74" t="s">
        <v>204</v>
      </c>
      <c r="C1777" s="74" t="s">
        <v>2695</v>
      </c>
      <c r="D1777" s="74" t="s">
        <v>48</v>
      </c>
      <c r="E1777" s="74" t="s">
        <v>944</v>
      </c>
      <c r="F1777" s="74" t="s">
        <v>2</v>
      </c>
      <c r="G1777" s="74" t="s">
        <v>2680</v>
      </c>
      <c r="H1777" s="76">
        <v>32871</v>
      </c>
      <c r="I1777" s="77">
        <v>8.1999999999999993</v>
      </c>
      <c r="J1777" s="78">
        <v>11.07</v>
      </c>
      <c r="K1777" s="78">
        <v>13.5</v>
      </c>
      <c r="L1777" s="78">
        <v>48.9</v>
      </c>
      <c r="M1777" s="75" t="s">
        <v>1</v>
      </c>
      <c r="N1777" s="76">
        <v>33116</v>
      </c>
      <c r="O1777" s="77">
        <v>5.7</v>
      </c>
      <c r="P1777" s="75" t="s">
        <v>1</v>
      </c>
      <c r="Q1777" s="75" t="s">
        <v>1</v>
      </c>
      <c r="R1777" s="75" t="s">
        <v>1</v>
      </c>
      <c r="S1777" s="75" t="s">
        <v>1</v>
      </c>
      <c r="T1777" s="79">
        <v>8</v>
      </c>
      <c r="V1777" s="86">
        <v>33116</v>
      </c>
      <c r="X1777" s="81" t="str">
        <f t="shared" si="270"/>
        <v>1989-Q4</v>
      </c>
      <c r="Y1777" s="81" t="str">
        <f t="shared" si="271"/>
        <v>1989-Q4</v>
      </c>
      <c r="Z1777" s="87">
        <f t="shared" si="272"/>
        <v>13.5</v>
      </c>
      <c r="AB1777" s="81" t="str">
        <f t="shared" si="273"/>
        <v>1990-Q3</v>
      </c>
      <c r="AC1777" s="81" t="str">
        <f t="shared" si="274"/>
        <v/>
      </c>
      <c r="AD1777" s="87" t="str">
        <f t="shared" si="275"/>
        <v/>
      </c>
      <c r="AF1777" s="81" t="str">
        <f t="shared" si="276"/>
        <v/>
      </c>
      <c r="AG1777" s="87" t="str">
        <f t="shared" si="277"/>
        <v/>
      </c>
      <c r="AH1777" s="87" t="str">
        <f t="shared" si="278"/>
        <v/>
      </c>
      <c r="AI1777" s="87" t="str">
        <f t="shared" si="279"/>
        <v/>
      </c>
    </row>
    <row r="1778" spans="1:35" ht="12" customHeight="1" x14ac:dyDescent="0.2">
      <c r="A1778" s="73" t="s">
        <v>1887</v>
      </c>
      <c r="B1778" s="74" t="s">
        <v>231</v>
      </c>
      <c r="C1778" s="74" t="s">
        <v>214</v>
      </c>
      <c r="D1778" s="74" t="s">
        <v>22</v>
      </c>
      <c r="E1778" s="74" t="s">
        <v>624</v>
      </c>
      <c r="F1778" s="74" t="s">
        <v>2</v>
      </c>
      <c r="G1778" s="74" t="s">
        <v>2680</v>
      </c>
      <c r="H1778" s="76">
        <v>32699</v>
      </c>
      <c r="I1778" s="77">
        <v>60</v>
      </c>
      <c r="J1778" s="78">
        <v>8.9700000000000006</v>
      </c>
      <c r="K1778" s="78">
        <v>13.5</v>
      </c>
      <c r="L1778" s="78">
        <v>33.299999999999997</v>
      </c>
      <c r="M1778" s="78">
        <v>1901.1</v>
      </c>
      <c r="N1778" s="76">
        <v>33109</v>
      </c>
      <c r="O1778" s="77">
        <v>14.3</v>
      </c>
      <c r="P1778" s="78">
        <v>8.7899999999999991</v>
      </c>
      <c r="Q1778" s="78">
        <v>13</v>
      </c>
      <c r="R1778" s="78">
        <v>33.299999999999997</v>
      </c>
      <c r="S1778" s="78">
        <v>1861.6</v>
      </c>
      <c r="T1778" s="79">
        <v>13</v>
      </c>
      <c r="V1778" s="86">
        <v>33109</v>
      </c>
      <c r="X1778" s="81" t="str">
        <f t="shared" si="270"/>
        <v>1989-Q3</v>
      </c>
      <c r="Y1778" s="81" t="str">
        <f t="shared" si="271"/>
        <v>1989-Q3</v>
      </c>
      <c r="Z1778" s="87">
        <f t="shared" si="272"/>
        <v>13.5</v>
      </c>
      <c r="AB1778" s="81" t="str">
        <f t="shared" si="273"/>
        <v>1990-Q3</v>
      </c>
      <c r="AC1778" s="81" t="str">
        <f t="shared" si="274"/>
        <v>1990-Q3</v>
      </c>
      <c r="AD1778" s="87">
        <f t="shared" si="275"/>
        <v>13</v>
      </c>
      <c r="AF1778" s="81" t="str">
        <f t="shared" si="276"/>
        <v>1990-Q3</v>
      </c>
      <c r="AG1778" s="87">
        <f t="shared" si="277"/>
        <v>13.5</v>
      </c>
      <c r="AH1778" s="87">
        <f t="shared" si="278"/>
        <v>13</v>
      </c>
      <c r="AI1778" s="87">
        <f t="shared" si="279"/>
        <v>0.5</v>
      </c>
    </row>
    <row r="1779" spans="1:35" ht="12" customHeight="1" x14ac:dyDescent="0.2">
      <c r="A1779" s="73" t="s">
        <v>1887</v>
      </c>
      <c r="B1779" s="74" t="s">
        <v>28</v>
      </c>
      <c r="C1779" s="74" t="s">
        <v>155</v>
      </c>
      <c r="D1779" s="74" t="s">
        <v>2095</v>
      </c>
      <c r="E1779" s="74" t="s">
        <v>1529</v>
      </c>
      <c r="F1779" s="74" t="s">
        <v>2</v>
      </c>
      <c r="G1779" s="74" t="s">
        <v>2680</v>
      </c>
      <c r="H1779" s="76">
        <v>32839</v>
      </c>
      <c r="I1779" s="77">
        <v>30</v>
      </c>
      <c r="J1779" s="78">
        <v>11.22</v>
      </c>
      <c r="K1779" s="78">
        <v>13.5</v>
      </c>
      <c r="L1779" s="78">
        <v>42.79</v>
      </c>
      <c r="M1779" s="78">
        <v>488.9</v>
      </c>
      <c r="N1779" s="76">
        <v>33107</v>
      </c>
      <c r="O1779" s="77">
        <v>13.1</v>
      </c>
      <c r="P1779" s="78">
        <v>10.99</v>
      </c>
      <c r="Q1779" s="78">
        <v>13.1</v>
      </c>
      <c r="R1779" s="78">
        <v>41.98</v>
      </c>
      <c r="S1779" s="75" t="s">
        <v>1</v>
      </c>
      <c r="T1779" s="79">
        <v>8</v>
      </c>
      <c r="V1779" s="86">
        <v>33107</v>
      </c>
      <c r="X1779" s="81" t="str">
        <f t="shared" si="270"/>
        <v>1989-Q4</v>
      </c>
      <c r="Y1779" s="81" t="str">
        <f t="shared" si="271"/>
        <v>1989-Q4</v>
      </c>
      <c r="Z1779" s="87">
        <f t="shared" si="272"/>
        <v>13.5</v>
      </c>
      <c r="AB1779" s="81" t="str">
        <f t="shared" si="273"/>
        <v>1990-Q3</v>
      </c>
      <c r="AC1779" s="81" t="str">
        <f t="shared" si="274"/>
        <v>1990-Q3</v>
      </c>
      <c r="AD1779" s="87">
        <f t="shared" si="275"/>
        <v>13.1</v>
      </c>
      <c r="AF1779" s="81" t="str">
        <f t="shared" si="276"/>
        <v>1990-Q3</v>
      </c>
      <c r="AG1779" s="87">
        <f t="shared" si="277"/>
        <v>13.5</v>
      </c>
      <c r="AH1779" s="87">
        <f t="shared" si="278"/>
        <v>13.1</v>
      </c>
      <c r="AI1779" s="87">
        <f t="shared" si="279"/>
        <v>0.40000000000000036</v>
      </c>
    </row>
    <row r="1780" spans="1:35" ht="12" customHeight="1" x14ac:dyDescent="0.2">
      <c r="A1780" s="73" t="s">
        <v>1887</v>
      </c>
      <c r="B1780" s="74" t="s">
        <v>184</v>
      </c>
      <c r="C1780" s="74" t="s">
        <v>1296</v>
      </c>
      <c r="D1780" s="74" t="s">
        <v>4</v>
      </c>
      <c r="E1780" s="74" t="s">
        <v>1298</v>
      </c>
      <c r="F1780" s="74" t="s">
        <v>2</v>
      </c>
      <c r="G1780" s="74" t="s">
        <v>2680</v>
      </c>
      <c r="H1780" s="76">
        <v>32721</v>
      </c>
      <c r="I1780" s="77">
        <v>248.4</v>
      </c>
      <c r="J1780" s="78">
        <v>11.68</v>
      </c>
      <c r="K1780" s="78">
        <v>14.32</v>
      </c>
      <c r="L1780" s="78">
        <v>43.53</v>
      </c>
      <c r="M1780" s="78">
        <v>4183.6000000000004</v>
      </c>
      <c r="N1780" s="76">
        <v>33101</v>
      </c>
      <c r="O1780" s="77">
        <v>142.4</v>
      </c>
      <c r="P1780" s="78">
        <v>11.2</v>
      </c>
      <c r="Q1780" s="78">
        <v>13.21</v>
      </c>
      <c r="R1780" s="78">
        <v>43.53</v>
      </c>
      <c r="S1780" s="78">
        <v>4045.6</v>
      </c>
      <c r="T1780" s="79">
        <v>12</v>
      </c>
      <c r="V1780" s="86">
        <v>33101</v>
      </c>
      <c r="X1780" s="81" t="str">
        <f t="shared" si="270"/>
        <v>1989-Q3</v>
      </c>
      <c r="Y1780" s="81" t="str">
        <f t="shared" si="271"/>
        <v>1989-Q3</v>
      </c>
      <c r="Z1780" s="87">
        <f t="shared" si="272"/>
        <v>14.32</v>
      </c>
      <c r="AB1780" s="81" t="str">
        <f t="shared" si="273"/>
        <v>1990-Q3</v>
      </c>
      <c r="AC1780" s="81" t="str">
        <f t="shared" si="274"/>
        <v>1990-Q3</v>
      </c>
      <c r="AD1780" s="87">
        <f t="shared" si="275"/>
        <v>13.21</v>
      </c>
      <c r="AF1780" s="81" t="str">
        <f t="shared" si="276"/>
        <v>1990-Q3</v>
      </c>
      <c r="AG1780" s="87">
        <f t="shared" si="277"/>
        <v>14.32</v>
      </c>
      <c r="AH1780" s="87">
        <f t="shared" si="278"/>
        <v>13.21</v>
      </c>
      <c r="AI1780" s="87">
        <f t="shared" si="279"/>
        <v>1.1099999999999994</v>
      </c>
    </row>
    <row r="1781" spans="1:35" ht="12" customHeight="1" x14ac:dyDescent="0.2">
      <c r="A1781" s="73" t="s">
        <v>1887</v>
      </c>
      <c r="B1781" s="74" t="s">
        <v>95</v>
      </c>
      <c r="C1781" s="74" t="s">
        <v>94</v>
      </c>
      <c r="D1781" s="74" t="s">
        <v>151</v>
      </c>
      <c r="E1781" s="74" t="s">
        <v>439</v>
      </c>
      <c r="F1781" s="74" t="s">
        <v>2</v>
      </c>
      <c r="G1781" s="74" t="s">
        <v>2680</v>
      </c>
      <c r="H1781" s="76">
        <v>32857</v>
      </c>
      <c r="I1781" s="77">
        <v>26.3</v>
      </c>
      <c r="J1781" s="78">
        <v>8.34</v>
      </c>
      <c r="K1781" s="78">
        <v>13</v>
      </c>
      <c r="L1781" s="78">
        <v>31.79</v>
      </c>
      <c r="M1781" s="78">
        <v>923.6</v>
      </c>
      <c r="N1781" s="76">
        <v>33095</v>
      </c>
      <c r="O1781" s="77">
        <v>14.1</v>
      </c>
      <c r="P1781" s="78">
        <v>8.1</v>
      </c>
      <c r="Q1781" s="78">
        <v>12.55</v>
      </c>
      <c r="R1781" s="78">
        <v>30.76</v>
      </c>
      <c r="S1781" s="78">
        <v>861.2</v>
      </c>
      <c r="T1781" s="79">
        <v>7</v>
      </c>
      <c r="V1781" s="86">
        <v>33095</v>
      </c>
      <c r="X1781" s="81" t="str">
        <f t="shared" si="270"/>
        <v>1989-Q4</v>
      </c>
      <c r="Y1781" s="81" t="str">
        <f t="shared" si="271"/>
        <v>1989-Q4</v>
      </c>
      <c r="Z1781" s="87">
        <f t="shared" si="272"/>
        <v>13</v>
      </c>
      <c r="AB1781" s="81" t="str">
        <f t="shared" si="273"/>
        <v>1990-Q3</v>
      </c>
      <c r="AC1781" s="81" t="str">
        <f t="shared" si="274"/>
        <v>1990-Q3</v>
      </c>
      <c r="AD1781" s="87">
        <f t="shared" si="275"/>
        <v>12.55</v>
      </c>
      <c r="AF1781" s="81" t="str">
        <f t="shared" si="276"/>
        <v>1990-Q3</v>
      </c>
      <c r="AG1781" s="87">
        <f t="shared" si="277"/>
        <v>13</v>
      </c>
      <c r="AH1781" s="87">
        <f t="shared" si="278"/>
        <v>12.55</v>
      </c>
      <c r="AI1781" s="87">
        <f t="shared" si="279"/>
        <v>0.44999999999999929</v>
      </c>
    </row>
    <row r="1782" spans="1:35" ht="12" customHeight="1" x14ac:dyDescent="0.2">
      <c r="A1782" s="73" t="s">
        <v>1887</v>
      </c>
      <c r="B1782" s="74" t="s">
        <v>210</v>
      </c>
      <c r="C1782" s="74" t="s">
        <v>2445</v>
      </c>
      <c r="D1782" s="74" t="s">
        <v>10</v>
      </c>
      <c r="E1782" s="74" t="s">
        <v>922</v>
      </c>
      <c r="F1782" s="74" t="s">
        <v>2</v>
      </c>
      <c r="G1782" s="74" t="s">
        <v>2680</v>
      </c>
      <c r="H1782" s="76">
        <v>32814</v>
      </c>
      <c r="I1782" s="77">
        <v>120.8</v>
      </c>
      <c r="J1782" s="78">
        <v>10.199999999999999</v>
      </c>
      <c r="K1782" s="78">
        <v>13.25</v>
      </c>
      <c r="L1782" s="78">
        <v>47.03</v>
      </c>
      <c r="M1782" s="75" t="s">
        <v>1</v>
      </c>
      <c r="N1782" s="76">
        <v>33091</v>
      </c>
      <c r="O1782" s="77">
        <v>0</v>
      </c>
      <c r="P1782" s="75" t="s">
        <v>1</v>
      </c>
      <c r="Q1782" s="75" t="s">
        <v>1</v>
      </c>
      <c r="R1782" s="75" t="s">
        <v>1</v>
      </c>
      <c r="S1782" s="75" t="s">
        <v>1</v>
      </c>
      <c r="T1782" s="79">
        <v>9</v>
      </c>
      <c r="V1782" s="86">
        <v>33091</v>
      </c>
      <c r="X1782" s="81" t="str">
        <f t="shared" si="270"/>
        <v>1989-Q4</v>
      </c>
      <c r="Y1782" s="81" t="str">
        <f t="shared" si="271"/>
        <v>1989-Q4</v>
      </c>
      <c r="Z1782" s="87">
        <f t="shared" si="272"/>
        <v>13.25</v>
      </c>
      <c r="AB1782" s="81" t="str">
        <f t="shared" si="273"/>
        <v>1990-Q3</v>
      </c>
      <c r="AC1782" s="81" t="str">
        <f t="shared" si="274"/>
        <v/>
      </c>
      <c r="AD1782" s="87" t="str">
        <f t="shared" si="275"/>
        <v/>
      </c>
      <c r="AF1782" s="81" t="str">
        <f t="shared" si="276"/>
        <v/>
      </c>
      <c r="AG1782" s="87" t="str">
        <f t="shared" si="277"/>
        <v/>
      </c>
      <c r="AH1782" s="87" t="str">
        <f t="shared" si="278"/>
        <v/>
      </c>
      <c r="AI1782" s="87" t="str">
        <f t="shared" si="279"/>
        <v/>
      </c>
    </row>
    <row r="1783" spans="1:35" ht="12" customHeight="1" x14ac:dyDescent="0.2">
      <c r="A1783" s="73" t="s">
        <v>1887</v>
      </c>
      <c r="B1783" s="74" t="s">
        <v>101</v>
      </c>
      <c r="C1783" s="74" t="s">
        <v>100</v>
      </c>
      <c r="D1783" s="74" t="s">
        <v>62</v>
      </c>
      <c r="E1783" s="74" t="s">
        <v>410</v>
      </c>
      <c r="F1783" s="74" t="s">
        <v>2</v>
      </c>
      <c r="G1783" s="74" t="s">
        <v>2680</v>
      </c>
      <c r="H1783" s="76">
        <v>32752</v>
      </c>
      <c r="I1783" s="77">
        <v>33.4</v>
      </c>
      <c r="J1783" s="78">
        <v>10.43</v>
      </c>
      <c r="K1783" s="78">
        <v>13.8</v>
      </c>
      <c r="L1783" s="78">
        <v>42.48</v>
      </c>
      <c r="M1783" s="78">
        <v>1158.2</v>
      </c>
      <c r="N1783" s="76">
        <v>33060</v>
      </c>
      <c r="O1783" s="77">
        <v>9.5</v>
      </c>
      <c r="P1783" s="78">
        <v>9.7799999999999994</v>
      </c>
      <c r="Q1783" s="78">
        <v>12.35</v>
      </c>
      <c r="R1783" s="78">
        <v>41.78</v>
      </c>
      <c r="S1783" s="78">
        <v>1159.7</v>
      </c>
      <c r="T1783" s="79">
        <v>10</v>
      </c>
      <c r="V1783" s="86">
        <v>33060</v>
      </c>
      <c r="X1783" s="81" t="str">
        <f t="shared" si="270"/>
        <v>1989-Q3</v>
      </c>
      <c r="Y1783" s="81" t="str">
        <f t="shared" si="271"/>
        <v>1989-Q3</v>
      </c>
      <c r="Z1783" s="87">
        <f t="shared" si="272"/>
        <v>13.8</v>
      </c>
      <c r="AB1783" s="81" t="str">
        <f t="shared" si="273"/>
        <v>1990-Q3</v>
      </c>
      <c r="AC1783" s="81" t="str">
        <f t="shared" si="274"/>
        <v>1990-Q3</v>
      </c>
      <c r="AD1783" s="87">
        <f t="shared" si="275"/>
        <v>12.35</v>
      </c>
      <c r="AF1783" s="81" t="str">
        <f t="shared" si="276"/>
        <v>1990-Q3</v>
      </c>
      <c r="AG1783" s="87">
        <f t="shared" si="277"/>
        <v>13.8</v>
      </c>
      <c r="AH1783" s="87">
        <f t="shared" si="278"/>
        <v>12.35</v>
      </c>
      <c r="AI1783" s="87">
        <f t="shared" si="279"/>
        <v>1.4500000000000011</v>
      </c>
    </row>
    <row r="1784" spans="1:35" ht="12" customHeight="1" x14ac:dyDescent="0.2">
      <c r="A1784" s="73" t="s">
        <v>1887</v>
      </c>
      <c r="B1784" s="74" t="s">
        <v>39</v>
      </c>
      <c r="C1784" s="74" t="s">
        <v>2720</v>
      </c>
      <c r="D1784" s="74" t="s">
        <v>2228</v>
      </c>
      <c r="E1784" s="74" t="s">
        <v>1252</v>
      </c>
      <c r="F1784" s="74" t="s">
        <v>2</v>
      </c>
      <c r="G1784" s="74" t="s">
        <v>2680</v>
      </c>
      <c r="H1784" s="76">
        <v>32735</v>
      </c>
      <c r="I1784" s="77">
        <v>40</v>
      </c>
      <c r="J1784" s="78">
        <v>10.28</v>
      </c>
      <c r="K1784" s="78">
        <v>13</v>
      </c>
      <c r="L1784" s="78">
        <v>40.72</v>
      </c>
      <c r="M1784" s="78">
        <v>1161.2</v>
      </c>
      <c r="N1784" s="76">
        <v>33060</v>
      </c>
      <c r="O1784" s="77">
        <v>36.1</v>
      </c>
      <c r="P1784" s="78">
        <v>9.91</v>
      </c>
      <c r="Q1784" s="78">
        <v>12.1</v>
      </c>
      <c r="R1784" s="78">
        <v>40.479999999999997</v>
      </c>
      <c r="S1784" s="78">
        <v>1161.8</v>
      </c>
      <c r="T1784" s="79">
        <v>10</v>
      </c>
      <c r="V1784" s="86">
        <v>33060</v>
      </c>
      <c r="X1784" s="81" t="str">
        <f t="shared" si="270"/>
        <v>1989-Q3</v>
      </c>
      <c r="Y1784" s="81" t="str">
        <f t="shared" si="271"/>
        <v>1989-Q3</v>
      </c>
      <c r="Z1784" s="87">
        <f t="shared" si="272"/>
        <v>13</v>
      </c>
      <c r="AB1784" s="81" t="str">
        <f t="shared" si="273"/>
        <v>1990-Q3</v>
      </c>
      <c r="AC1784" s="81" t="str">
        <f t="shared" si="274"/>
        <v>1990-Q3</v>
      </c>
      <c r="AD1784" s="87">
        <f t="shared" si="275"/>
        <v>12.1</v>
      </c>
      <c r="AF1784" s="81" t="str">
        <f t="shared" si="276"/>
        <v>1990-Q3</v>
      </c>
      <c r="AG1784" s="87">
        <f t="shared" si="277"/>
        <v>13</v>
      </c>
      <c r="AH1784" s="87">
        <f t="shared" si="278"/>
        <v>12.1</v>
      </c>
      <c r="AI1784" s="87">
        <f t="shared" si="279"/>
        <v>0.90000000000000036</v>
      </c>
    </row>
    <row r="1785" spans="1:35" ht="12" customHeight="1" x14ac:dyDescent="0.2">
      <c r="A1785" s="73" t="s">
        <v>1887</v>
      </c>
      <c r="B1785" s="74" t="s">
        <v>67</v>
      </c>
      <c r="C1785" s="74" t="s">
        <v>781</v>
      </c>
      <c r="D1785" s="74" t="s">
        <v>2002</v>
      </c>
      <c r="E1785" s="74" t="s">
        <v>787</v>
      </c>
      <c r="F1785" s="74" t="s">
        <v>2</v>
      </c>
      <c r="G1785" s="74" t="s">
        <v>2680</v>
      </c>
      <c r="H1785" s="76">
        <v>32857</v>
      </c>
      <c r="I1785" s="77">
        <v>33.700000000000003</v>
      </c>
      <c r="J1785" s="78">
        <v>10.79</v>
      </c>
      <c r="K1785" s="78">
        <v>14</v>
      </c>
      <c r="L1785" s="78">
        <v>37.61</v>
      </c>
      <c r="M1785" s="78">
        <v>682.8</v>
      </c>
      <c r="N1785" s="76">
        <v>33053</v>
      </c>
      <c r="O1785" s="77">
        <v>20</v>
      </c>
      <c r="P1785" s="78">
        <v>10.220000000000001</v>
      </c>
      <c r="Q1785" s="78">
        <v>12.5</v>
      </c>
      <c r="R1785" s="78">
        <v>37.61</v>
      </c>
      <c r="S1785" s="75" t="s">
        <v>1</v>
      </c>
      <c r="T1785" s="79">
        <v>6</v>
      </c>
      <c r="V1785" s="86">
        <v>33053</v>
      </c>
      <c r="X1785" s="81" t="str">
        <f t="shared" si="270"/>
        <v>1989-Q4</v>
      </c>
      <c r="Y1785" s="81" t="str">
        <f t="shared" si="271"/>
        <v>1989-Q4</v>
      </c>
      <c r="Z1785" s="87">
        <f t="shared" si="272"/>
        <v>14</v>
      </c>
      <c r="AB1785" s="81" t="str">
        <f t="shared" si="273"/>
        <v>1990-Q2</v>
      </c>
      <c r="AC1785" s="81" t="str">
        <f t="shared" si="274"/>
        <v>1990-Q2</v>
      </c>
      <c r="AD1785" s="87">
        <f t="shared" si="275"/>
        <v>12.5</v>
      </c>
      <c r="AF1785" s="81" t="str">
        <f t="shared" si="276"/>
        <v>1990-Q2</v>
      </c>
      <c r="AG1785" s="87">
        <f t="shared" si="277"/>
        <v>14</v>
      </c>
      <c r="AH1785" s="87">
        <f t="shared" si="278"/>
        <v>12.5</v>
      </c>
      <c r="AI1785" s="87">
        <f t="shared" si="279"/>
        <v>1.5</v>
      </c>
    </row>
    <row r="1786" spans="1:35" ht="12" customHeight="1" x14ac:dyDescent="0.2">
      <c r="A1786" s="73" t="s">
        <v>1887</v>
      </c>
      <c r="B1786" s="74" t="s">
        <v>8</v>
      </c>
      <c r="C1786" s="74" t="s">
        <v>3006</v>
      </c>
      <c r="D1786" s="74" t="s">
        <v>122</v>
      </c>
      <c r="E1786" s="74" t="s">
        <v>1803</v>
      </c>
      <c r="F1786" s="74" t="s">
        <v>2</v>
      </c>
      <c r="G1786" s="74" t="s">
        <v>2680</v>
      </c>
      <c r="H1786" s="76">
        <v>32871</v>
      </c>
      <c r="I1786" s="77">
        <v>5.9</v>
      </c>
      <c r="J1786" s="78">
        <v>10.28</v>
      </c>
      <c r="K1786" s="78">
        <v>13.1</v>
      </c>
      <c r="L1786" s="78">
        <v>49.61</v>
      </c>
      <c r="M1786" s="75" t="s">
        <v>1</v>
      </c>
      <c r="N1786" s="76">
        <v>33051</v>
      </c>
      <c r="O1786" s="77">
        <v>-7.3</v>
      </c>
      <c r="P1786" s="78">
        <v>10.27</v>
      </c>
      <c r="Q1786" s="78">
        <v>12.9</v>
      </c>
      <c r="R1786" s="78">
        <v>50.16</v>
      </c>
      <c r="S1786" s="78">
        <v>646.9</v>
      </c>
      <c r="T1786" s="79">
        <v>6</v>
      </c>
      <c r="V1786" s="86">
        <v>33051</v>
      </c>
      <c r="X1786" s="81" t="str">
        <f t="shared" si="270"/>
        <v>1989-Q4</v>
      </c>
      <c r="Y1786" s="81" t="str">
        <f t="shared" si="271"/>
        <v>1989-Q4</v>
      </c>
      <c r="Z1786" s="87">
        <f t="shared" si="272"/>
        <v>13.1</v>
      </c>
      <c r="AB1786" s="81" t="str">
        <f t="shared" si="273"/>
        <v>1990-Q2</v>
      </c>
      <c r="AC1786" s="81" t="str">
        <f t="shared" si="274"/>
        <v>1990-Q2</v>
      </c>
      <c r="AD1786" s="87">
        <f t="shared" si="275"/>
        <v>12.9</v>
      </c>
      <c r="AF1786" s="81" t="str">
        <f t="shared" si="276"/>
        <v>1990-Q2</v>
      </c>
      <c r="AG1786" s="87">
        <f t="shared" si="277"/>
        <v>13.1</v>
      </c>
      <c r="AH1786" s="87">
        <f t="shared" si="278"/>
        <v>12.9</v>
      </c>
      <c r="AI1786" s="87">
        <f t="shared" si="279"/>
        <v>0.19999999999999929</v>
      </c>
    </row>
    <row r="1787" spans="1:35" ht="12" customHeight="1" x14ac:dyDescent="0.2">
      <c r="A1787" s="73" t="s">
        <v>1887</v>
      </c>
      <c r="B1787" s="74" t="s">
        <v>28</v>
      </c>
      <c r="C1787" s="74" t="s">
        <v>1513</v>
      </c>
      <c r="D1787" s="74" t="s">
        <v>1514</v>
      </c>
      <c r="E1787" s="74" t="s">
        <v>1519</v>
      </c>
      <c r="F1787" s="74" t="s">
        <v>2</v>
      </c>
      <c r="G1787" s="74" t="s">
        <v>2680</v>
      </c>
      <c r="H1787" s="76">
        <v>32470</v>
      </c>
      <c r="I1787" s="77">
        <v>432.5</v>
      </c>
      <c r="J1787" s="78">
        <v>11.23</v>
      </c>
      <c r="K1787" s="78">
        <v>14.3</v>
      </c>
      <c r="L1787" s="78">
        <v>45.7</v>
      </c>
      <c r="M1787" s="78">
        <v>6367.6</v>
      </c>
      <c r="N1787" s="76">
        <v>33044</v>
      </c>
      <c r="O1787" s="77">
        <v>227</v>
      </c>
      <c r="P1787" s="78">
        <v>10.61</v>
      </c>
      <c r="Q1787" s="78">
        <v>12.92</v>
      </c>
      <c r="R1787" s="78">
        <v>43.23</v>
      </c>
      <c r="S1787" s="78">
        <v>6042.1</v>
      </c>
      <c r="T1787" s="79">
        <v>19</v>
      </c>
      <c r="V1787" s="86">
        <v>33044</v>
      </c>
      <c r="X1787" s="81" t="str">
        <f t="shared" si="270"/>
        <v>1988-Q4</v>
      </c>
      <c r="Y1787" s="81" t="str">
        <f t="shared" si="271"/>
        <v>1988-Q4</v>
      </c>
      <c r="Z1787" s="87">
        <f t="shared" si="272"/>
        <v>14.3</v>
      </c>
      <c r="AB1787" s="81" t="str">
        <f t="shared" si="273"/>
        <v>1990-Q2</v>
      </c>
      <c r="AC1787" s="81" t="str">
        <f t="shared" si="274"/>
        <v>1990-Q2</v>
      </c>
      <c r="AD1787" s="87">
        <f t="shared" si="275"/>
        <v>12.92</v>
      </c>
      <c r="AF1787" s="81" t="str">
        <f t="shared" si="276"/>
        <v>1990-Q2</v>
      </c>
      <c r="AG1787" s="87">
        <f t="shared" si="277"/>
        <v>14.3</v>
      </c>
      <c r="AH1787" s="87">
        <f t="shared" si="278"/>
        <v>12.92</v>
      </c>
      <c r="AI1787" s="87">
        <f t="shared" si="279"/>
        <v>1.3800000000000008</v>
      </c>
    </row>
    <row r="1788" spans="1:35" ht="12" customHeight="1" x14ac:dyDescent="0.2">
      <c r="A1788" s="73" t="s">
        <v>1887</v>
      </c>
      <c r="B1788" s="74" t="s">
        <v>8</v>
      </c>
      <c r="C1788" s="74" t="s">
        <v>2942</v>
      </c>
      <c r="D1788" s="74" t="s">
        <v>128</v>
      </c>
      <c r="E1788" s="74" t="s">
        <v>1742</v>
      </c>
      <c r="F1788" s="74" t="s">
        <v>2</v>
      </c>
      <c r="G1788" s="74" t="s">
        <v>2680</v>
      </c>
      <c r="H1788" s="76">
        <v>32780</v>
      </c>
      <c r="I1788" s="77">
        <v>3.3</v>
      </c>
      <c r="J1788" s="78">
        <v>11.5</v>
      </c>
      <c r="K1788" s="78">
        <v>13.25</v>
      </c>
      <c r="L1788" s="78">
        <v>51.63</v>
      </c>
      <c r="M1788" s="78">
        <v>242.3</v>
      </c>
      <c r="N1788" s="76">
        <v>33039</v>
      </c>
      <c r="O1788" s="77">
        <v>3.1</v>
      </c>
      <c r="P1788" s="78">
        <v>11.34</v>
      </c>
      <c r="Q1788" s="78">
        <v>13.2</v>
      </c>
      <c r="R1788" s="78">
        <v>51.37</v>
      </c>
      <c r="S1788" s="78">
        <v>243.3</v>
      </c>
      <c r="T1788" s="79">
        <v>8</v>
      </c>
      <c r="V1788" s="86">
        <v>33039</v>
      </c>
      <c r="X1788" s="81" t="str">
        <f t="shared" si="270"/>
        <v>1989-Q3</v>
      </c>
      <c r="Y1788" s="81" t="str">
        <f t="shared" si="271"/>
        <v>1989-Q3</v>
      </c>
      <c r="Z1788" s="87">
        <f t="shared" si="272"/>
        <v>13.25</v>
      </c>
      <c r="AB1788" s="81" t="str">
        <f t="shared" si="273"/>
        <v>1990-Q2</v>
      </c>
      <c r="AC1788" s="81" t="str">
        <f t="shared" si="274"/>
        <v>1990-Q2</v>
      </c>
      <c r="AD1788" s="87">
        <f t="shared" si="275"/>
        <v>13.2</v>
      </c>
      <c r="AF1788" s="81" t="str">
        <f t="shared" si="276"/>
        <v>1990-Q2</v>
      </c>
      <c r="AG1788" s="87">
        <f t="shared" si="277"/>
        <v>13.25</v>
      </c>
      <c r="AH1788" s="87">
        <f t="shared" si="278"/>
        <v>13.2</v>
      </c>
      <c r="AI1788" s="87">
        <f t="shared" si="279"/>
        <v>5.0000000000000711E-2</v>
      </c>
    </row>
    <row r="1789" spans="1:35" ht="12" customHeight="1" x14ac:dyDescent="0.2">
      <c r="A1789" s="73" t="s">
        <v>1887</v>
      </c>
      <c r="B1789" s="74" t="s">
        <v>81</v>
      </c>
      <c r="C1789" s="74" t="s">
        <v>84</v>
      </c>
      <c r="D1789" s="74" t="s">
        <v>83</v>
      </c>
      <c r="E1789" s="74" t="s">
        <v>587</v>
      </c>
      <c r="F1789" s="74" t="s">
        <v>2</v>
      </c>
      <c r="G1789" s="74" t="s">
        <v>2680</v>
      </c>
      <c r="H1789" s="76">
        <v>32702</v>
      </c>
      <c r="I1789" s="77">
        <v>215.8</v>
      </c>
      <c r="J1789" s="78">
        <v>10.52</v>
      </c>
      <c r="K1789" s="78">
        <v>12.54</v>
      </c>
      <c r="L1789" s="78">
        <v>43</v>
      </c>
      <c r="M1789" s="78">
        <v>3554.7</v>
      </c>
      <c r="N1789" s="76">
        <v>33030</v>
      </c>
      <c r="O1789" s="77">
        <v>74.8</v>
      </c>
      <c r="P1789" s="78">
        <v>10.11</v>
      </c>
      <c r="Q1789" s="78">
        <v>12.25</v>
      </c>
      <c r="R1789" s="78">
        <v>33.54</v>
      </c>
      <c r="S1789" s="78">
        <v>2451</v>
      </c>
      <c r="T1789" s="79">
        <v>10</v>
      </c>
      <c r="V1789" s="86">
        <v>33030</v>
      </c>
      <c r="X1789" s="81" t="str">
        <f t="shared" si="270"/>
        <v>1989-Q3</v>
      </c>
      <c r="Y1789" s="81" t="str">
        <f t="shared" si="271"/>
        <v>1989-Q3</v>
      </c>
      <c r="Z1789" s="87">
        <f t="shared" si="272"/>
        <v>12.54</v>
      </c>
      <c r="AB1789" s="81" t="str">
        <f t="shared" si="273"/>
        <v>1990-Q2</v>
      </c>
      <c r="AC1789" s="81" t="str">
        <f t="shared" si="274"/>
        <v>1990-Q2</v>
      </c>
      <c r="AD1789" s="87">
        <f t="shared" si="275"/>
        <v>12.25</v>
      </c>
      <c r="AF1789" s="81" t="str">
        <f t="shared" si="276"/>
        <v>1990-Q2</v>
      </c>
      <c r="AG1789" s="87">
        <f t="shared" si="277"/>
        <v>12.54</v>
      </c>
      <c r="AH1789" s="87">
        <f t="shared" si="278"/>
        <v>12.25</v>
      </c>
      <c r="AI1789" s="87">
        <f t="shared" si="279"/>
        <v>0.28999999999999915</v>
      </c>
    </row>
    <row r="1790" spans="1:35" ht="12" customHeight="1" x14ac:dyDescent="0.2">
      <c r="A1790" s="73" t="s">
        <v>1887</v>
      </c>
      <c r="B1790" s="74" t="s">
        <v>14</v>
      </c>
      <c r="C1790" s="74" t="s">
        <v>136</v>
      </c>
      <c r="D1790" s="74" t="s">
        <v>135</v>
      </c>
      <c r="E1790" s="74" t="s">
        <v>1697</v>
      </c>
      <c r="F1790" s="74" t="s">
        <v>2</v>
      </c>
      <c r="G1790" s="74" t="s">
        <v>2680</v>
      </c>
      <c r="H1790" s="76">
        <v>32902</v>
      </c>
      <c r="I1790" s="77">
        <v>7.8</v>
      </c>
      <c r="J1790" s="75" t="s">
        <v>1</v>
      </c>
      <c r="K1790" s="75" t="s">
        <v>1</v>
      </c>
      <c r="L1790" s="75" t="s">
        <v>1</v>
      </c>
      <c r="M1790" s="75" t="s">
        <v>1</v>
      </c>
      <c r="N1790" s="76">
        <v>33028</v>
      </c>
      <c r="O1790" s="77">
        <v>3.8</v>
      </c>
      <c r="P1790" s="78">
        <v>10.67</v>
      </c>
      <c r="Q1790" s="78">
        <v>12.9</v>
      </c>
      <c r="R1790" s="78">
        <v>37.39</v>
      </c>
      <c r="S1790" s="75" t="s">
        <v>1</v>
      </c>
      <c r="T1790" s="79">
        <v>4</v>
      </c>
      <c r="V1790" s="86">
        <v>33028</v>
      </c>
      <c r="X1790" s="81" t="str">
        <f t="shared" si="270"/>
        <v>1990-Q1</v>
      </c>
      <c r="Y1790" s="81" t="str">
        <f t="shared" si="271"/>
        <v/>
      </c>
      <c r="Z1790" s="87" t="str">
        <f t="shared" si="272"/>
        <v/>
      </c>
      <c r="AB1790" s="81" t="str">
        <f t="shared" si="273"/>
        <v>1990-Q2</v>
      </c>
      <c r="AC1790" s="81" t="str">
        <f t="shared" si="274"/>
        <v>1990-Q2</v>
      </c>
      <c r="AD1790" s="87">
        <f t="shared" si="275"/>
        <v>12.9</v>
      </c>
      <c r="AF1790" s="81" t="str">
        <f t="shared" si="276"/>
        <v/>
      </c>
      <c r="AG1790" s="87" t="str">
        <f t="shared" si="277"/>
        <v/>
      </c>
      <c r="AH1790" s="87" t="str">
        <f t="shared" si="278"/>
        <v/>
      </c>
      <c r="AI1790" s="87" t="str">
        <f t="shared" si="279"/>
        <v/>
      </c>
    </row>
    <row r="1791" spans="1:35" ht="12" customHeight="1" x14ac:dyDescent="0.2">
      <c r="A1791" s="73" t="s">
        <v>1887</v>
      </c>
      <c r="B1791" s="74" t="s">
        <v>1653</v>
      </c>
      <c r="C1791" s="74" t="s">
        <v>1654</v>
      </c>
      <c r="D1791" s="74" t="s">
        <v>2095</v>
      </c>
      <c r="E1791" s="74" t="s">
        <v>1662</v>
      </c>
      <c r="F1791" s="74" t="s">
        <v>2</v>
      </c>
      <c r="G1791" s="74" t="s">
        <v>2680</v>
      </c>
      <c r="H1791" s="76">
        <v>32735</v>
      </c>
      <c r="I1791" s="77">
        <v>23.4</v>
      </c>
      <c r="J1791" s="78">
        <v>11.1</v>
      </c>
      <c r="K1791" s="78">
        <v>12.75</v>
      </c>
      <c r="L1791" s="78">
        <v>48.92</v>
      </c>
      <c r="M1791" s="78">
        <v>254.4</v>
      </c>
      <c r="N1791" s="76">
        <v>33024</v>
      </c>
      <c r="O1791" s="77">
        <v>14</v>
      </c>
      <c r="P1791" s="78">
        <v>10.77</v>
      </c>
      <c r="Q1791" s="78">
        <v>12</v>
      </c>
      <c r="R1791" s="78">
        <v>48.92</v>
      </c>
      <c r="S1791" s="78">
        <v>253.9</v>
      </c>
      <c r="T1791" s="79">
        <v>9</v>
      </c>
      <c r="V1791" s="86">
        <v>33024</v>
      </c>
      <c r="X1791" s="81" t="str">
        <f t="shared" si="270"/>
        <v>1989-Q3</v>
      </c>
      <c r="Y1791" s="81" t="str">
        <f t="shared" si="271"/>
        <v>1989-Q3</v>
      </c>
      <c r="Z1791" s="87">
        <f t="shared" si="272"/>
        <v>12.75</v>
      </c>
      <c r="AB1791" s="81" t="str">
        <f t="shared" si="273"/>
        <v>1990-Q2</v>
      </c>
      <c r="AC1791" s="81" t="str">
        <f t="shared" si="274"/>
        <v>1990-Q2</v>
      </c>
      <c r="AD1791" s="87">
        <f t="shared" si="275"/>
        <v>12</v>
      </c>
      <c r="AF1791" s="81" t="str">
        <f t="shared" si="276"/>
        <v>1990-Q2</v>
      </c>
      <c r="AG1791" s="87">
        <f t="shared" si="277"/>
        <v>12.75</v>
      </c>
      <c r="AH1791" s="87">
        <f t="shared" si="278"/>
        <v>12</v>
      </c>
      <c r="AI1791" s="87">
        <f t="shared" si="279"/>
        <v>0.75</v>
      </c>
    </row>
    <row r="1792" spans="1:35" ht="12" customHeight="1" x14ac:dyDescent="0.2">
      <c r="A1792" s="73" t="s">
        <v>1887</v>
      </c>
      <c r="B1792" s="74" t="s">
        <v>63</v>
      </c>
      <c r="C1792" s="74" t="s">
        <v>100</v>
      </c>
      <c r="D1792" s="74" t="s">
        <v>62</v>
      </c>
      <c r="E1792" s="74" t="s">
        <v>834</v>
      </c>
      <c r="F1792" s="74" t="s">
        <v>2</v>
      </c>
      <c r="G1792" s="74" t="s">
        <v>2680</v>
      </c>
      <c r="H1792" s="76">
        <v>32905</v>
      </c>
      <c r="I1792" s="77">
        <v>24</v>
      </c>
      <c r="J1792" s="78">
        <v>10.11</v>
      </c>
      <c r="K1792" s="78">
        <v>13</v>
      </c>
      <c r="L1792" s="78">
        <v>43.16</v>
      </c>
      <c r="M1792" s="75" t="s">
        <v>1</v>
      </c>
      <c r="N1792" s="76">
        <v>33022</v>
      </c>
      <c r="O1792" s="77">
        <v>13.8</v>
      </c>
      <c r="P1792" s="75" t="s">
        <v>1</v>
      </c>
      <c r="Q1792" s="75" t="s">
        <v>1</v>
      </c>
      <c r="R1792" s="75" t="s">
        <v>1</v>
      </c>
      <c r="S1792" s="75" t="s">
        <v>1</v>
      </c>
      <c r="T1792" s="79">
        <v>3</v>
      </c>
      <c r="V1792" s="86">
        <v>33022</v>
      </c>
      <c r="X1792" s="81" t="str">
        <f t="shared" si="270"/>
        <v>1990-Q1</v>
      </c>
      <c r="Y1792" s="81" t="str">
        <f t="shared" si="271"/>
        <v>1990-Q1</v>
      </c>
      <c r="Z1792" s="87">
        <f t="shared" si="272"/>
        <v>13</v>
      </c>
      <c r="AB1792" s="81" t="str">
        <f t="shared" si="273"/>
        <v>1990-Q2</v>
      </c>
      <c r="AC1792" s="81" t="str">
        <f t="shared" si="274"/>
        <v/>
      </c>
      <c r="AD1792" s="87" t="str">
        <f t="shared" si="275"/>
        <v/>
      </c>
      <c r="AF1792" s="81" t="str">
        <f t="shared" si="276"/>
        <v/>
      </c>
      <c r="AG1792" s="87" t="str">
        <f t="shared" si="277"/>
        <v/>
      </c>
      <c r="AH1792" s="87" t="str">
        <f t="shared" si="278"/>
        <v/>
      </c>
      <c r="AI1792" s="87" t="str">
        <f t="shared" si="279"/>
        <v/>
      </c>
    </row>
    <row r="1793" spans="1:35" ht="12" customHeight="1" x14ac:dyDescent="0.2">
      <c r="A1793" s="73" t="s">
        <v>1887</v>
      </c>
      <c r="B1793" s="74" t="s">
        <v>171</v>
      </c>
      <c r="C1793" s="74" t="s">
        <v>2776</v>
      </c>
      <c r="D1793" s="74" t="s">
        <v>19</v>
      </c>
      <c r="E1793" s="74" t="s">
        <v>1439</v>
      </c>
      <c r="F1793" s="74" t="s">
        <v>2</v>
      </c>
      <c r="G1793" s="74" t="s">
        <v>2680</v>
      </c>
      <c r="H1793" s="76">
        <v>32829</v>
      </c>
      <c r="I1793" s="77">
        <v>4.9000000000000004</v>
      </c>
      <c r="J1793" s="78">
        <v>11.55</v>
      </c>
      <c r="K1793" s="78">
        <v>13.03</v>
      </c>
      <c r="L1793" s="78">
        <v>41.89</v>
      </c>
      <c r="M1793" s="75" t="s">
        <v>1</v>
      </c>
      <c r="N1793" s="76">
        <v>33022</v>
      </c>
      <c r="O1793" s="77">
        <v>3.6</v>
      </c>
      <c r="P1793" s="78">
        <v>11.29</v>
      </c>
      <c r="Q1793" s="78">
        <v>12.4</v>
      </c>
      <c r="R1793" s="78">
        <v>41.89</v>
      </c>
      <c r="S1793" s="75" t="s">
        <v>1</v>
      </c>
      <c r="T1793" s="79">
        <v>6</v>
      </c>
      <c r="V1793" s="86">
        <v>33022</v>
      </c>
      <c r="X1793" s="81" t="str">
        <f t="shared" si="270"/>
        <v>1989-Q4</v>
      </c>
      <c r="Y1793" s="81" t="str">
        <f t="shared" si="271"/>
        <v>1989-Q4</v>
      </c>
      <c r="Z1793" s="87">
        <f t="shared" si="272"/>
        <v>13.03</v>
      </c>
      <c r="AB1793" s="81" t="str">
        <f t="shared" si="273"/>
        <v>1990-Q2</v>
      </c>
      <c r="AC1793" s="81" t="str">
        <f t="shared" si="274"/>
        <v>1990-Q2</v>
      </c>
      <c r="AD1793" s="87">
        <f t="shared" si="275"/>
        <v>12.4</v>
      </c>
      <c r="AF1793" s="81" t="str">
        <f t="shared" si="276"/>
        <v>1990-Q2</v>
      </c>
      <c r="AG1793" s="87">
        <f t="shared" si="277"/>
        <v>13.03</v>
      </c>
      <c r="AH1793" s="87">
        <f t="shared" si="278"/>
        <v>12.4</v>
      </c>
      <c r="AI1793" s="87">
        <f t="shared" si="279"/>
        <v>0.62999999999999901</v>
      </c>
    </row>
    <row r="1794" spans="1:35" ht="12" customHeight="1" x14ac:dyDescent="0.2">
      <c r="A1794" s="73" t="s">
        <v>1887</v>
      </c>
      <c r="B1794" s="74" t="s">
        <v>39</v>
      </c>
      <c r="C1794" s="74" t="s">
        <v>1175</v>
      </c>
      <c r="D1794" s="74" t="s">
        <v>1176</v>
      </c>
      <c r="E1794" s="74" t="s">
        <v>1183</v>
      </c>
      <c r="F1794" s="74" t="s">
        <v>2</v>
      </c>
      <c r="G1794" s="74" t="s">
        <v>2680</v>
      </c>
      <c r="H1794" s="76">
        <v>32654</v>
      </c>
      <c r="I1794" s="77">
        <v>15</v>
      </c>
      <c r="J1794" s="78">
        <v>10.31</v>
      </c>
      <c r="K1794" s="78">
        <v>12.75</v>
      </c>
      <c r="L1794" s="78">
        <v>38.9</v>
      </c>
      <c r="M1794" s="78">
        <v>756.4</v>
      </c>
      <c r="N1794" s="76">
        <v>33014</v>
      </c>
      <c r="O1794" s="77">
        <v>13.8</v>
      </c>
      <c r="P1794" s="78">
        <v>10.15</v>
      </c>
      <c r="Q1794" s="78">
        <v>12.1</v>
      </c>
      <c r="R1794" s="78">
        <v>38.9</v>
      </c>
      <c r="S1794" s="78">
        <v>735.9</v>
      </c>
      <c r="T1794" s="79">
        <v>12</v>
      </c>
      <c r="V1794" s="86">
        <v>33014</v>
      </c>
      <c r="X1794" s="81" t="str">
        <f t="shared" si="270"/>
        <v>1989-Q2</v>
      </c>
      <c r="Y1794" s="81" t="str">
        <f t="shared" si="271"/>
        <v>1989-Q2</v>
      </c>
      <c r="Z1794" s="87">
        <f t="shared" si="272"/>
        <v>12.75</v>
      </c>
      <c r="AB1794" s="81" t="str">
        <f t="shared" si="273"/>
        <v>1990-Q2</v>
      </c>
      <c r="AC1794" s="81" t="str">
        <f t="shared" si="274"/>
        <v>1990-Q2</v>
      </c>
      <c r="AD1794" s="87">
        <f t="shared" si="275"/>
        <v>12.1</v>
      </c>
      <c r="AF1794" s="81" t="str">
        <f t="shared" si="276"/>
        <v>1990-Q2</v>
      </c>
      <c r="AG1794" s="87">
        <f t="shared" si="277"/>
        <v>12.75</v>
      </c>
      <c r="AH1794" s="87">
        <f t="shared" si="278"/>
        <v>12.1</v>
      </c>
      <c r="AI1794" s="87">
        <f t="shared" si="279"/>
        <v>0.65000000000000036</v>
      </c>
    </row>
    <row r="1795" spans="1:35" ht="12" customHeight="1" x14ac:dyDescent="0.2">
      <c r="A1795" s="73" t="s">
        <v>1887</v>
      </c>
      <c r="B1795" s="74" t="s">
        <v>31</v>
      </c>
      <c r="C1795" s="74" t="s">
        <v>2538</v>
      </c>
      <c r="D1795" s="74" t="s">
        <v>62</v>
      </c>
      <c r="E1795" s="74" t="s">
        <v>1388</v>
      </c>
      <c r="F1795" s="74" t="s">
        <v>2</v>
      </c>
      <c r="G1795" s="74" t="s">
        <v>2680</v>
      </c>
      <c r="H1795" s="76">
        <v>32710</v>
      </c>
      <c r="I1795" s="77">
        <v>548.6</v>
      </c>
      <c r="J1795" s="78">
        <v>11.8</v>
      </c>
      <c r="K1795" s="78">
        <v>14.34</v>
      </c>
      <c r="L1795" s="78">
        <v>36.200000000000003</v>
      </c>
      <c r="M1795" s="78">
        <v>9571.9</v>
      </c>
      <c r="N1795" s="76">
        <v>32982</v>
      </c>
      <c r="O1795" s="77">
        <v>242.3</v>
      </c>
      <c r="P1795" s="78">
        <v>11.23</v>
      </c>
      <c r="Q1795" s="78">
        <v>12.75</v>
      </c>
      <c r="R1795" s="78">
        <v>36.200000000000003</v>
      </c>
      <c r="S1795" s="78">
        <v>9150.2999999999993</v>
      </c>
      <c r="T1795" s="79">
        <v>9</v>
      </c>
      <c r="V1795" s="86">
        <v>32982</v>
      </c>
      <c r="X1795" s="81" t="str">
        <f t="shared" ref="X1795:X1858" si="280">YEAR(H1795)&amp;"-Q"&amp;IF(MONTH(H1795)&lt;4,1,IF(MONTH(H1795)&lt;7,2,IF(MONTH(H1795)&lt;10,3,4)))</f>
        <v>1989-Q3</v>
      </c>
      <c r="Y1795" s="81" t="str">
        <f t="shared" ref="Y1795:Y1858" si="281">IF(ISNUMBER(K1795),X1795,"")</f>
        <v>1989-Q3</v>
      </c>
      <c r="Z1795" s="87">
        <f t="shared" ref="Z1795:Z1858" si="282">IF(ISNUMBER(K1795),K1795,"")</f>
        <v>14.34</v>
      </c>
      <c r="AB1795" s="81" t="str">
        <f t="shared" ref="AB1795:AB1858" si="283">IF(A1795="Settled",YEAR(N1795)&amp;"-Q"&amp;IF(MONTH(N1795)&lt;4,1,IF(MONTH(N1795)&lt;7,2,IF(MONTH(N1795)&lt;10,3,4))),"")</f>
        <v>1990-Q2</v>
      </c>
      <c r="AC1795" s="81" t="str">
        <f t="shared" ref="AC1795:AC1858" si="284">IF(ISNUMBER(Q1795),AB1795,"")</f>
        <v>1990-Q2</v>
      </c>
      <c r="AD1795" s="87">
        <f t="shared" ref="AD1795:AD1858" si="285">IF(ISNUMBER(Q1795),Q1795,"")</f>
        <v>12.75</v>
      </c>
      <c r="AF1795" s="81" t="str">
        <f t="shared" ref="AF1795:AF1858" si="286">IF(AND(LEN(Z1795)&gt;0,LEN(AD1795)&gt;0),AB1795,"")</f>
        <v>1990-Q2</v>
      </c>
      <c r="AG1795" s="87">
        <f t="shared" ref="AG1795:AG1858" si="287">IF(LEN(AF1795)&gt;0,Z1795,"")</f>
        <v>14.34</v>
      </c>
      <c r="AH1795" s="87">
        <f t="shared" ref="AH1795:AH1858" si="288">IF(LEN(AF1795)&gt;0,AD1795,"")</f>
        <v>12.75</v>
      </c>
      <c r="AI1795" s="87">
        <f t="shared" ref="AI1795:AI1858" si="289">IF(LEN(AF1795)&gt;0,AG1795-AH1795,"")</f>
        <v>1.5899999999999999</v>
      </c>
    </row>
    <row r="1796" spans="1:35" ht="12" customHeight="1" x14ac:dyDescent="0.2">
      <c r="A1796" s="73" t="s">
        <v>1887</v>
      </c>
      <c r="B1796" s="74" t="s">
        <v>44</v>
      </c>
      <c r="C1796" s="74" t="s">
        <v>2996</v>
      </c>
      <c r="D1796" s="74" t="s">
        <v>2877</v>
      </c>
      <c r="E1796" s="74" t="s">
        <v>1131</v>
      </c>
      <c r="F1796" s="74" t="s">
        <v>2</v>
      </c>
      <c r="G1796" s="74" t="s">
        <v>2680</v>
      </c>
      <c r="H1796" s="76">
        <v>32671</v>
      </c>
      <c r="I1796" s="77">
        <v>39.5</v>
      </c>
      <c r="J1796" s="78">
        <v>10.43</v>
      </c>
      <c r="K1796" s="78">
        <v>13.6</v>
      </c>
      <c r="L1796" s="78">
        <v>44.33</v>
      </c>
      <c r="M1796" s="78">
        <v>890.4</v>
      </c>
      <c r="N1796" s="76">
        <v>32975</v>
      </c>
      <c r="O1796" s="77">
        <v>-2.9</v>
      </c>
      <c r="P1796" s="78">
        <v>9.9499999999999993</v>
      </c>
      <c r="Q1796" s="78">
        <v>12.52</v>
      </c>
      <c r="R1796" s="78">
        <v>44.33</v>
      </c>
      <c r="S1796" s="78">
        <v>861.1</v>
      </c>
      <c r="T1796" s="79">
        <v>10</v>
      </c>
      <c r="V1796" s="86">
        <v>32975</v>
      </c>
      <c r="X1796" s="81" t="str">
        <f t="shared" si="280"/>
        <v>1989-Q2</v>
      </c>
      <c r="Y1796" s="81" t="str">
        <f t="shared" si="281"/>
        <v>1989-Q2</v>
      </c>
      <c r="Z1796" s="87">
        <f t="shared" si="282"/>
        <v>13.6</v>
      </c>
      <c r="AB1796" s="81" t="str">
        <f t="shared" si="283"/>
        <v>1990-Q2</v>
      </c>
      <c r="AC1796" s="81" t="str">
        <f t="shared" si="284"/>
        <v>1990-Q2</v>
      </c>
      <c r="AD1796" s="87">
        <f t="shared" si="285"/>
        <v>12.52</v>
      </c>
      <c r="AF1796" s="81" t="str">
        <f t="shared" si="286"/>
        <v>1990-Q2</v>
      </c>
      <c r="AG1796" s="87">
        <f t="shared" si="287"/>
        <v>13.6</v>
      </c>
      <c r="AH1796" s="87">
        <f t="shared" si="288"/>
        <v>12.52</v>
      </c>
      <c r="AI1796" s="87">
        <f t="shared" si="289"/>
        <v>1.08</v>
      </c>
    </row>
    <row r="1797" spans="1:35" ht="12" customHeight="1" x14ac:dyDescent="0.2">
      <c r="A1797" s="73" t="s">
        <v>1887</v>
      </c>
      <c r="B1797" s="74" t="s">
        <v>231</v>
      </c>
      <c r="C1797" s="74" t="s">
        <v>3014</v>
      </c>
      <c r="D1797" s="74" t="s">
        <v>167</v>
      </c>
      <c r="E1797" s="74" t="s">
        <v>618</v>
      </c>
      <c r="F1797" s="74" t="s">
        <v>2</v>
      </c>
      <c r="G1797" s="74" t="s">
        <v>2680</v>
      </c>
      <c r="H1797" s="76">
        <v>32598</v>
      </c>
      <c r="I1797" s="77">
        <v>0</v>
      </c>
      <c r="J1797" s="78">
        <v>11.3</v>
      </c>
      <c r="K1797" s="78">
        <v>18.3</v>
      </c>
      <c r="L1797" s="78">
        <v>33</v>
      </c>
      <c r="M1797" s="78">
        <v>1567.5</v>
      </c>
      <c r="N1797" s="76">
        <v>32967</v>
      </c>
      <c r="O1797" s="77">
        <v>-37.299999999999997</v>
      </c>
      <c r="P1797" s="78">
        <v>9.9700000000000006</v>
      </c>
      <c r="Q1797" s="78">
        <v>15.76</v>
      </c>
      <c r="R1797" s="78">
        <v>33.36</v>
      </c>
      <c r="S1797" s="78">
        <v>1565.9</v>
      </c>
      <c r="T1797" s="79">
        <v>12</v>
      </c>
      <c r="V1797" s="86">
        <v>32967</v>
      </c>
      <c r="X1797" s="81" t="str">
        <f t="shared" si="280"/>
        <v>1989-Q1</v>
      </c>
      <c r="Y1797" s="81" t="str">
        <f t="shared" si="281"/>
        <v>1989-Q1</v>
      </c>
      <c r="Z1797" s="87">
        <f t="shared" si="282"/>
        <v>18.3</v>
      </c>
      <c r="AB1797" s="81" t="str">
        <f t="shared" si="283"/>
        <v>1990-Q2</v>
      </c>
      <c r="AC1797" s="81" t="str">
        <f t="shared" si="284"/>
        <v>1990-Q2</v>
      </c>
      <c r="AD1797" s="87">
        <f t="shared" si="285"/>
        <v>15.76</v>
      </c>
      <c r="AF1797" s="81" t="str">
        <f t="shared" si="286"/>
        <v>1990-Q2</v>
      </c>
      <c r="AG1797" s="87">
        <f t="shared" si="287"/>
        <v>18.3</v>
      </c>
      <c r="AH1797" s="87">
        <f t="shared" si="288"/>
        <v>15.76</v>
      </c>
      <c r="AI1797" s="87">
        <f t="shared" si="289"/>
        <v>2.5400000000000009</v>
      </c>
    </row>
    <row r="1798" spans="1:35" ht="12" customHeight="1" x14ac:dyDescent="0.2">
      <c r="A1798" s="73" t="s">
        <v>1887</v>
      </c>
      <c r="B1798" s="74" t="s">
        <v>67</v>
      </c>
      <c r="C1798" s="74" t="s">
        <v>762</v>
      </c>
      <c r="D1798" s="74" t="s">
        <v>2188</v>
      </c>
      <c r="E1798" s="74" t="s">
        <v>767</v>
      </c>
      <c r="F1798" s="74" t="s">
        <v>2</v>
      </c>
      <c r="G1798" s="74" t="s">
        <v>2680</v>
      </c>
      <c r="H1798" s="76">
        <v>32766</v>
      </c>
      <c r="I1798" s="77">
        <v>51.8</v>
      </c>
      <c r="J1798" s="78">
        <v>10.18</v>
      </c>
      <c r="K1798" s="78">
        <v>14</v>
      </c>
      <c r="L1798" s="78">
        <v>41.35</v>
      </c>
      <c r="M1798" s="78">
        <v>631</v>
      </c>
      <c r="N1798" s="76">
        <v>32962</v>
      </c>
      <c r="O1798" s="77">
        <v>40.9</v>
      </c>
      <c r="P1798" s="78">
        <v>9.73</v>
      </c>
      <c r="Q1798" s="78">
        <v>12.9</v>
      </c>
      <c r="R1798" s="78">
        <v>41.35</v>
      </c>
      <c r="S1798" s="78">
        <v>625.6</v>
      </c>
      <c r="T1798" s="79">
        <v>6</v>
      </c>
      <c r="V1798" s="86">
        <v>32962</v>
      </c>
      <c r="X1798" s="81" t="str">
        <f t="shared" si="280"/>
        <v>1989-Q3</v>
      </c>
      <c r="Y1798" s="81" t="str">
        <f t="shared" si="281"/>
        <v>1989-Q3</v>
      </c>
      <c r="Z1798" s="87">
        <f t="shared" si="282"/>
        <v>14</v>
      </c>
      <c r="AB1798" s="81" t="str">
        <f t="shared" si="283"/>
        <v>1990-Q1</v>
      </c>
      <c r="AC1798" s="81" t="str">
        <f t="shared" si="284"/>
        <v>1990-Q1</v>
      </c>
      <c r="AD1798" s="87">
        <f t="shared" si="285"/>
        <v>12.9</v>
      </c>
      <c r="AF1798" s="81" t="str">
        <f t="shared" si="286"/>
        <v>1990-Q1</v>
      </c>
      <c r="AG1798" s="87">
        <f t="shared" si="287"/>
        <v>14</v>
      </c>
      <c r="AH1798" s="87">
        <f t="shared" si="288"/>
        <v>12.9</v>
      </c>
      <c r="AI1798" s="87">
        <f t="shared" si="289"/>
        <v>1.0999999999999996</v>
      </c>
    </row>
    <row r="1799" spans="1:35" ht="12" customHeight="1" x14ac:dyDescent="0.2">
      <c r="A1799" s="73" t="s">
        <v>1887</v>
      </c>
      <c r="B1799" s="74" t="s">
        <v>28</v>
      </c>
      <c r="C1799" s="74" t="s">
        <v>1145</v>
      </c>
      <c r="D1799" s="74" t="s">
        <v>2877</v>
      </c>
      <c r="E1799" s="74" t="s">
        <v>1582</v>
      </c>
      <c r="F1799" s="74" t="s">
        <v>2</v>
      </c>
      <c r="G1799" s="74" t="s">
        <v>2680</v>
      </c>
      <c r="H1799" s="76">
        <v>32707</v>
      </c>
      <c r="I1799" s="77">
        <v>16.100000000000001</v>
      </c>
      <c r="J1799" s="78">
        <v>12.22</v>
      </c>
      <c r="K1799" s="78">
        <v>14.6</v>
      </c>
      <c r="L1799" s="78">
        <v>48.34</v>
      </c>
      <c r="M1799" s="78">
        <v>232</v>
      </c>
      <c r="N1799" s="76">
        <v>32928</v>
      </c>
      <c r="O1799" s="77">
        <v>8.6</v>
      </c>
      <c r="P1799" s="78">
        <v>11.3</v>
      </c>
      <c r="Q1799" s="78">
        <v>12.86</v>
      </c>
      <c r="R1799" s="78">
        <v>48.65</v>
      </c>
      <c r="S1799" s="78">
        <v>220</v>
      </c>
      <c r="T1799" s="79">
        <v>7</v>
      </c>
      <c r="V1799" s="86">
        <v>32928</v>
      </c>
      <c r="X1799" s="81" t="str">
        <f t="shared" si="280"/>
        <v>1989-Q3</v>
      </c>
      <c r="Y1799" s="81" t="str">
        <f t="shared" si="281"/>
        <v>1989-Q3</v>
      </c>
      <c r="Z1799" s="87">
        <f t="shared" si="282"/>
        <v>14.6</v>
      </c>
      <c r="AB1799" s="81" t="str">
        <f t="shared" si="283"/>
        <v>1990-Q1</v>
      </c>
      <c r="AC1799" s="81" t="str">
        <f t="shared" si="284"/>
        <v>1990-Q1</v>
      </c>
      <c r="AD1799" s="87">
        <f t="shared" si="285"/>
        <v>12.86</v>
      </c>
      <c r="AF1799" s="81" t="str">
        <f t="shared" si="286"/>
        <v>1990-Q1</v>
      </c>
      <c r="AG1799" s="87">
        <f t="shared" si="287"/>
        <v>14.6</v>
      </c>
      <c r="AH1799" s="87">
        <f t="shared" si="288"/>
        <v>12.86</v>
      </c>
      <c r="AI1799" s="87">
        <f t="shared" si="289"/>
        <v>1.7400000000000002</v>
      </c>
    </row>
    <row r="1800" spans="1:35" ht="12" customHeight="1" x14ac:dyDescent="0.2">
      <c r="A1800" s="73" t="s">
        <v>1887</v>
      </c>
      <c r="B1800" s="74" t="s">
        <v>144</v>
      </c>
      <c r="C1800" s="74" t="s">
        <v>13</v>
      </c>
      <c r="D1800" s="74" t="s">
        <v>12</v>
      </c>
      <c r="E1800" s="74" t="s">
        <v>1601</v>
      </c>
      <c r="F1800" s="74" t="s">
        <v>2</v>
      </c>
      <c r="G1800" s="74" t="s">
        <v>2680</v>
      </c>
      <c r="H1800" s="76">
        <v>32685</v>
      </c>
      <c r="I1800" s="75" t="s">
        <v>1</v>
      </c>
      <c r="J1800" s="75" t="s">
        <v>1</v>
      </c>
      <c r="K1800" s="78">
        <v>13.1</v>
      </c>
      <c r="L1800" s="75" t="s">
        <v>1</v>
      </c>
      <c r="M1800" s="75" t="s">
        <v>1</v>
      </c>
      <c r="N1800" s="76">
        <v>32913</v>
      </c>
      <c r="O1800" s="77">
        <v>-38.799999999999997</v>
      </c>
      <c r="P1800" s="78">
        <v>10.210000000000001</v>
      </c>
      <c r="Q1800" s="78">
        <v>12.1</v>
      </c>
      <c r="R1800" s="78">
        <v>45</v>
      </c>
      <c r="S1800" s="75" t="s">
        <v>1</v>
      </c>
      <c r="T1800" s="79">
        <v>7</v>
      </c>
      <c r="V1800" s="86">
        <v>32913</v>
      </c>
      <c r="X1800" s="81" t="str">
        <f t="shared" si="280"/>
        <v>1989-Q2</v>
      </c>
      <c r="Y1800" s="81" t="str">
        <f t="shared" si="281"/>
        <v>1989-Q2</v>
      </c>
      <c r="Z1800" s="87">
        <f t="shared" si="282"/>
        <v>13.1</v>
      </c>
      <c r="AB1800" s="81" t="str">
        <f t="shared" si="283"/>
        <v>1990-Q1</v>
      </c>
      <c r="AC1800" s="81" t="str">
        <f t="shared" si="284"/>
        <v>1990-Q1</v>
      </c>
      <c r="AD1800" s="87">
        <f t="shared" si="285"/>
        <v>12.1</v>
      </c>
      <c r="AF1800" s="81" t="str">
        <f t="shared" si="286"/>
        <v>1990-Q1</v>
      </c>
      <c r="AG1800" s="87">
        <f t="shared" si="287"/>
        <v>13.1</v>
      </c>
      <c r="AH1800" s="87">
        <f t="shared" si="288"/>
        <v>12.1</v>
      </c>
      <c r="AI1800" s="87">
        <f t="shared" si="289"/>
        <v>1</v>
      </c>
    </row>
    <row r="1801" spans="1:35" ht="12" customHeight="1" x14ac:dyDescent="0.2">
      <c r="A1801" s="73" t="s">
        <v>1887</v>
      </c>
      <c r="B1801" s="74" t="s">
        <v>1653</v>
      </c>
      <c r="C1801" s="74" t="s">
        <v>2127</v>
      </c>
      <c r="D1801" s="74" t="s">
        <v>2095</v>
      </c>
      <c r="E1801" s="74" t="s">
        <v>1680</v>
      </c>
      <c r="F1801" s="74" t="s">
        <v>2</v>
      </c>
      <c r="G1801" s="74" t="s">
        <v>2680</v>
      </c>
      <c r="H1801" s="76">
        <v>32703</v>
      </c>
      <c r="I1801" s="77">
        <v>11.7</v>
      </c>
      <c r="J1801" s="78">
        <v>11.32</v>
      </c>
      <c r="K1801" s="78">
        <v>12.9</v>
      </c>
      <c r="L1801" s="78">
        <v>50.5</v>
      </c>
      <c r="M1801" s="75" t="s">
        <v>1</v>
      </c>
      <c r="N1801" s="76">
        <v>32899</v>
      </c>
      <c r="O1801" s="77">
        <v>3.8</v>
      </c>
      <c r="P1801" s="78">
        <v>10.84</v>
      </c>
      <c r="Q1801" s="78">
        <v>12</v>
      </c>
      <c r="R1801" s="78">
        <v>50.51</v>
      </c>
      <c r="S1801" s="75" t="s">
        <v>1</v>
      </c>
      <c r="T1801" s="79">
        <v>6</v>
      </c>
      <c r="V1801" s="86">
        <v>32899</v>
      </c>
      <c r="X1801" s="81" t="str">
        <f t="shared" si="280"/>
        <v>1989-Q3</v>
      </c>
      <c r="Y1801" s="81" t="str">
        <f t="shared" si="281"/>
        <v>1989-Q3</v>
      </c>
      <c r="Z1801" s="87">
        <f t="shared" si="282"/>
        <v>12.9</v>
      </c>
      <c r="AB1801" s="81" t="str">
        <f t="shared" si="283"/>
        <v>1990-Q1</v>
      </c>
      <c r="AC1801" s="81" t="str">
        <f t="shared" si="284"/>
        <v>1990-Q1</v>
      </c>
      <c r="AD1801" s="87">
        <f t="shared" si="285"/>
        <v>12</v>
      </c>
      <c r="AF1801" s="81" t="str">
        <f t="shared" si="286"/>
        <v>1990-Q1</v>
      </c>
      <c r="AG1801" s="87">
        <f t="shared" si="287"/>
        <v>12.9</v>
      </c>
      <c r="AH1801" s="87">
        <f t="shared" si="288"/>
        <v>12</v>
      </c>
      <c r="AI1801" s="87">
        <f t="shared" si="289"/>
        <v>0.90000000000000036</v>
      </c>
    </row>
    <row r="1802" spans="1:35" ht="12" customHeight="1" x14ac:dyDescent="0.2">
      <c r="A1802" s="73" t="s">
        <v>1887</v>
      </c>
      <c r="B1802" s="74" t="s">
        <v>14</v>
      </c>
      <c r="C1802" s="74" t="s">
        <v>131</v>
      </c>
      <c r="D1802" s="74" t="s">
        <v>2095</v>
      </c>
      <c r="E1802" s="74" t="s">
        <v>1724</v>
      </c>
      <c r="F1802" s="74" t="s">
        <v>2</v>
      </c>
      <c r="G1802" s="74" t="s">
        <v>2680</v>
      </c>
      <c r="H1802" s="76">
        <v>32556</v>
      </c>
      <c r="I1802" s="77">
        <v>66.599999999999994</v>
      </c>
      <c r="J1802" s="78">
        <v>10.55</v>
      </c>
      <c r="K1802" s="78">
        <v>13.75</v>
      </c>
      <c r="L1802" s="78">
        <v>42.5</v>
      </c>
      <c r="M1802" s="78">
        <v>1948.8</v>
      </c>
      <c r="N1802" s="76">
        <v>32890</v>
      </c>
      <c r="O1802" s="77">
        <v>29.7</v>
      </c>
      <c r="P1802" s="78">
        <v>10.220000000000001</v>
      </c>
      <c r="Q1802" s="78">
        <v>12.8</v>
      </c>
      <c r="R1802" s="78">
        <v>41.5</v>
      </c>
      <c r="S1802" s="78">
        <v>1846.7</v>
      </c>
      <c r="T1802" s="79">
        <v>11</v>
      </c>
      <c r="V1802" s="86">
        <v>32890</v>
      </c>
      <c r="X1802" s="81" t="str">
        <f t="shared" si="280"/>
        <v>1989-Q1</v>
      </c>
      <c r="Y1802" s="81" t="str">
        <f t="shared" si="281"/>
        <v>1989-Q1</v>
      </c>
      <c r="Z1802" s="87">
        <f t="shared" si="282"/>
        <v>13.75</v>
      </c>
      <c r="AB1802" s="81" t="str">
        <f t="shared" si="283"/>
        <v>1990-Q1</v>
      </c>
      <c r="AC1802" s="81" t="str">
        <f t="shared" si="284"/>
        <v>1990-Q1</v>
      </c>
      <c r="AD1802" s="87">
        <f t="shared" si="285"/>
        <v>12.8</v>
      </c>
      <c r="AF1802" s="81" t="str">
        <f t="shared" si="286"/>
        <v>1990-Q1</v>
      </c>
      <c r="AG1802" s="87">
        <f t="shared" si="287"/>
        <v>13.75</v>
      </c>
      <c r="AH1802" s="87">
        <f t="shared" si="288"/>
        <v>12.8</v>
      </c>
      <c r="AI1802" s="87">
        <f t="shared" si="289"/>
        <v>0.94999999999999929</v>
      </c>
    </row>
    <row r="1803" spans="1:35" ht="12" customHeight="1" x14ac:dyDescent="0.2">
      <c r="A1803" s="73" t="s">
        <v>1887</v>
      </c>
      <c r="B1803" s="74" t="s">
        <v>8</v>
      </c>
      <c r="C1803" s="74" t="s">
        <v>125</v>
      </c>
      <c r="D1803" s="74" t="s">
        <v>124</v>
      </c>
      <c r="E1803" s="74" t="s">
        <v>1781</v>
      </c>
      <c r="F1803" s="74" t="s">
        <v>2</v>
      </c>
      <c r="G1803" s="74" t="s">
        <v>2680</v>
      </c>
      <c r="H1803" s="76">
        <v>32629</v>
      </c>
      <c r="I1803" s="77">
        <v>3.8</v>
      </c>
      <c r="J1803" s="78">
        <v>11.63</v>
      </c>
      <c r="K1803" s="78">
        <v>13.75</v>
      </c>
      <c r="L1803" s="78">
        <v>54.31</v>
      </c>
      <c r="M1803" s="78">
        <v>1718</v>
      </c>
      <c r="N1803" s="76">
        <v>32884</v>
      </c>
      <c r="O1803" s="77">
        <v>-29.7</v>
      </c>
      <c r="P1803" s="78">
        <v>11.47</v>
      </c>
      <c r="Q1803" s="78">
        <v>12.9</v>
      </c>
      <c r="R1803" s="78">
        <v>54.18</v>
      </c>
      <c r="S1803" s="78">
        <v>1677</v>
      </c>
      <c r="T1803" s="79">
        <v>8</v>
      </c>
      <c r="V1803" s="86">
        <v>32884</v>
      </c>
      <c r="X1803" s="81" t="str">
        <f t="shared" si="280"/>
        <v>1989-Q2</v>
      </c>
      <c r="Y1803" s="81" t="str">
        <f t="shared" si="281"/>
        <v>1989-Q2</v>
      </c>
      <c r="Z1803" s="87">
        <f t="shared" si="282"/>
        <v>13.75</v>
      </c>
      <c r="AB1803" s="81" t="str">
        <f t="shared" si="283"/>
        <v>1990-Q1</v>
      </c>
      <c r="AC1803" s="81" t="str">
        <f t="shared" si="284"/>
        <v>1990-Q1</v>
      </c>
      <c r="AD1803" s="87">
        <f t="shared" si="285"/>
        <v>12.9</v>
      </c>
      <c r="AF1803" s="81" t="str">
        <f t="shared" si="286"/>
        <v>1990-Q1</v>
      </c>
      <c r="AG1803" s="87">
        <f t="shared" si="287"/>
        <v>13.75</v>
      </c>
      <c r="AH1803" s="87">
        <f t="shared" si="288"/>
        <v>12.9</v>
      </c>
      <c r="AI1803" s="87">
        <f t="shared" si="289"/>
        <v>0.84999999999999964</v>
      </c>
    </row>
    <row r="1804" spans="1:35" ht="12" customHeight="1" x14ac:dyDescent="0.2">
      <c r="A1804" s="73" t="s">
        <v>1887</v>
      </c>
      <c r="B1804" s="74" t="s">
        <v>95</v>
      </c>
      <c r="C1804" s="74" t="s">
        <v>252</v>
      </c>
      <c r="D1804" s="74" t="s">
        <v>151</v>
      </c>
      <c r="E1804" s="74" t="s">
        <v>431</v>
      </c>
      <c r="F1804" s="74" t="s">
        <v>2</v>
      </c>
      <c r="G1804" s="74" t="s">
        <v>2680</v>
      </c>
      <c r="H1804" s="76">
        <v>32861</v>
      </c>
      <c r="I1804" s="77">
        <v>0</v>
      </c>
      <c r="J1804" s="75" t="s">
        <v>1</v>
      </c>
      <c r="K1804" s="75" t="s">
        <v>1</v>
      </c>
      <c r="L1804" s="75" t="s">
        <v>1</v>
      </c>
      <c r="M1804" s="75" t="s">
        <v>1</v>
      </c>
      <c r="N1804" s="76">
        <v>32883</v>
      </c>
      <c r="O1804" s="77">
        <v>0</v>
      </c>
      <c r="P1804" s="75" t="s">
        <v>1</v>
      </c>
      <c r="Q1804" s="78">
        <v>12.8</v>
      </c>
      <c r="R1804" s="75" t="s">
        <v>1</v>
      </c>
      <c r="S1804" s="75" t="s">
        <v>1</v>
      </c>
      <c r="T1804" s="79">
        <v>0</v>
      </c>
      <c r="V1804" s="86">
        <v>32883</v>
      </c>
      <c r="X1804" s="81" t="str">
        <f t="shared" si="280"/>
        <v>1989-Q4</v>
      </c>
      <c r="Y1804" s="81" t="str">
        <f t="shared" si="281"/>
        <v/>
      </c>
      <c r="Z1804" s="87" t="str">
        <f t="shared" si="282"/>
        <v/>
      </c>
      <c r="AB1804" s="81" t="str">
        <f t="shared" si="283"/>
        <v>1990-Q1</v>
      </c>
      <c r="AC1804" s="81" t="str">
        <f t="shared" si="284"/>
        <v>1990-Q1</v>
      </c>
      <c r="AD1804" s="87">
        <f t="shared" si="285"/>
        <v>12.8</v>
      </c>
      <c r="AF1804" s="81" t="str">
        <f t="shared" si="286"/>
        <v/>
      </c>
      <c r="AG1804" s="87" t="str">
        <f t="shared" si="287"/>
        <v/>
      </c>
      <c r="AH1804" s="87" t="str">
        <f t="shared" si="288"/>
        <v/>
      </c>
      <c r="AI1804" s="87" t="str">
        <f t="shared" si="289"/>
        <v/>
      </c>
    </row>
    <row r="1805" spans="1:35" ht="12" customHeight="1" x14ac:dyDescent="0.2">
      <c r="A1805" s="73" t="s">
        <v>1887</v>
      </c>
      <c r="B1805" s="74" t="s">
        <v>171</v>
      </c>
      <c r="C1805" s="74" t="s">
        <v>2776</v>
      </c>
      <c r="D1805" s="74" t="s">
        <v>19</v>
      </c>
      <c r="E1805" s="74" t="s">
        <v>1440</v>
      </c>
      <c r="F1805" s="74" t="s">
        <v>2</v>
      </c>
      <c r="G1805" s="74" t="s">
        <v>2680</v>
      </c>
      <c r="H1805" s="76">
        <v>32660</v>
      </c>
      <c r="I1805" s="77">
        <v>15.5</v>
      </c>
      <c r="J1805" s="78">
        <v>11.14</v>
      </c>
      <c r="K1805" s="78">
        <v>14</v>
      </c>
      <c r="L1805" s="78">
        <v>44.56</v>
      </c>
      <c r="M1805" s="75" t="s">
        <v>1</v>
      </c>
      <c r="N1805" s="76">
        <v>32869</v>
      </c>
      <c r="O1805" s="77">
        <v>5.8</v>
      </c>
      <c r="P1805" s="75" t="s">
        <v>1</v>
      </c>
      <c r="Q1805" s="78">
        <v>13</v>
      </c>
      <c r="R1805" s="75" t="s">
        <v>1</v>
      </c>
      <c r="S1805" s="75" t="s">
        <v>1</v>
      </c>
      <c r="T1805" s="79">
        <v>6</v>
      </c>
      <c r="V1805" s="86">
        <v>32869</v>
      </c>
      <c r="X1805" s="81" t="str">
        <f t="shared" si="280"/>
        <v>1989-Q2</v>
      </c>
      <c r="Y1805" s="81" t="str">
        <f t="shared" si="281"/>
        <v>1989-Q2</v>
      </c>
      <c r="Z1805" s="87">
        <f t="shared" si="282"/>
        <v>14</v>
      </c>
      <c r="AB1805" s="81" t="str">
        <f t="shared" si="283"/>
        <v>1989-Q4</v>
      </c>
      <c r="AC1805" s="81" t="str">
        <f t="shared" si="284"/>
        <v>1989-Q4</v>
      </c>
      <c r="AD1805" s="87">
        <f t="shared" si="285"/>
        <v>13</v>
      </c>
      <c r="AF1805" s="81" t="str">
        <f t="shared" si="286"/>
        <v>1989-Q4</v>
      </c>
      <c r="AG1805" s="87">
        <f t="shared" si="287"/>
        <v>14</v>
      </c>
      <c r="AH1805" s="87">
        <f t="shared" si="288"/>
        <v>13</v>
      </c>
      <c r="AI1805" s="87">
        <f t="shared" si="289"/>
        <v>1</v>
      </c>
    </row>
    <row r="1806" spans="1:35" ht="12" customHeight="1" x14ac:dyDescent="0.2">
      <c r="A1806" s="73" t="s">
        <v>1887</v>
      </c>
      <c r="B1806" s="74" t="s">
        <v>8</v>
      </c>
      <c r="C1806" s="74" t="s">
        <v>2445</v>
      </c>
      <c r="D1806" s="74" t="s">
        <v>10</v>
      </c>
      <c r="E1806" s="74" t="s">
        <v>1762</v>
      </c>
      <c r="F1806" s="74" t="s">
        <v>2</v>
      </c>
      <c r="G1806" s="74" t="s">
        <v>2680</v>
      </c>
      <c r="H1806" s="76">
        <v>32660</v>
      </c>
      <c r="I1806" s="77">
        <v>9.6999999999999993</v>
      </c>
      <c r="J1806" s="78">
        <v>11.48</v>
      </c>
      <c r="K1806" s="78">
        <v>12.5</v>
      </c>
      <c r="L1806" s="78">
        <v>56.17</v>
      </c>
      <c r="M1806" s="78">
        <v>366.4</v>
      </c>
      <c r="N1806" s="76">
        <v>32869</v>
      </c>
      <c r="O1806" s="77">
        <v>8</v>
      </c>
      <c r="P1806" s="78">
        <v>11.42</v>
      </c>
      <c r="Q1806" s="78">
        <v>12.5</v>
      </c>
      <c r="R1806" s="78">
        <v>56.61</v>
      </c>
      <c r="S1806" s="78">
        <v>365.8</v>
      </c>
      <c r="T1806" s="79">
        <v>6</v>
      </c>
      <c r="V1806" s="86">
        <v>32869</v>
      </c>
      <c r="X1806" s="81" t="str">
        <f t="shared" si="280"/>
        <v>1989-Q2</v>
      </c>
      <c r="Y1806" s="81" t="str">
        <f t="shared" si="281"/>
        <v>1989-Q2</v>
      </c>
      <c r="Z1806" s="87">
        <f t="shared" si="282"/>
        <v>12.5</v>
      </c>
      <c r="AB1806" s="81" t="str">
        <f t="shared" si="283"/>
        <v>1989-Q4</v>
      </c>
      <c r="AC1806" s="81" t="str">
        <f t="shared" si="284"/>
        <v>1989-Q4</v>
      </c>
      <c r="AD1806" s="87">
        <f t="shared" si="285"/>
        <v>12.5</v>
      </c>
      <c r="AF1806" s="81" t="str">
        <f t="shared" si="286"/>
        <v>1989-Q4</v>
      </c>
      <c r="AG1806" s="87">
        <f t="shared" si="287"/>
        <v>12.5</v>
      </c>
      <c r="AH1806" s="87">
        <f t="shared" si="288"/>
        <v>12.5</v>
      </c>
      <c r="AI1806" s="87">
        <f t="shared" si="289"/>
        <v>0</v>
      </c>
    </row>
    <row r="1807" spans="1:35" ht="12" customHeight="1" x14ac:dyDescent="0.2">
      <c r="A1807" s="73" t="s">
        <v>1887</v>
      </c>
      <c r="B1807" s="74" t="s">
        <v>8</v>
      </c>
      <c r="C1807" s="74" t="s">
        <v>3016</v>
      </c>
      <c r="D1807" s="74" t="s">
        <v>124</v>
      </c>
      <c r="E1807" s="74" t="s">
        <v>1829</v>
      </c>
      <c r="F1807" s="74" t="s">
        <v>2</v>
      </c>
      <c r="G1807" s="74" t="s">
        <v>2680</v>
      </c>
      <c r="H1807" s="76">
        <v>32598</v>
      </c>
      <c r="I1807" s="77">
        <v>2.4</v>
      </c>
      <c r="J1807" s="75" t="s">
        <v>1</v>
      </c>
      <c r="K1807" s="78">
        <v>13.3</v>
      </c>
      <c r="L1807" s="78">
        <v>53.59</v>
      </c>
      <c r="M1807" s="75" t="s">
        <v>1</v>
      </c>
      <c r="N1807" s="76">
        <v>32863</v>
      </c>
      <c r="O1807" s="77">
        <v>-7.3</v>
      </c>
      <c r="P1807" s="75" t="s">
        <v>1</v>
      </c>
      <c r="Q1807" s="78">
        <v>12.9</v>
      </c>
      <c r="R1807" s="78">
        <v>53.6</v>
      </c>
      <c r="S1807" s="75" t="s">
        <v>1</v>
      </c>
      <c r="T1807" s="79">
        <v>8</v>
      </c>
      <c r="V1807" s="86">
        <v>32863</v>
      </c>
      <c r="X1807" s="81" t="str">
        <f t="shared" si="280"/>
        <v>1989-Q1</v>
      </c>
      <c r="Y1807" s="81" t="str">
        <f t="shared" si="281"/>
        <v>1989-Q1</v>
      </c>
      <c r="Z1807" s="87">
        <f t="shared" si="282"/>
        <v>13.3</v>
      </c>
      <c r="AB1807" s="81" t="str">
        <f t="shared" si="283"/>
        <v>1989-Q4</v>
      </c>
      <c r="AC1807" s="81" t="str">
        <f t="shared" si="284"/>
        <v>1989-Q4</v>
      </c>
      <c r="AD1807" s="87">
        <f t="shared" si="285"/>
        <v>12.9</v>
      </c>
      <c r="AF1807" s="81" t="str">
        <f t="shared" si="286"/>
        <v>1989-Q4</v>
      </c>
      <c r="AG1807" s="87">
        <f t="shared" si="287"/>
        <v>13.3</v>
      </c>
      <c r="AH1807" s="87">
        <f t="shared" si="288"/>
        <v>12.9</v>
      </c>
      <c r="AI1807" s="87">
        <f t="shared" si="289"/>
        <v>0.40000000000000036</v>
      </c>
    </row>
    <row r="1808" spans="1:35" ht="12" customHeight="1" x14ac:dyDescent="0.2">
      <c r="A1808" s="73" t="s">
        <v>1887</v>
      </c>
      <c r="B1808" s="74" t="s">
        <v>104</v>
      </c>
      <c r="C1808" s="74" t="s">
        <v>2997</v>
      </c>
      <c r="D1808" s="74" t="s">
        <v>106</v>
      </c>
      <c r="E1808" s="74" t="s">
        <v>333</v>
      </c>
      <c r="F1808" s="74" t="s">
        <v>2</v>
      </c>
      <c r="G1808" s="74" t="s">
        <v>2680</v>
      </c>
      <c r="H1808" s="76">
        <v>32482</v>
      </c>
      <c r="I1808" s="77">
        <v>195.5</v>
      </c>
      <c r="J1808" s="78">
        <v>11.04</v>
      </c>
      <c r="K1808" s="78">
        <v>13</v>
      </c>
      <c r="L1808" s="78">
        <v>46.75</v>
      </c>
      <c r="M1808" s="75" t="s">
        <v>1</v>
      </c>
      <c r="N1808" s="76">
        <v>32862</v>
      </c>
      <c r="O1808" s="77">
        <v>174.2</v>
      </c>
      <c r="P1808" s="78">
        <v>10.96</v>
      </c>
      <c r="Q1808" s="78">
        <v>12.9</v>
      </c>
      <c r="R1808" s="78">
        <v>46.75</v>
      </c>
      <c r="S1808" s="75" t="s">
        <v>1</v>
      </c>
      <c r="T1808" s="79">
        <v>12</v>
      </c>
      <c r="V1808" s="86">
        <v>32862</v>
      </c>
      <c r="X1808" s="81" t="str">
        <f t="shared" si="280"/>
        <v>1988-Q4</v>
      </c>
      <c r="Y1808" s="81" t="str">
        <f t="shared" si="281"/>
        <v>1988-Q4</v>
      </c>
      <c r="Z1808" s="87">
        <f t="shared" si="282"/>
        <v>13</v>
      </c>
      <c r="AB1808" s="81" t="str">
        <f t="shared" si="283"/>
        <v>1989-Q4</v>
      </c>
      <c r="AC1808" s="81" t="str">
        <f t="shared" si="284"/>
        <v>1989-Q4</v>
      </c>
      <c r="AD1808" s="87">
        <f t="shared" si="285"/>
        <v>12.9</v>
      </c>
      <c r="AF1808" s="81" t="str">
        <f t="shared" si="286"/>
        <v>1989-Q4</v>
      </c>
      <c r="AG1808" s="87">
        <f t="shared" si="287"/>
        <v>13</v>
      </c>
      <c r="AH1808" s="87">
        <f t="shared" si="288"/>
        <v>12.9</v>
      </c>
      <c r="AI1808" s="87">
        <f t="shared" si="289"/>
        <v>9.9999999999999645E-2</v>
      </c>
    </row>
    <row r="1809" spans="1:35" ht="12" customHeight="1" x14ac:dyDescent="0.2">
      <c r="A1809" s="73" t="s">
        <v>1887</v>
      </c>
      <c r="B1809" s="74" t="s">
        <v>67</v>
      </c>
      <c r="C1809" s="74" t="s">
        <v>744</v>
      </c>
      <c r="D1809" s="74" t="s">
        <v>2095</v>
      </c>
      <c r="E1809" s="74" t="s">
        <v>746</v>
      </c>
      <c r="F1809" s="74" t="s">
        <v>2</v>
      </c>
      <c r="G1809" s="74" t="s">
        <v>2680</v>
      </c>
      <c r="H1809" s="76">
        <v>32645</v>
      </c>
      <c r="I1809" s="77">
        <v>6.1</v>
      </c>
      <c r="J1809" s="78">
        <v>12.09</v>
      </c>
      <c r="K1809" s="78">
        <v>15</v>
      </c>
      <c r="L1809" s="78">
        <v>50.3</v>
      </c>
      <c r="M1809" s="75" t="s">
        <v>1</v>
      </c>
      <c r="N1809" s="76">
        <v>32860</v>
      </c>
      <c r="O1809" s="77">
        <v>4.4000000000000004</v>
      </c>
      <c r="P1809" s="75" t="s">
        <v>1</v>
      </c>
      <c r="Q1809" s="75" t="s">
        <v>1</v>
      </c>
      <c r="R1809" s="75" t="s">
        <v>1</v>
      </c>
      <c r="S1809" s="75" t="s">
        <v>1</v>
      </c>
      <c r="T1809" s="79">
        <v>7</v>
      </c>
      <c r="V1809" s="86">
        <v>32860</v>
      </c>
      <c r="X1809" s="81" t="str">
        <f t="shared" si="280"/>
        <v>1989-Q2</v>
      </c>
      <c r="Y1809" s="81" t="str">
        <f t="shared" si="281"/>
        <v>1989-Q2</v>
      </c>
      <c r="Z1809" s="87">
        <f t="shared" si="282"/>
        <v>15</v>
      </c>
      <c r="AB1809" s="81" t="str">
        <f t="shared" si="283"/>
        <v>1989-Q4</v>
      </c>
      <c r="AC1809" s="81" t="str">
        <f t="shared" si="284"/>
        <v/>
      </c>
      <c r="AD1809" s="87" t="str">
        <f t="shared" si="285"/>
        <v/>
      </c>
      <c r="AF1809" s="81" t="str">
        <f t="shared" si="286"/>
        <v/>
      </c>
      <c r="AG1809" s="87" t="str">
        <f t="shared" si="287"/>
        <v/>
      </c>
      <c r="AH1809" s="87" t="str">
        <f t="shared" si="288"/>
        <v/>
      </c>
      <c r="AI1809" s="87" t="str">
        <f t="shared" si="289"/>
        <v/>
      </c>
    </row>
    <row r="1810" spans="1:35" ht="12" customHeight="1" x14ac:dyDescent="0.2">
      <c r="A1810" s="73" t="s">
        <v>1887</v>
      </c>
      <c r="B1810" s="74" t="s">
        <v>63</v>
      </c>
      <c r="C1810" s="74" t="s">
        <v>3019</v>
      </c>
      <c r="D1810" s="74" t="s">
        <v>62</v>
      </c>
      <c r="E1810" s="74" t="s">
        <v>800</v>
      </c>
      <c r="F1810" s="74" t="s">
        <v>2</v>
      </c>
      <c r="G1810" s="74" t="s">
        <v>2680</v>
      </c>
      <c r="H1810" s="76">
        <v>32650</v>
      </c>
      <c r="I1810" s="77">
        <v>113.7</v>
      </c>
      <c r="J1810" s="78">
        <v>10.77</v>
      </c>
      <c r="K1810" s="78">
        <v>14.25</v>
      </c>
      <c r="L1810" s="78">
        <v>45</v>
      </c>
      <c r="M1810" s="78">
        <v>3503.3</v>
      </c>
      <c r="N1810" s="76">
        <v>32857</v>
      </c>
      <c r="O1810" s="77">
        <v>21.5</v>
      </c>
      <c r="P1810" s="78">
        <v>10.01</v>
      </c>
      <c r="Q1810" s="78">
        <v>13</v>
      </c>
      <c r="R1810" s="78">
        <v>43.06</v>
      </c>
      <c r="S1810" s="78">
        <v>3472.8</v>
      </c>
      <c r="T1810" s="79">
        <v>6</v>
      </c>
      <c r="V1810" s="86">
        <v>32857</v>
      </c>
      <c r="X1810" s="81" t="str">
        <f t="shared" si="280"/>
        <v>1989-Q2</v>
      </c>
      <c r="Y1810" s="81" t="str">
        <f t="shared" si="281"/>
        <v>1989-Q2</v>
      </c>
      <c r="Z1810" s="87">
        <f t="shared" si="282"/>
        <v>14.25</v>
      </c>
      <c r="AB1810" s="81" t="str">
        <f t="shared" si="283"/>
        <v>1989-Q4</v>
      </c>
      <c r="AC1810" s="81" t="str">
        <f t="shared" si="284"/>
        <v>1989-Q4</v>
      </c>
      <c r="AD1810" s="87">
        <f t="shared" si="285"/>
        <v>13</v>
      </c>
      <c r="AF1810" s="81" t="str">
        <f t="shared" si="286"/>
        <v>1989-Q4</v>
      </c>
      <c r="AG1810" s="87">
        <f t="shared" si="287"/>
        <v>14.25</v>
      </c>
      <c r="AH1810" s="87">
        <f t="shared" si="288"/>
        <v>13</v>
      </c>
      <c r="AI1810" s="87">
        <f t="shared" si="289"/>
        <v>1.25</v>
      </c>
    </row>
    <row r="1811" spans="1:35" ht="12" customHeight="1" x14ac:dyDescent="0.2">
      <c r="A1811" s="73" t="s">
        <v>1887</v>
      </c>
      <c r="B1811" s="74" t="s">
        <v>60</v>
      </c>
      <c r="C1811" s="74" t="s">
        <v>59</v>
      </c>
      <c r="D1811" s="74" t="s">
        <v>2228</v>
      </c>
      <c r="E1811" s="74" t="s">
        <v>853</v>
      </c>
      <c r="F1811" s="74" t="s">
        <v>2</v>
      </c>
      <c r="G1811" s="74" t="s">
        <v>2680</v>
      </c>
      <c r="H1811" s="76">
        <v>32647</v>
      </c>
      <c r="I1811" s="77">
        <v>61.5</v>
      </c>
      <c r="J1811" s="78">
        <v>11.37</v>
      </c>
      <c r="K1811" s="78">
        <v>14</v>
      </c>
      <c r="L1811" s="78">
        <v>41.13</v>
      </c>
      <c r="M1811" s="75" t="s">
        <v>1</v>
      </c>
      <c r="N1811" s="76">
        <v>32857</v>
      </c>
      <c r="O1811" s="77">
        <v>39</v>
      </c>
      <c r="P1811" s="75" t="s">
        <v>1</v>
      </c>
      <c r="Q1811" s="75" t="s">
        <v>1</v>
      </c>
      <c r="R1811" s="75" t="s">
        <v>1</v>
      </c>
      <c r="S1811" s="75" t="s">
        <v>1</v>
      </c>
      <c r="T1811" s="79">
        <v>7</v>
      </c>
      <c r="V1811" s="86">
        <v>32857</v>
      </c>
      <c r="X1811" s="81" t="str">
        <f t="shared" si="280"/>
        <v>1989-Q2</v>
      </c>
      <c r="Y1811" s="81" t="str">
        <f t="shared" si="281"/>
        <v>1989-Q2</v>
      </c>
      <c r="Z1811" s="87">
        <f t="shared" si="282"/>
        <v>14</v>
      </c>
      <c r="AB1811" s="81" t="str">
        <f t="shared" si="283"/>
        <v>1989-Q4</v>
      </c>
      <c r="AC1811" s="81" t="str">
        <f t="shared" si="284"/>
        <v/>
      </c>
      <c r="AD1811" s="87" t="str">
        <f t="shared" si="285"/>
        <v/>
      </c>
      <c r="AF1811" s="81" t="str">
        <f t="shared" si="286"/>
        <v/>
      </c>
      <c r="AG1811" s="87" t="str">
        <f t="shared" si="287"/>
        <v/>
      </c>
      <c r="AH1811" s="87" t="str">
        <f t="shared" si="288"/>
        <v/>
      </c>
      <c r="AI1811" s="87" t="str">
        <f t="shared" si="289"/>
        <v/>
      </c>
    </row>
    <row r="1812" spans="1:35" ht="12" customHeight="1" x14ac:dyDescent="0.2">
      <c r="A1812" s="73" t="s">
        <v>1887</v>
      </c>
      <c r="B1812" s="74" t="s">
        <v>8</v>
      </c>
      <c r="C1812" s="74" t="s">
        <v>3006</v>
      </c>
      <c r="D1812" s="74" t="s">
        <v>122</v>
      </c>
      <c r="E1812" s="74" t="s">
        <v>1804</v>
      </c>
      <c r="F1812" s="74" t="s">
        <v>2</v>
      </c>
      <c r="G1812" s="74" t="s">
        <v>2680</v>
      </c>
      <c r="H1812" s="76">
        <v>32507</v>
      </c>
      <c r="I1812" s="77">
        <v>12.1</v>
      </c>
      <c r="J1812" s="78">
        <v>10.48</v>
      </c>
      <c r="K1812" s="78">
        <v>13.1</v>
      </c>
      <c r="L1812" s="78">
        <v>49.47</v>
      </c>
      <c r="M1812" s="78">
        <v>630</v>
      </c>
      <c r="N1812" s="76">
        <v>32821</v>
      </c>
      <c r="O1812" s="77">
        <v>3.7</v>
      </c>
      <c r="P1812" s="78">
        <v>10.210000000000001</v>
      </c>
      <c r="Q1812" s="78">
        <v>13</v>
      </c>
      <c r="R1812" s="78">
        <v>49.5</v>
      </c>
      <c r="S1812" s="78">
        <v>635.9</v>
      </c>
      <c r="T1812" s="79">
        <v>10</v>
      </c>
      <c r="V1812" s="86">
        <v>32821</v>
      </c>
      <c r="X1812" s="81" t="str">
        <f t="shared" si="280"/>
        <v>1988-Q4</v>
      </c>
      <c r="Y1812" s="81" t="str">
        <f t="shared" si="281"/>
        <v>1988-Q4</v>
      </c>
      <c r="Z1812" s="87">
        <f t="shared" si="282"/>
        <v>13.1</v>
      </c>
      <c r="AB1812" s="81" t="str">
        <f t="shared" si="283"/>
        <v>1989-Q4</v>
      </c>
      <c r="AC1812" s="81" t="str">
        <f t="shared" si="284"/>
        <v>1989-Q4</v>
      </c>
      <c r="AD1812" s="87">
        <f t="shared" si="285"/>
        <v>13</v>
      </c>
      <c r="AF1812" s="81" t="str">
        <f t="shared" si="286"/>
        <v>1989-Q4</v>
      </c>
      <c r="AG1812" s="87">
        <f t="shared" si="287"/>
        <v>13.1</v>
      </c>
      <c r="AH1812" s="87">
        <f t="shared" si="288"/>
        <v>13</v>
      </c>
      <c r="AI1812" s="87">
        <f t="shared" si="289"/>
        <v>9.9999999999999645E-2</v>
      </c>
    </row>
    <row r="1813" spans="1:35" ht="12" customHeight="1" x14ac:dyDescent="0.2">
      <c r="A1813" s="73" t="s">
        <v>1887</v>
      </c>
      <c r="B1813" s="74" t="s">
        <v>67</v>
      </c>
      <c r="C1813" s="74" t="s">
        <v>772</v>
      </c>
      <c r="D1813" s="74" t="s">
        <v>2002</v>
      </c>
      <c r="E1813" s="74" t="s">
        <v>775</v>
      </c>
      <c r="F1813" s="74" t="s">
        <v>2</v>
      </c>
      <c r="G1813" s="74" t="s">
        <v>2680</v>
      </c>
      <c r="H1813" s="76">
        <v>32612</v>
      </c>
      <c r="I1813" s="77">
        <v>85.8</v>
      </c>
      <c r="J1813" s="78">
        <v>11.18</v>
      </c>
      <c r="K1813" s="78">
        <v>13.75</v>
      </c>
      <c r="L1813" s="78">
        <v>39.57</v>
      </c>
      <c r="M1813" s="75" t="s">
        <v>1</v>
      </c>
      <c r="N1813" s="76">
        <v>32812</v>
      </c>
      <c r="O1813" s="75" t="s">
        <v>1</v>
      </c>
      <c r="P1813" s="75" t="s">
        <v>1</v>
      </c>
      <c r="Q1813" s="75" t="s">
        <v>1</v>
      </c>
      <c r="R1813" s="75" t="s">
        <v>1</v>
      </c>
      <c r="S1813" s="75" t="s">
        <v>1</v>
      </c>
      <c r="T1813" s="79">
        <v>6</v>
      </c>
      <c r="V1813" s="86">
        <v>32812</v>
      </c>
      <c r="X1813" s="81" t="str">
        <f t="shared" si="280"/>
        <v>1989-Q2</v>
      </c>
      <c r="Y1813" s="81" t="str">
        <f t="shared" si="281"/>
        <v>1989-Q2</v>
      </c>
      <c r="Z1813" s="87">
        <f t="shared" si="282"/>
        <v>13.75</v>
      </c>
      <c r="AB1813" s="81" t="str">
        <f t="shared" si="283"/>
        <v>1989-Q4</v>
      </c>
      <c r="AC1813" s="81" t="str">
        <f t="shared" si="284"/>
        <v/>
      </c>
      <c r="AD1813" s="87" t="str">
        <f t="shared" si="285"/>
        <v/>
      </c>
      <c r="AF1813" s="81" t="str">
        <f t="shared" si="286"/>
        <v/>
      </c>
      <c r="AG1813" s="87" t="str">
        <f t="shared" si="287"/>
        <v/>
      </c>
      <c r="AH1813" s="87" t="str">
        <f t="shared" si="288"/>
        <v/>
      </c>
      <c r="AI1813" s="87" t="str">
        <f t="shared" si="289"/>
        <v/>
      </c>
    </row>
    <row r="1814" spans="1:35" ht="12" customHeight="1" x14ac:dyDescent="0.2">
      <c r="A1814" s="73" t="s">
        <v>1887</v>
      </c>
      <c r="B1814" s="74" t="s">
        <v>109</v>
      </c>
      <c r="C1814" s="74" t="s">
        <v>269</v>
      </c>
      <c r="D1814" s="74" t="s">
        <v>1176</v>
      </c>
      <c r="E1814" s="74" t="s">
        <v>321</v>
      </c>
      <c r="F1814" s="74" t="s">
        <v>2</v>
      </c>
      <c r="G1814" s="74" t="s">
        <v>2680</v>
      </c>
      <c r="H1814" s="76">
        <v>32457</v>
      </c>
      <c r="I1814" s="77">
        <v>122.1</v>
      </c>
      <c r="J1814" s="78">
        <v>10.41</v>
      </c>
      <c r="K1814" s="78">
        <v>14.25</v>
      </c>
      <c r="L1814" s="78">
        <v>44.69</v>
      </c>
      <c r="M1814" s="78">
        <v>859.1</v>
      </c>
      <c r="N1814" s="76">
        <v>32805</v>
      </c>
      <c r="O1814" s="77">
        <v>43.2</v>
      </c>
      <c r="P1814" s="78">
        <v>9.17</v>
      </c>
      <c r="Q1814" s="78">
        <v>12.5</v>
      </c>
      <c r="R1814" s="78">
        <v>44.07</v>
      </c>
      <c r="S1814" s="78">
        <v>788</v>
      </c>
      <c r="T1814" s="79">
        <v>11</v>
      </c>
      <c r="V1814" s="86">
        <v>32805</v>
      </c>
      <c r="X1814" s="81" t="str">
        <f t="shared" si="280"/>
        <v>1988-Q4</v>
      </c>
      <c r="Y1814" s="81" t="str">
        <f t="shared" si="281"/>
        <v>1988-Q4</v>
      </c>
      <c r="Z1814" s="87">
        <f t="shared" si="282"/>
        <v>14.25</v>
      </c>
      <c r="AB1814" s="81" t="str">
        <f t="shared" si="283"/>
        <v>1989-Q4</v>
      </c>
      <c r="AC1814" s="81" t="str">
        <f t="shared" si="284"/>
        <v>1989-Q4</v>
      </c>
      <c r="AD1814" s="87">
        <f t="shared" si="285"/>
        <v>12.5</v>
      </c>
      <c r="AF1814" s="81" t="str">
        <f t="shared" si="286"/>
        <v>1989-Q4</v>
      </c>
      <c r="AG1814" s="87">
        <f t="shared" si="287"/>
        <v>14.25</v>
      </c>
      <c r="AH1814" s="87">
        <f t="shared" si="288"/>
        <v>12.5</v>
      </c>
      <c r="AI1814" s="87">
        <f t="shared" si="289"/>
        <v>1.75</v>
      </c>
    </row>
    <row r="1815" spans="1:35" ht="12" customHeight="1" x14ac:dyDescent="0.2">
      <c r="A1815" s="73" t="s">
        <v>1887</v>
      </c>
      <c r="B1815" s="74" t="s">
        <v>92</v>
      </c>
      <c r="C1815" s="74" t="s">
        <v>91</v>
      </c>
      <c r="D1815" s="74" t="s">
        <v>52</v>
      </c>
      <c r="E1815" s="74" t="s">
        <v>458</v>
      </c>
      <c r="F1815" s="74" t="s">
        <v>2</v>
      </c>
      <c r="G1815" s="74" t="s">
        <v>2680</v>
      </c>
      <c r="H1815" s="76">
        <v>32601</v>
      </c>
      <c r="I1815" s="77">
        <v>413.3</v>
      </c>
      <c r="J1815" s="78">
        <v>11.26</v>
      </c>
      <c r="K1815" s="78">
        <v>13.25</v>
      </c>
      <c r="L1815" s="78">
        <v>40.4</v>
      </c>
      <c r="M1815" s="78">
        <v>8276.6</v>
      </c>
      <c r="N1815" s="76">
        <v>32779</v>
      </c>
      <c r="O1815" s="77">
        <v>218.1</v>
      </c>
      <c r="P1815" s="78">
        <v>10.8</v>
      </c>
      <c r="Q1815" s="78">
        <v>12.25</v>
      </c>
      <c r="R1815" s="78">
        <v>37.49</v>
      </c>
      <c r="S1815" s="78">
        <v>7934</v>
      </c>
      <c r="T1815" s="79">
        <v>5</v>
      </c>
      <c r="V1815" s="86">
        <v>32779</v>
      </c>
      <c r="X1815" s="81" t="str">
        <f t="shared" si="280"/>
        <v>1989-Q2</v>
      </c>
      <c r="Y1815" s="81" t="str">
        <f t="shared" si="281"/>
        <v>1989-Q2</v>
      </c>
      <c r="Z1815" s="87">
        <f t="shared" si="282"/>
        <v>13.25</v>
      </c>
      <c r="AB1815" s="81" t="str">
        <f t="shared" si="283"/>
        <v>1989-Q3</v>
      </c>
      <c r="AC1815" s="81" t="str">
        <f t="shared" si="284"/>
        <v>1989-Q3</v>
      </c>
      <c r="AD1815" s="87">
        <f t="shared" si="285"/>
        <v>12.25</v>
      </c>
      <c r="AF1815" s="81" t="str">
        <f t="shared" si="286"/>
        <v>1989-Q3</v>
      </c>
      <c r="AG1815" s="87">
        <f t="shared" si="287"/>
        <v>13.25</v>
      </c>
      <c r="AH1815" s="87">
        <f t="shared" si="288"/>
        <v>12.25</v>
      </c>
      <c r="AI1815" s="87">
        <f t="shared" si="289"/>
        <v>1</v>
      </c>
    </row>
    <row r="1816" spans="1:35" ht="12" customHeight="1" x14ac:dyDescent="0.2">
      <c r="A1816" s="73" t="s">
        <v>1887</v>
      </c>
      <c r="B1816" s="74" t="s">
        <v>42</v>
      </c>
      <c r="C1816" s="74" t="s">
        <v>41</v>
      </c>
      <c r="D1816" s="74" t="s">
        <v>12</v>
      </c>
      <c r="E1816" s="74" t="s">
        <v>1168</v>
      </c>
      <c r="F1816" s="74" t="s">
        <v>2</v>
      </c>
      <c r="G1816" s="74" t="s">
        <v>2680</v>
      </c>
      <c r="H1816" s="76">
        <v>32633</v>
      </c>
      <c r="I1816" s="77">
        <v>1.9</v>
      </c>
      <c r="J1816" s="78">
        <v>10.95</v>
      </c>
      <c r="K1816" s="78">
        <v>14</v>
      </c>
      <c r="L1816" s="78">
        <v>42.35</v>
      </c>
      <c r="M1816" s="75" t="s">
        <v>1</v>
      </c>
      <c r="N1816" s="76">
        <v>32777</v>
      </c>
      <c r="O1816" s="77">
        <v>-11</v>
      </c>
      <c r="P1816" s="75" t="s">
        <v>1</v>
      </c>
      <c r="Q1816" s="75" t="s">
        <v>1</v>
      </c>
      <c r="R1816" s="75" t="s">
        <v>1</v>
      </c>
      <c r="S1816" s="75" t="s">
        <v>1</v>
      </c>
      <c r="T1816" s="79">
        <v>4</v>
      </c>
      <c r="V1816" s="86">
        <v>32777</v>
      </c>
      <c r="X1816" s="81" t="str">
        <f t="shared" si="280"/>
        <v>1989-Q2</v>
      </c>
      <c r="Y1816" s="81" t="str">
        <f t="shared" si="281"/>
        <v>1989-Q2</v>
      </c>
      <c r="Z1816" s="87">
        <f t="shared" si="282"/>
        <v>14</v>
      </c>
      <c r="AB1816" s="81" t="str">
        <f t="shared" si="283"/>
        <v>1989-Q3</v>
      </c>
      <c r="AC1816" s="81" t="str">
        <f t="shared" si="284"/>
        <v/>
      </c>
      <c r="AD1816" s="87" t="str">
        <f t="shared" si="285"/>
        <v/>
      </c>
      <c r="AF1816" s="81" t="str">
        <f t="shared" si="286"/>
        <v/>
      </c>
      <c r="AG1816" s="87" t="str">
        <f t="shared" si="287"/>
        <v/>
      </c>
      <c r="AH1816" s="87" t="str">
        <f t="shared" si="288"/>
        <v/>
      </c>
      <c r="AI1816" s="87" t="str">
        <f t="shared" si="289"/>
        <v/>
      </c>
    </row>
    <row r="1817" spans="1:35" ht="12" customHeight="1" x14ac:dyDescent="0.2">
      <c r="A1817" s="73" t="s">
        <v>1887</v>
      </c>
      <c r="B1817" s="74" t="s">
        <v>199</v>
      </c>
      <c r="C1817" s="74" t="s">
        <v>2715</v>
      </c>
      <c r="D1817" s="74" t="s">
        <v>198</v>
      </c>
      <c r="E1817" s="74" t="s">
        <v>1021</v>
      </c>
      <c r="F1817" s="74" t="s">
        <v>2</v>
      </c>
      <c r="G1817" s="74" t="s">
        <v>2680</v>
      </c>
      <c r="H1817" s="76">
        <v>32324</v>
      </c>
      <c r="I1817" s="77">
        <v>5.0999999999999996</v>
      </c>
      <c r="J1817" s="78">
        <v>10.44</v>
      </c>
      <c r="K1817" s="78">
        <v>12.5</v>
      </c>
      <c r="L1817" s="78">
        <v>44</v>
      </c>
      <c r="M1817" s="78">
        <v>838</v>
      </c>
      <c r="N1817" s="76">
        <v>32734</v>
      </c>
      <c r="O1817" s="77">
        <v>-16.5</v>
      </c>
      <c r="P1817" s="78">
        <v>10.44</v>
      </c>
      <c r="Q1817" s="78">
        <v>12.5</v>
      </c>
      <c r="R1817" s="78">
        <v>44</v>
      </c>
      <c r="S1817" s="78">
        <v>838.5</v>
      </c>
      <c r="T1817" s="79">
        <v>13</v>
      </c>
      <c r="V1817" s="86">
        <v>32734</v>
      </c>
      <c r="X1817" s="81" t="str">
        <f t="shared" si="280"/>
        <v>1988-Q2</v>
      </c>
      <c r="Y1817" s="81" t="str">
        <f t="shared" si="281"/>
        <v>1988-Q2</v>
      </c>
      <c r="Z1817" s="87">
        <f t="shared" si="282"/>
        <v>12.5</v>
      </c>
      <c r="AB1817" s="81" t="str">
        <f t="shared" si="283"/>
        <v>1989-Q3</v>
      </c>
      <c r="AC1817" s="81" t="str">
        <f t="shared" si="284"/>
        <v>1989-Q3</v>
      </c>
      <c r="AD1817" s="87">
        <f t="shared" si="285"/>
        <v>12.5</v>
      </c>
      <c r="AF1817" s="81" t="str">
        <f t="shared" si="286"/>
        <v>1989-Q3</v>
      </c>
      <c r="AG1817" s="87">
        <f t="shared" si="287"/>
        <v>12.5</v>
      </c>
      <c r="AH1817" s="87">
        <f t="shared" si="288"/>
        <v>12.5</v>
      </c>
      <c r="AI1817" s="87">
        <f t="shared" si="289"/>
        <v>0</v>
      </c>
    </row>
    <row r="1818" spans="1:35" ht="12" customHeight="1" x14ac:dyDescent="0.2">
      <c r="A1818" s="73" t="s">
        <v>1887</v>
      </c>
      <c r="B1818" s="74" t="s">
        <v>70</v>
      </c>
      <c r="C1818" s="74" t="s">
        <v>69</v>
      </c>
      <c r="D1818" s="74" t="s">
        <v>26</v>
      </c>
      <c r="E1818" s="74" t="s">
        <v>727</v>
      </c>
      <c r="F1818" s="74" t="s">
        <v>2</v>
      </c>
      <c r="G1818" s="74" t="s">
        <v>2680</v>
      </c>
      <c r="H1818" s="76">
        <v>31604</v>
      </c>
      <c r="I1818" s="77">
        <v>13.8</v>
      </c>
      <c r="J1818" s="78">
        <v>12.54</v>
      </c>
      <c r="K1818" s="78">
        <v>15.28</v>
      </c>
      <c r="L1818" s="78">
        <v>40</v>
      </c>
      <c r="M1818" s="75" t="s">
        <v>1</v>
      </c>
      <c r="N1818" s="76">
        <v>32695</v>
      </c>
      <c r="O1818" s="77">
        <v>9.5</v>
      </c>
      <c r="P1818" s="75" t="s">
        <v>1</v>
      </c>
      <c r="Q1818" s="75" t="s">
        <v>1</v>
      </c>
      <c r="R1818" s="75" t="s">
        <v>1</v>
      </c>
      <c r="S1818" s="75" t="s">
        <v>1</v>
      </c>
      <c r="T1818" s="79">
        <v>36</v>
      </c>
      <c r="V1818" s="86">
        <v>32695</v>
      </c>
      <c r="X1818" s="81" t="str">
        <f t="shared" si="280"/>
        <v>1986-Q3</v>
      </c>
      <c r="Y1818" s="81" t="str">
        <f t="shared" si="281"/>
        <v>1986-Q3</v>
      </c>
      <c r="Z1818" s="87">
        <f t="shared" si="282"/>
        <v>15.28</v>
      </c>
      <c r="AB1818" s="81" t="str">
        <f t="shared" si="283"/>
        <v>1989-Q3</v>
      </c>
      <c r="AC1818" s="81" t="str">
        <f t="shared" si="284"/>
        <v/>
      </c>
      <c r="AD1818" s="87" t="str">
        <f t="shared" si="285"/>
        <v/>
      </c>
      <c r="AF1818" s="81" t="str">
        <f t="shared" si="286"/>
        <v/>
      </c>
      <c r="AG1818" s="87" t="str">
        <f t="shared" si="287"/>
        <v/>
      </c>
      <c r="AH1818" s="87" t="str">
        <f t="shared" si="288"/>
        <v/>
      </c>
      <c r="AI1818" s="87" t="str">
        <f t="shared" si="289"/>
        <v/>
      </c>
    </row>
    <row r="1819" spans="1:35" ht="12" customHeight="1" x14ac:dyDescent="0.2">
      <c r="A1819" s="73" t="s">
        <v>1887</v>
      </c>
      <c r="B1819" s="74" t="s">
        <v>67</v>
      </c>
      <c r="C1819" s="74" t="s">
        <v>781</v>
      </c>
      <c r="D1819" s="74" t="s">
        <v>2002</v>
      </c>
      <c r="E1819" s="74" t="s">
        <v>788</v>
      </c>
      <c r="F1819" s="74" t="s">
        <v>2</v>
      </c>
      <c r="G1819" s="74" t="s">
        <v>2680</v>
      </c>
      <c r="H1819" s="76">
        <v>32493</v>
      </c>
      <c r="I1819" s="77">
        <v>28.2</v>
      </c>
      <c r="J1819" s="78">
        <v>10.6</v>
      </c>
      <c r="K1819" s="78">
        <v>13.75</v>
      </c>
      <c r="L1819" s="78">
        <v>36.58</v>
      </c>
      <c r="M1819" s="78">
        <v>589.1</v>
      </c>
      <c r="N1819" s="76">
        <v>32689</v>
      </c>
      <c r="O1819" s="77">
        <v>17.5</v>
      </c>
      <c r="P1819" s="78">
        <v>10.38</v>
      </c>
      <c r="Q1819" s="78">
        <v>13</v>
      </c>
      <c r="R1819" s="78">
        <v>36.58</v>
      </c>
      <c r="S1819" s="78">
        <v>557.79999999999995</v>
      </c>
      <c r="T1819" s="79">
        <v>6</v>
      </c>
      <c r="V1819" s="86">
        <v>32689</v>
      </c>
      <c r="X1819" s="81" t="str">
        <f t="shared" si="280"/>
        <v>1988-Q4</v>
      </c>
      <c r="Y1819" s="81" t="str">
        <f t="shared" si="281"/>
        <v>1988-Q4</v>
      </c>
      <c r="Z1819" s="87">
        <f t="shared" si="282"/>
        <v>13.75</v>
      </c>
      <c r="AB1819" s="81" t="str">
        <f t="shared" si="283"/>
        <v>1989-Q2</v>
      </c>
      <c r="AC1819" s="81" t="str">
        <f t="shared" si="284"/>
        <v>1989-Q2</v>
      </c>
      <c r="AD1819" s="87">
        <f t="shared" si="285"/>
        <v>13</v>
      </c>
      <c r="AF1819" s="81" t="str">
        <f t="shared" si="286"/>
        <v>1989-Q2</v>
      </c>
      <c r="AG1819" s="87">
        <f t="shared" si="287"/>
        <v>13.75</v>
      </c>
      <c r="AH1819" s="87">
        <f t="shared" si="288"/>
        <v>13</v>
      </c>
      <c r="AI1819" s="87">
        <f t="shared" si="289"/>
        <v>0.75</v>
      </c>
    </row>
    <row r="1820" spans="1:35" ht="12" customHeight="1" x14ac:dyDescent="0.2">
      <c r="A1820" s="73" t="s">
        <v>1887</v>
      </c>
      <c r="B1820" s="74" t="s">
        <v>163</v>
      </c>
      <c r="C1820" s="74" t="s">
        <v>2330</v>
      </c>
      <c r="D1820" s="74" t="s">
        <v>15</v>
      </c>
      <c r="E1820" s="74" t="s">
        <v>1467</v>
      </c>
      <c r="F1820" s="74" t="s">
        <v>2</v>
      </c>
      <c r="G1820" s="74" t="s">
        <v>2680</v>
      </c>
      <c r="H1820" s="76">
        <v>32511</v>
      </c>
      <c r="I1820" s="77">
        <v>27.2</v>
      </c>
      <c r="J1820" s="78">
        <v>10.62</v>
      </c>
      <c r="K1820" s="78">
        <v>13.25</v>
      </c>
      <c r="L1820" s="78">
        <v>46.31</v>
      </c>
      <c r="M1820" s="78">
        <v>1640.1</v>
      </c>
      <c r="N1820" s="76">
        <v>32686</v>
      </c>
      <c r="O1820" s="77">
        <v>21.8</v>
      </c>
      <c r="P1820" s="78">
        <v>10.68</v>
      </c>
      <c r="Q1820" s="78">
        <v>13.25</v>
      </c>
      <c r="R1820" s="78">
        <v>46.2</v>
      </c>
      <c r="S1820" s="78">
        <v>1639.4</v>
      </c>
      <c r="T1820" s="79">
        <v>5</v>
      </c>
      <c r="V1820" s="86">
        <v>32686</v>
      </c>
      <c r="X1820" s="81" t="str">
        <f t="shared" si="280"/>
        <v>1989-Q1</v>
      </c>
      <c r="Y1820" s="81" t="str">
        <f t="shared" si="281"/>
        <v>1989-Q1</v>
      </c>
      <c r="Z1820" s="87">
        <f t="shared" si="282"/>
        <v>13.25</v>
      </c>
      <c r="AB1820" s="81" t="str">
        <f t="shared" si="283"/>
        <v>1989-Q2</v>
      </c>
      <c r="AC1820" s="81" t="str">
        <f t="shared" si="284"/>
        <v>1989-Q2</v>
      </c>
      <c r="AD1820" s="87">
        <f t="shared" si="285"/>
        <v>13.25</v>
      </c>
      <c r="AF1820" s="81" t="str">
        <f t="shared" si="286"/>
        <v>1989-Q2</v>
      </c>
      <c r="AG1820" s="87">
        <f t="shared" si="287"/>
        <v>13.25</v>
      </c>
      <c r="AH1820" s="87">
        <f t="shared" si="288"/>
        <v>13.25</v>
      </c>
      <c r="AI1820" s="87">
        <f t="shared" si="289"/>
        <v>0</v>
      </c>
    </row>
    <row r="1821" spans="1:35" ht="12" customHeight="1" x14ac:dyDescent="0.2">
      <c r="A1821" s="73" t="s">
        <v>1887</v>
      </c>
      <c r="B1821" s="74" t="s">
        <v>8</v>
      </c>
      <c r="C1821" s="74" t="s">
        <v>2942</v>
      </c>
      <c r="D1821" s="74" t="s">
        <v>128</v>
      </c>
      <c r="E1821" s="74" t="s">
        <v>1743</v>
      </c>
      <c r="F1821" s="74" t="s">
        <v>2</v>
      </c>
      <c r="G1821" s="74" t="s">
        <v>2680</v>
      </c>
      <c r="H1821" s="76">
        <v>32416</v>
      </c>
      <c r="I1821" s="77">
        <v>7.5</v>
      </c>
      <c r="J1821" s="78">
        <v>11.73</v>
      </c>
      <c r="K1821" s="78">
        <v>13.75</v>
      </c>
      <c r="L1821" s="78">
        <v>47.63</v>
      </c>
      <c r="M1821" s="78">
        <v>234.3</v>
      </c>
      <c r="N1821" s="76">
        <v>32667</v>
      </c>
      <c r="O1821" s="77">
        <v>7.3</v>
      </c>
      <c r="P1821" s="78">
        <v>12.02</v>
      </c>
      <c r="Q1821" s="78">
        <v>13.5</v>
      </c>
      <c r="R1821" s="78">
        <v>47.81</v>
      </c>
      <c r="S1821" s="78">
        <v>234.2</v>
      </c>
      <c r="T1821" s="79">
        <v>8</v>
      </c>
      <c r="V1821" s="86">
        <v>32667</v>
      </c>
      <c r="X1821" s="81" t="str">
        <f t="shared" si="280"/>
        <v>1988-Q3</v>
      </c>
      <c r="Y1821" s="81" t="str">
        <f t="shared" si="281"/>
        <v>1988-Q3</v>
      </c>
      <c r="Z1821" s="87">
        <f t="shared" si="282"/>
        <v>13.75</v>
      </c>
      <c r="AB1821" s="81" t="str">
        <f t="shared" si="283"/>
        <v>1989-Q2</v>
      </c>
      <c r="AC1821" s="81" t="str">
        <f t="shared" si="284"/>
        <v>1989-Q2</v>
      </c>
      <c r="AD1821" s="87">
        <f t="shared" si="285"/>
        <v>13.5</v>
      </c>
      <c r="AF1821" s="81" t="str">
        <f t="shared" si="286"/>
        <v>1989-Q2</v>
      </c>
      <c r="AG1821" s="87">
        <f t="shared" si="287"/>
        <v>13.75</v>
      </c>
      <c r="AH1821" s="87">
        <f t="shared" si="288"/>
        <v>13.5</v>
      </c>
      <c r="AI1821" s="87">
        <f t="shared" si="289"/>
        <v>0.25</v>
      </c>
    </row>
    <row r="1822" spans="1:35" ht="12" customHeight="1" x14ac:dyDescent="0.2">
      <c r="A1822" s="73" t="s">
        <v>1887</v>
      </c>
      <c r="B1822" s="74" t="s">
        <v>89</v>
      </c>
      <c r="C1822" s="74" t="s">
        <v>88</v>
      </c>
      <c r="D1822" s="74" t="s">
        <v>12</v>
      </c>
      <c r="E1822" s="74" t="s">
        <v>527</v>
      </c>
      <c r="F1822" s="74" t="s">
        <v>2</v>
      </c>
      <c r="G1822" s="74" t="s">
        <v>2680</v>
      </c>
      <c r="H1822" s="76">
        <v>32360</v>
      </c>
      <c r="I1822" s="77">
        <v>36.1</v>
      </c>
      <c r="J1822" s="78">
        <v>11.1</v>
      </c>
      <c r="K1822" s="78">
        <v>14.25</v>
      </c>
      <c r="L1822" s="78">
        <v>47.01</v>
      </c>
      <c r="M1822" s="78">
        <v>627</v>
      </c>
      <c r="N1822" s="76">
        <v>32661</v>
      </c>
      <c r="O1822" s="77">
        <v>24.2</v>
      </c>
      <c r="P1822" s="78">
        <v>10.63</v>
      </c>
      <c r="Q1822" s="78">
        <v>13.2</v>
      </c>
      <c r="R1822" s="78">
        <v>49.78</v>
      </c>
      <c r="S1822" s="78">
        <v>608.29999999999995</v>
      </c>
      <c r="T1822" s="79">
        <v>10</v>
      </c>
      <c r="V1822" s="86">
        <v>32661</v>
      </c>
      <c r="X1822" s="81" t="str">
        <f t="shared" si="280"/>
        <v>1988-Q3</v>
      </c>
      <c r="Y1822" s="81" t="str">
        <f t="shared" si="281"/>
        <v>1988-Q3</v>
      </c>
      <c r="Z1822" s="87">
        <f t="shared" si="282"/>
        <v>14.25</v>
      </c>
      <c r="AB1822" s="81" t="str">
        <f t="shared" si="283"/>
        <v>1989-Q2</v>
      </c>
      <c r="AC1822" s="81" t="str">
        <f t="shared" si="284"/>
        <v>1989-Q2</v>
      </c>
      <c r="AD1822" s="87">
        <f t="shared" si="285"/>
        <v>13.2</v>
      </c>
      <c r="AF1822" s="81" t="str">
        <f t="shared" si="286"/>
        <v>1989-Q2</v>
      </c>
      <c r="AG1822" s="87">
        <f t="shared" si="287"/>
        <v>14.25</v>
      </c>
      <c r="AH1822" s="87">
        <f t="shared" si="288"/>
        <v>13.2</v>
      </c>
      <c r="AI1822" s="87">
        <f t="shared" si="289"/>
        <v>1.0500000000000007</v>
      </c>
    </row>
    <row r="1823" spans="1:35" ht="12" customHeight="1" x14ac:dyDescent="0.2">
      <c r="A1823" s="73" t="s">
        <v>1887</v>
      </c>
      <c r="B1823" s="74" t="s">
        <v>28</v>
      </c>
      <c r="C1823" s="74" t="s">
        <v>155</v>
      </c>
      <c r="D1823" s="74" t="s">
        <v>2095</v>
      </c>
      <c r="E1823" s="74" t="s">
        <v>1530</v>
      </c>
      <c r="F1823" s="74" t="s">
        <v>2</v>
      </c>
      <c r="G1823" s="74" t="s">
        <v>2680</v>
      </c>
      <c r="H1823" s="76">
        <v>32429</v>
      </c>
      <c r="I1823" s="77">
        <v>38.299999999999997</v>
      </c>
      <c r="J1823" s="78">
        <v>11.51</v>
      </c>
      <c r="K1823" s="78">
        <v>14</v>
      </c>
      <c r="L1823" s="78">
        <v>46.62</v>
      </c>
      <c r="M1823" s="78">
        <v>488</v>
      </c>
      <c r="N1823" s="76">
        <v>32633</v>
      </c>
      <c r="O1823" s="77">
        <v>14.7</v>
      </c>
      <c r="P1823" s="78">
        <v>10.87</v>
      </c>
      <c r="Q1823" s="78">
        <v>12.4</v>
      </c>
      <c r="R1823" s="78">
        <v>46.61</v>
      </c>
      <c r="S1823" s="78">
        <v>427.2</v>
      </c>
      <c r="T1823" s="79">
        <v>6</v>
      </c>
      <c r="V1823" s="86">
        <v>32633</v>
      </c>
      <c r="X1823" s="81" t="str">
        <f t="shared" si="280"/>
        <v>1988-Q4</v>
      </c>
      <c r="Y1823" s="81" t="str">
        <f t="shared" si="281"/>
        <v>1988-Q4</v>
      </c>
      <c r="Z1823" s="87">
        <f t="shared" si="282"/>
        <v>14</v>
      </c>
      <c r="AB1823" s="81" t="str">
        <f t="shared" si="283"/>
        <v>1989-Q2</v>
      </c>
      <c r="AC1823" s="81" t="str">
        <f t="shared" si="284"/>
        <v>1989-Q2</v>
      </c>
      <c r="AD1823" s="87">
        <f t="shared" si="285"/>
        <v>12.4</v>
      </c>
      <c r="AF1823" s="81" t="str">
        <f t="shared" si="286"/>
        <v>1989-Q2</v>
      </c>
      <c r="AG1823" s="87">
        <f t="shared" si="287"/>
        <v>14</v>
      </c>
      <c r="AH1823" s="87">
        <f t="shared" si="288"/>
        <v>12.4</v>
      </c>
      <c r="AI1823" s="87">
        <f t="shared" si="289"/>
        <v>1.5999999999999996</v>
      </c>
    </row>
    <row r="1824" spans="1:35" ht="12" customHeight="1" x14ac:dyDescent="0.2">
      <c r="A1824" s="73" t="s">
        <v>1887</v>
      </c>
      <c r="B1824" s="74" t="s">
        <v>39</v>
      </c>
      <c r="C1824" s="74" t="s">
        <v>1175</v>
      </c>
      <c r="D1824" s="74" t="s">
        <v>1176</v>
      </c>
      <c r="E1824" s="74" t="s">
        <v>1184</v>
      </c>
      <c r="F1824" s="74" t="s">
        <v>2</v>
      </c>
      <c r="G1824" s="74" t="s">
        <v>2680</v>
      </c>
      <c r="H1824" s="76">
        <v>32248</v>
      </c>
      <c r="I1824" s="77">
        <v>-3</v>
      </c>
      <c r="J1824" s="78">
        <v>10.63</v>
      </c>
      <c r="K1824" s="78">
        <v>13.8</v>
      </c>
      <c r="L1824" s="78">
        <v>37.25</v>
      </c>
      <c r="M1824" s="75" t="s">
        <v>1</v>
      </c>
      <c r="N1824" s="76">
        <v>32616</v>
      </c>
      <c r="O1824" s="77">
        <v>-2.7</v>
      </c>
      <c r="P1824" s="78">
        <v>10.49</v>
      </c>
      <c r="Q1824" s="78">
        <v>13</v>
      </c>
      <c r="R1824" s="78">
        <v>36.799999999999997</v>
      </c>
      <c r="S1824" s="78">
        <v>743.4</v>
      </c>
      <c r="T1824" s="79">
        <v>12</v>
      </c>
      <c r="V1824" s="86">
        <v>32616</v>
      </c>
      <c r="X1824" s="81" t="str">
        <f t="shared" si="280"/>
        <v>1988-Q2</v>
      </c>
      <c r="Y1824" s="81" t="str">
        <f t="shared" si="281"/>
        <v>1988-Q2</v>
      </c>
      <c r="Z1824" s="87">
        <f t="shared" si="282"/>
        <v>13.8</v>
      </c>
      <c r="AB1824" s="81" t="str">
        <f t="shared" si="283"/>
        <v>1989-Q2</v>
      </c>
      <c r="AC1824" s="81" t="str">
        <f t="shared" si="284"/>
        <v>1989-Q2</v>
      </c>
      <c r="AD1824" s="87">
        <f t="shared" si="285"/>
        <v>13</v>
      </c>
      <c r="AF1824" s="81" t="str">
        <f t="shared" si="286"/>
        <v>1989-Q2</v>
      </c>
      <c r="AG1824" s="87">
        <f t="shared" si="287"/>
        <v>13.8</v>
      </c>
      <c r="AH1824" s="87">
        <f t="shared" si="288"/>
        <v>13</v>
      </c>
      <c r="AI1824" s="87">
        <f t="shared" si="289"/>
        <v>0.80000000000000071</v>
      </c>
    </row>
    <row r="1825" spans="1:35" ht="12" customHeight="1" x14ac:dyDescent="0.2">
      <c r="A1825" s="73" t="s">
        <v>1887</v>
      </c>
      <c r="B1825" s="74" t="s">
        <v>39</v>
      </c>
      <c r="C1825" s="74" t="s">
        <v>2777</v>
      </c>
      <c r="D1825" s="74" t="s">
        <v>2095</v>
      </c>
      <c r="E1825" s="74" t="s">
        <v>1201</v>
      </c>
      <c r="F1825" s="74" t="s">
        <v>2</v>
      </c>
      <c r="G1825" s="74" t="s">
        <v>2680</v>
      </c>
      <c r="H1825" s="76">
        <v>32479</v>
      </c>
      <c r="I1825" s="77">
        <v>97.7</v>
      </c>
      <c r="J1825" s="75" t="s">
        <v>1</v>
      </c>
      <c r="K1825" s="75" t="s">
        <v>1</v>
      </c>
      <c r="L1825" s="75" t="s">
        <v>1</v>
      </c>
      <c r="M1825" s="75" t="s">
        <v>1</v>
      </c>
      <c r="N1825" s="76">
        <v>32603</v>
      </c>
      <c r="O1825" s="77">
        <v>97.7</v>
      </c>
      <c r="P1825" s="75" t="s">
        <v>1</v>
      </c>
      <c r="Q1825" s="78">
        <v>14.2</v>
      </c>
      <c r="R1825" s="75" t="s">
        <v>1</v>
      </c>
      <c r="S1825" s="75" t="s">
        <v>1</v>
      </c>
      <c r="T1825" s="79">
        <v>4</v>
      </c>
      <c r="V1825" s="86">
        <v>32603</v>
      </c>
      <c r="X1825" s="81" t="str">
        <f t="shared" si="280"/>
        <v>1988-Q4</v>
      </c>
      <c r="Y1825" s="81" t="str">
        <f t="shared" si="281"/>
        <v/>
      </c>
      <c r="Z1825" s="87" t="str">
        <f t="shared" si="282"/>
        <v/>
      </c>
      <c r="AB1825" s="81" t="str">
        <f t="shared" si="283"/>
        <v>1989-Q2</v>
      </c>
      <c r="AC1825" s="81" t="str">
        <f t="shared" si="284"/>
        <v>1989-Q2</v>
      </c>
      <c r="AD1825" s="87">
        <f t="shared" si="285"/>
        <v>14.2</v>
      </c>
      <c r="AF1825" s="81" t="str">
        <f t="shared" si="286"/>
        <v/>
      </c>
      <c r="AG1825" s="87" t="str">
        <f t="shared" si="287"/>
        <v/>
      </c>
      <c r="AH1825" s="87" t="str">
        <f t="shared" si="288"/>
        <v/>
      </c>
      <c r="AI1825" s="87" t="str">
        <f t="shared" si="289"/>
        <v/>
      </c>
    </row>
    <row r="1826" spans="1:35" ht="12" customHeight="1" x14ac:dyDescent="0.2">
      <c r="A1826" s="73" t="s">
        <v>1887</v>
      </c>
      <c r="B1826" s="74" t="s">
        <v>81</v>
      </c>
      <c r="C1826" s="74" t="s">
        <v>84</v>
      </c>
      <c r="D1826" s="74" t="s">
        <v>83</v>
      </c>
      <c r="E1826" s="74" t="s">
        <v>588</v>
      </c>
      <c r="F1826" s="74" t="s">
        <v>2</v>
      </c>
      <c r="G1826" s="74" t="s">
        <v>2680</v>
      </c>
      <c r="H1826" s="76">
        <v>32100</v>
      </c>
      <c r="I1826" s="77">
        <v>430</v>
      </c>
      <c r="J1826" s="78">
        <v>10.27</v>
      </c>
      <c r="K1826" s="78">
        <v>12</v>
      </c>
      <c r="L1826" s="78">
        <v>41.79</v>
      </c>
      <c r="M1826" s="78">
        <v>4359.3999999999996</v>
      </c>
      <c r="N1826" s="76">
        <v>32597</v>
      </c>
      <c r="O1826" s="77">
        <v>60.5</v>
      </c>
      <c r="P1826" s="78">
        <v>10.83</v>
      </c>
      <c r="Q1826" s="78">
        <v>14</v>
      </c>
      <c r="R1826" s="78">
        <v>35.4</v>
      </c>
      <c r="S1826" s="78">
        <v>1440</v>
      </c>
      <c r="T1826" s="79">
        <v>16</v>
      </c>
      <c r="V1826" s="86">
        <v>32597</v>
      </c>
      <c r="X1826" s="81" t="str">
        <f t="shared" si="280"/>
        <v>1987-Q4</v>
      </c>
      <c r="Y1826" s="81" t="str">
        <f t="shared" si="281"/>
        <v>1987-Q4</v>
      </c>
      <c r="Z1826" s="87">
        <f t="shared" si="282"/>
        <v>12</v>
      </c>
      <c r="AB1826" s="81" t="str">
        <f t="shared" si="283"/>
        <v>1989-Q1</v>
      </c>
      <c r="AC1826" s="81" t="str">
        <f t="shared" si="284"/>
        <v>1989-Q1</v>
      </c>
      <c r="AD1826" s="87">
        <f t="shared" si="285"/>
        <v>14</v>
      </c>
      <c r="AF1826" s="81" t="str">
        <f t="shared" si="286"/>
        <v>1989-Q1</v>
      </c>
      <c r="AG1826" s="87">
        <f t="shared" si="287"/>
        <v>12</v>
      </c>
      <c r="AH1826" s="87">
        <f t="shared" si="288"/>
        <v>14</v>
      </c>
      <c r="AI1826" s="87">
        <f t="shared" si="289"/>
        <v>-2</v>
      </c>
    </row>
    <row r="1827" spans="1:35" ht="12" customHeight="1" x14ac:dyDescent="0.2">
      <c r="A1827" s="73" t="s">
        <v>1887</v>
      </c>
      <c r="B1827" s="74" t="s">
        <v>39</v>
      </c>
      <c r="C1827" s="74" t="s">
        <v>1222</v>
      </c>
      <c r="D1827" s="74" t="s">
        <v>2228</v>
      </c>
      <c r="E1827" s="74" t="s">
        <v>1229</v>
      </c>
      <c r="F1827" s="74" t="s">
        <v>2</v>
      </c>
      <c r="G1827" s="74" t="s">
        <v>2680</v>
      </c>
      <c r="H1827" s="76">
        <v>32244</v>
      </c>
      <c r="I1827" s="77">
        <v>0</v>
      </c>
      <c r="J1827" s="75" t="s">
        <v>1</v>
      </c>
      <c r="K1827" s="75" t="s">
        <v>1</v>
      </c>
      <c r="L1827" s="75" t="s">
        <v>1</v>
      </c>
      <c r="M1827" s="75" t="s">
        <v>1</v>
      </c>
      <c r="N1827" s="76">
        <v>32575</v>
      </c>
      <c r="O1827" s="77">
        <v>0</v>
      </c>
      <c r="P1827" s="78">
        <v>10.77</v>
      </c>
      <c r="Q1827" s="78">
        <v>13</v>
      </c>
      <c r="R1827" s="78">
        <v>38.28</v>
      </c>
      <c r="S1827" s="78">
        <v>2932.9</v>
      </c>
      <c r="T1827" s="79">
        <v>11</v>
      </c>
      <c r="V1827" s="86">
        <v>32575</v>
      </c>
      <c r="X1827" s="81" t="str">
        <f t="shared" si="280"/>
        <v>1988-Q2</v>
      </c>
      <c r="Y1827" s="81" t="str">
        <f t="shared" si="281"/>
        <v/>
      </c>
      <c r="Z1827" s="87" t="str">
        <f t="shared" si="282"/>
        <v/>
      </c>
      <c r="AB1827" s="81" t="str">
        <f t="shared" si="283"/>
        <v>1989-Q1</v>
      </c>
      <c r="AC1827" s="81" t="str">
        <f t="shared" si="284"/>
        <v>1989-Q1</v>
      </c>
      <c r="AD1827" s="87">
        <f t="shared" si="285"/>
        <v>13</v>
      </c>
      <c r="AF1827" s="81" t="str">
        <f t="shared" si="286"/>
        <v/>
      </c>
      <c r="AG1827" s="87" t="str">
        <f t="shared" si="287"/>
        <v/>
      </c>
      <c r="AH1827" s="87" t="str">
        <f t="shared" si="288"/>
        <v/>
      </c>
      <c r="AI1827" s="87" t="str">
        <f t="shared" si="289"/>
        <v/>
      </c>
    </row>
    <row r="1828" spans="1:35" ht="12" customHeight="1" x14ac:dyDescent="0.2">
      <c r="A1828" s="73" t="s">
        <v>1887</v>
      </c>
      <c r="B1828" s="74" t="s">
        <v>70</v>
      </c>
      <c r="C1828" s="74" t="s">
        <v>69</v>
      </c>
      <c r="D1828" s="74" t="s">
        <v>26</v>
      </c>
      <c r="E1828" s="74" t="s">
        <v>726</v>
      </c>
      <c r="F1828" s="74" t="s">
        <v>2</v>
      </c>
      <c r="G1828" s="74" t="s">
        <v>2680</v>
      </c>
      <c r="H1828" s="76">
        <v>32192</v>
      </c>
      <c r="I1828" s="77">
        <v>107.4</v>
      </c>
      <c r="J1828" s="78">
        <v>11.41</v>
      </c>
      <c r="K1828" s="78">
        <v>13.5</v>
      </c>
      <c r="L1828" s="78">
        <v>40</v>
      </c>
      <c r="M1828" s="78">
        <v>3140.2</v>
      </c>
      <c r="N1828" s="76">
        <v>32568</v>
      </c>
      <c r="O1828" s="77">
        <v>45.9</v>
      </c>
      <c r="P1828" s="78">
        <v>11.07</v>
      </c>
      <c r="Q1828" s="78">
        <v>12.76</v>
      </c>
      <c r="R1828" s="78">
        <v>37</v>
      </c>
      <c r="S1828" s="78">
        <v>3067.2</v>
      </c>
      <c r="T1828" s="79">
        <v>12</v>
      </c>
      <c r="V1828" s="86">
        <v>32568</v>
      </c>
      <c r="X1828" s="81" t="str">
        <f t="shared" si="280"/>
        <v>1988-Q1</v>
      </c>
      <c r="Y1828" s="81" t="str">
        <f t="shared" si="281"/>
        <v>1988-Q1</v>
      </c>
      <c r="Z1828" s="87">
        <f t="shared" si="282"/>
        <v>13.5</v>
      </c>
      <c r="AB1828" s="81" t="str">
        <f t="shared" si="283"/>
        <v>1989-Q1</v>
      </c>
      <c r="AC1828" s="81" t="str">
        <f t="shared" si="284"/>
        <v>1989-Q1</v>
      </c>
      <c r="AD1828" s="87">
        <f t="shared" si="285"/>
        <v>12.76</v>
      </c>
      <c r="AF1828" s="81" t="str">
        <f t="shared" si="286"/>
        <v>1989-Q1</v>
      </c>
      <c r="AG1828" s="87">
        <f t="shared" si="287"/>
        <v>13.5</v>
      </c>
      <c r="AH1828" s="87">
        <f t="shared" si="288"/>
        <v>12.76</v>
      </c>
      <c r="AI1828" s="87">
        <f t="shared" si="289"/>
        <v>0.74000000000000021</v>
      </c>
    </row>
    <row r="1829" spans="1:35" ht="12" customHeight="1" x14ac:dyDescent="0.2">
      <c r="A1829" s="73" t="s">
        <v>1887</v>
      </c>
      <c r="B1829" s="74" t="s">
        <v>89</v>
      </c>
      <c r="C1829" s="74" t="s">
        <v>88</v>
      </c>
      <c r="D1829" s="74" t="s">
        <v>12</v>
      </c>
      <c r="E1829" s="74" t="s">
        <v>528</v>
      </c>
      <c r="F1829" s="74" t="s">
        <v>2</v>
      </c>
      <c r="G1829" s="74" t="s">
        <v>2680</v>
      </c>
      <c r="H1829" s="76">
        <v>32142</v>
      </c>
      <c r="I1829" s="77">
        <v>-14</v>
      </c>
      <c r="J1829" s="78">
        <v>10.39</v>
      </c>
      <c r="K1829" s="78">
        <v>13.14</v>
      </c>
      <c r="L1829" s="78">
        <v>38.69</v>
      </c>
      <c r="M1829" s="78">
        <v>490.9</v>
      </c>
      <c r="N1829" s="76">
        <v>32559</v>
      </c>
      <c r="O1829" s="77">
        <v>-18.3</v>
      </c>
      <c r="P1829" s="78">
        <v>10.11</v>
      </c>
      <c r="Q1829" s="78">
        <v>12.4</v>
      </c>
      <c r="R1829" s="78">
        <v>38.72</v>
      </c>
      <c r="S1829" s="78">
        <v>485.9</v>
      </c>
      <c r="T1829" s="79">
        <v>13</v>
      </c>
      <c r="V1829" s="86">
        <v>32559</v>
      </c>
      <c r="X1829" s="81" t="str">
        <f t="shared" si="280"/>
        <v>1987-Q4</v>
      </c>
      <c r="Y1829" s="81" t="str">
        <f t="shared" si="281"/>
        <v>1987-Q4</v>
      </c>
      <c r="Z1829" s="87">
        <f t="shared" si="282"/>
        <v>13.14</v>
      </c>
      <c r="AB1829" s="81" t="str">
        <f t="shared" si="283"/>
        <v>1989-Q1</v>
      </c>
      <c r="AC1829" s="81" t="str">
        <f t="shared" si="284"/>
        <v>1989-Q1</v>
      </c>
      <c r="AD1829" s="87">
        <f t="shared" si="285"/>
        <v>12.4</v>
      </c>
      <c r="AF1829" s="81" t="str">
        <f t="shared" si="286"/>
        <v>1989-Q1</v>
      </c>
      <c r="AG1829" s="87">
        <f t="shared" si="287"/>
        <v>13.14</v>
      </c>
      <c r="AH1829" s="87">
        <f t="shared" si="288"/>
        <v>12.4</v>
      </c>
      <c r="AI1829" s="87">
        <f t="shared" si="289"/>
        <v>0.74000000000000021</v>
      </c>
    </row>
    <row r="1830" spans="1:35" ht="12" customHeight="1" x14ac:dyDescent="0.2">
      <c r="A1830" s="73" t="s">
        <v>1887</v>
      </c>
      <c r="B1830" s="74" t="s">
        <v>63</v>
      </c>
      <c r="C1830" s="74" t="s">
        <v>100</v>
      </c>
      <c r="D1830" s="74" t="s">
        <v>62</v>
      </c>
      <c r="E1830" s="74" t="s">
        <v>835</v>
      </c>
      <c r="F1830" s="74" t="s">
        <v>2</v>
      </c>
      <c r="G1830" s="74" t="s">
        <v>2680</v>
      </c>
      <c r="H1830" s="76">
        <v>32477</v>
      </c>
      <c r="I1830" s="77">
        <v>39.6</v>
      </c>
      <c r="J1830" s="78">
        <v>10.71</v>
      </c>
      <c r="K1830" s="78">
        <v>14.25</v>
      </c>
      <c r="L1830" s="78">
        <v>42.2</v>
      </c>
      <c r="M1830" s="75" t="s">
        <v>1</v>
      </c>
      <c r="N1830" s="76">
        <v>32556</v>
      </c>
      <c r="O1830" s="77">
        <v>11</v>
      </c>
      <c r="P1830" s="78">
        <v>10.19</v>
      </c>
      <c r="Q1830" s="78">
        <v>13</v>
      </c>
      <c r="R1830" s="78">
        <v>42.29</v>
      </c>
      <c r="S1830" s="75" t="s">
        <v>1</v>
      </c>
      <c r="T1830" s="79">
        <v>2</v>
      </c>
      <c r="V1830" s="86">
        <v>32556</v>
      </c>
      <c r="X1830" s="81" t="str">
        <f t="shared" si="280"/>
        <v>1988-Q4</v>
      </c>
      <c r="Y1830" s="81" t="str">
        <f t="shared" si="281"/>
        <v>1988-Q4</v>
      </c>
      <c r="Z1830" s="87">
        <f t="shared" si="282"/>
        <v>14.25</v>
      </c>
      <c r="AB1830" s="81" t="str">
        <f t="shared" si="283"/>
        <v>1989-Q1</v>
      </c>
      <c r="AC1830" s="81" t="str">
        <f t="shared" si="284"/>
        <v>1989-Q1</v>
      </c>
      <c r="AD1830" s="87">
        <f t="shared" si="285"/>
        <v>13</v>
      </c>
      <c r="AF1830" s="81" t="str">
        <f t="shared" si="286"/>
        <v>1989-Q1</v>
      </c>
      <c r="AG1830" s="87">
        <f t="shared" si="287"/>
        <v>14.25</v>
      </c>
      <c r="AH1830" s="87">
        <f t="shared" si="288"/>
        <v>13</v>
      </c>
      <c r="AI1830" s="87">
        <f t="shared" si="289"/>
        <v>1.25</v>
      </c>
    </row>
    <row r="1831" spans="1:35" ht="12" customHeight="1" x14ac:dyDescent="0.2">
      <c r="A1831" s="73" t="s">
        <v>1887</v>
      </c>
      <c r="B1831" s="74" t="s">
        <v>67</v>
      </c>
      <c r="C1831" s="74" t="s">
        <v>747</v>
      </c>
      <c r="D1831" s="74" t="s">
        <v>2095</v>
      </c>
      <c r="E1831" s="74" t="s">
        <v>749</v>
      </c>
      <c r="F1831" s="74" t="s">
        <v>2</v>
      </c>
      <c r="G1831" s="74" t="s">
        <v>2680</v>
      </c>
      <c r="H1831" s="76">
        <v>32339</v>
      </c>
      <c r="I1831" s="77">
        <v>23.3</v>
      </c>
      <c r="J1831" s="78">
        <v>11.74</v>
      </c>
      <c r="K1831" s="78">
        <v>14.65</v>
      </c>
      <c r="L1831" s="78">
        <v>51.2</v>
      </c>
      <c r="M1831" s="78">
        <v>195.7</v>
      </c>
      <c r="N1831" s="76">
        <v>32539</v>
      </c>
      <c r="O1831" s="77">
        <v>17.3</v>
      </c>
      <c r="P1831" s="78">
        <v>10.89</v>
      </c>
      <c r="Q1831" s="78">
        <v>13</v>
      </c>
      <c r="R1831" s="78">
        <v>51.2</v>
      </c>
      <c r="S1831" s="78">
        <v>190.2</v>
      </c>
      <c r="T1831" s="79">
        <v>6</v>
      </c>
      <c r="V1831" s="86">
        <v>32539</v>
      </c>
      <c r="X1831" s="81" t="str">
        <f t="shared" si="280"/>
        <v>1988-Q3</v>
      </c>
      <c r="Y1831" s="81" t="str">
        <f t="shared" si="281"/>
        <v>1988-Q3</v>
      </c>
      <c r="Z1831" s="87">
        <f t="shared" si="282"/>
        <v>14.65</v>
      </c>
      <c r="AB1831" s="81" t="str">
        <f t="shared" si="283"/>
        <v>1989-Q1</v>
      </c>
      <c r="AC1831" s="81" t="str">
        <f t="shared" si="284"/>
        <v>1989-Q1</v>
      </c>
      <c r="AD1831" s="87">
        <f t="shared" si="285"/>
        <v>13</v>
      </c>
      <c r="AF1831" s="81" t="str">
        <f t="shared" si="286"/>
        <v>1989-Q1</v>
      </c>
      <c r="AG1831" s="87">
        <f t="shared" si="287"/>
        <v>14.65</v>
      </c>
      <c r="AH1831" s="87">
        <f t="shared" si="288"/>
        <v>13</v>
      </c>
      <c r="AI1831" s="87">
        <f t="shared" si="289"/>
        <v>1.6500000000000004</v>
      </c>
    </row>
    <row r="1832" spans="1:35" ht="12" customHeight="1" x14ac:dyDescent="0.2">
      <c r="A1832" s="73" t="s">
        <v>1887</v>
      </c>
      <c r="B1832" s="74" t="s">
        <v>184</v>
      </c>
      <c r="C1832" s="74" t="s">
        <v>2452</v>
      </c>
      <c r="D1832" s="74" t="s">
        <v>4</v>
      </c>
      <c r="E1832" s="74" t="s">
        <v>1264</v>
      </c>
      <c r="F1832" s="74" t="s">
        <v>2</v>
      </c>
      <c r="G1832" s="74" t="s">
        <v>2680</v>
      </c>
      <c r="H1832" s="76">
        <v>32210</v>
      </c>
      <c r="I1832" s="77">
        <v>452.6</v>
      </c>
      <c r="J1832" s="78">
        <v>11.75</v>
      </c>
      <c r="K1832" s="78">
        <v>14</v>
      </c>
      <c r="L1832" s="75" t="s">
        <v>1</v>
      </c>
      <c r="M1832" s="75" t="s">
        <v>1</v>
      </c>
      <c r="N1832" s="76">
        <v>32539</v>
      </c>
      <c r="O1832" s="77">
        <v>324.8</v>
      </c>
      <c r="P1832" s="75" t="s">
        <v>1</v>
      </c>
      <c r="Q1832" s="75" t="s">
        <v>1</v>
      </c>
      <c r="R1832" s="75" t="s">
        <v>1</v>
      </c>
      <c r="S1832" s="75" t="s">
        <v>1</v>
      </c>
      <c r="T1832" s="79">
        <v>10</v>
      </c>
      <c r="V1832" s="86">
        <v>32539</v>
      </c>
      <c r="X1832" s="81" t="str">
        <f t="shared" si="280"/>
        <v>1988-Q1</v>
      </c>
      <c r="Y1832" s="81" t="str">
        <f t="shared" si="281"/>
        <v>1988-Q1</v>
      </c>
      <c r="Z1832" s="87">
        <f t="shared" si="282"/>
        <v>14</v>
      </c>
      <c r="AB1832" s="81" t="str">
        <f t="shared" si="283"/>
        <v>1989-Q1</v>
      </c>
      <c r="AC1832" s="81" t="str">
        <f t="shared" si="284"/>
        <v/>
      </c>
      <c r="AD1832" s="87" t="str">
        <f t="shared" si="285"/>
        <v/>
      </c>
      <c r="AF1832" s="81" t="str">
        <f t="shared" si="286"/>
        <v/>
      </c>
      <c r="AG1832" s="87" t="str">
        <f t="shared" si="287"/>
        <v/>
      </c>
      <c r="AH1832" s="87" t="str">
        <f t="shared" si="288"/>
        <v/>
      </c>
      <c r="AI1832" s="87" t="str">
        <f t="shared" si="289"/>
        <v/>
      </c>
    </row>
    <row r="1833" spans="1:35" ht="12" customHeight="1" x14ac:dyDescent="0.2">
      <c r="A1833" s="73" t="s">
        <v>1887</v>
      </c>
      <c r="B1833" s="74" t="s">
        <v>184</v>
      </c>
      <c r="C1833" s="74" t="s">
        <v>2453</v>
      </c>
      <c r="D1833" s="74" t="s">
        <v>4</v>
      </c>
      <c r="E1833" s="74" t="s">
        <v>1316</v>
      </c>
      <c r="F1833" s="74" t="s">
        <v>2</v>
      </c>
      <c r="G1833" s="74" t="s">
        <v>2680</v>
      </c>
      <c r="H1833" s="76">
        <v>32210</v>
      </c>
      <c r="I1833" s="77">
        <v>194.6</v>
      </c>
      <c r="J1833" s="78">
        <v>11.75</v>
      </c>
      <c r="K1833" s="78">
        <v>14</v>
      </c>
      <c r="L1833" s="78">
        <v>40.450000000000003</v>
      </c>
      <c r="M1833" s="75" t="s">
        <v>1</v>
      </c>
      <c r="N1833" s="76">
        <v>32539</v>
      </c>
      <c r="O1833" s="77">
        <v>135.69999999999999</v>
      </c>
      <c r="P1833" s="75" t="s">
        <v>1</v>
      </c>
      <c r="Q1833" s="75" t="s">
        <v>1</v>
      </c>
      <c r="R1833" s="75" t="s">
        <v>1</v>
      </c>
      <c r="S1833" s="75" t="s">
        <v>1</v>
      </c>
      <c r="T1833" s="79">
        <v>10</v>
      </c>
      <c r="V1833" s="86">
        <v>32539</v>
      </c>
      <c r="X1833" s="81" t="str">
        <f t="shared" si="280"/>
        <v>1988-Q1</v>
      </c>
      <c r="Y1833" s="81" t="str">
        <f t="shared" si="281"/>
        <v>1988-Q1</v>
      </c>
      <c r="Z1833" s="87">
        <f t="shared" si="282"/>
        <v>14</v>
      </c>
      <c r="AB1833" s="81" t="str">
        <f t="shared" si="283"/>
        <v>1989-Q1</v>
      </c>
      <c r="AC1833" s="81" t="str">
        <f t="shared" si="284"/>
        <v/>
      </c>
      <c r="AD1833" s="87" t="str">
        <f t="shared" si="285"/>
        <v/>
      </c>
      <c r="AF1833" s="81" t="str">
        <f t="shared" si="286"/>
        <v/>
      </c>
      <c r="AG1833" s="87" t="str">
        <f t="shared" si="287"/>
        <v/>
      </c>
      <c r="AH1833" s="87" t="str">
        <f t="shared" si="288"/>
        <v/>
      </c>
      <c r="AI1833" s="87" t="str">
        <f t="shared" si="289"/>
        <v/>
      </c>
    </row>
    <row r="1834" spans="1:35" ht="12" customHeight="1" x14ac:dyDescent="0.2">
      <c r="A1834" s="73" t="s">
        <v>1887</v>
      </c>
      <c r="B1834" s="74" t="s">
        <v>8</v>
      </c>
      <c r="C1834" s="74" t="s">
        <v>3016</v>
      </c>
      <c r="D1834" s="74" t="s">
        <v>124</v>
      </c>
      <c r="E1834" s="74" t="s">
        <v>1830</v>
      </c>
      <c r="F1834" s="74" t="s">
        <v>2</v>
      </c>
      <c r="G1834" s="74" t="s">
        <v>2680</v>
      </c>
      <c r="H1834" s="76">
        <v>32248</v>
      </c>
      <c r="I1834" s="77">
        <v>6</v>
      </c>
      <c r="J1834" s="78">
        <v>11.56</v>
      </c>
      <c r="K1834" s="78">
        <v>13.3</v>
      </c>
      <c r="L1834" s="78">
        <v>52.82</v>
      </c>
      <c r="M1834" s="78">
        <v>520.9</v>
      </c>
      <c r="N1834" s="76">
        <v>32535</v>
      </c>
      <c r="O1834" s="77">
        <v>2.7</v>
      </c>
      <c r="P1834" s="78">
        <v>11.09</v>
      </c>
      <c r="Q1834" s="78">
        <v>13</v>
      </c>
      <c r="R1834" s="78">
        <v>52.76</v>
      </c>
      <c r="S1834" s="78">
        <v>512.9</v>
      </c>
      <c r="T1834" s="79">
        <v>9</v>
      </c>
      <c r="V1834" s="86">
        <v>32535</v>
      </c>
      <c r="X1834" s="81" t="str">
        <f t="shared" si="280"/>
        <v>1988-Q2</v>
      </c>
      <c r="Y1834" s="81" t="str">
        <f t="shared" si="281"/>
        <v>1988-Q2</v>
      </c>
      <c r="Z1834" s="87">
        <f t="shared" si="282"/>
        <v>13.3</v>
      </c>
      <c r="AB1834" s="81" t="str">
        <f t="shared" si="283"/>
        <v>1989-Q1</v>
      </c>
      <c r="AC1834" s="81" t="str">
        <f t="shared" si="284"/>
        <v>1989-Q1</v>
      </c>
      <c r="AD1834" s="87">
        <f t="shared" si="285"/>
        <v>13</v>
      </c>
      <c r="AF1834" s="81" t="str">
        <f t="shared" si="286"/>
        <v>1989-Q1</v>
      </c>
      <c r="AG1834" s="87">
        <f t="shared" si="287"/>
        <v>13.3</v>
      </c>
      <c r="AH1834" s="87">
        <f t="shared" si="288"/>
        <v>13</v>
      </c>
      <c r="AI1834" s="87">
        <f t="shared" si="289"/>
        <v>0.30000000000000071</v>
      </c>
    </row>
    <row r="1835" spans="1:35" ht="12" customHeight="1" x14ac:dyDescent="0.2">
      <c r="A1835" s="73" t="s">
        <v>1887</v>
      </c>
      <c r="B1835" s="74" t="s">
        <v>81</v>
      </c>
      <c r="C1835" s="74" t="s">
        <v>80</v>
      </c>
      <c r="D1835" s="74" t="s">
        <v>62</v>
      </c>
      <c r="E1835" s="74" t="s">
        <v>604</v>
      </c>
      <c r="F1835" s="74" t="s">
        <v>2</v>
      </c>
      <c r="G1835" s="74" t="s">
        <v>2680</v>
      </c>
      <c r="H1835" s="76">
        <v>32010</v>
      </c>
      <c r="I1835" s="77">
        <v>1372.5</v>
      </c>
      <c r="J1835" s="78">
        <v>11.81</v>
      </c>
      <c r="K1835" s="78">
        <v>14</v>
      </c>
      <c r="L1835" s="78">
        <v>44.72</v>
      </c>
      <c r="M1835" s="75" t="s">
        <v>1</v>
      </c>
      <c r="N1835" s="76">
        <v>32507</v>
      </c>
      <c r="O1835" s="77">
        <v>235</v>
      </c>
      <c r="P1835" s="78">
        <v>11.46</v>
      </c>
      <c r="Q1835" s="78">
        <v>13.4</v>
      </c>
      <c r="R1835" s="78">
        <v>48.11</v>
      </c>
      <c r="S1835" s="75" t="s">
        <v>1</v>
      </c>
      <c r="T1835" s="79">
        <v>16</v>
      </c>
      <c r="V1835" s="86">
        <v>32507</v>
      </c>
      <c r="X1835" s="81" t="str">
        <f t="shared" si="280"/>
        <v>1987-Q3</v>
      </c>
      <c r="Y1835" s="81" t="str">
        <f t="shared" si="281"/>
        <v>1987-Q3</v>
      </c>
      <c r="Z1835" s="87">
        <f t="shared" si="282"/>
        <v>14</v>
      </c>
      <c r="AB1835" s="81" t="str">
        <f t="shared" si="283"/>
        <v>1988-Q4</v>
      </c>
      <c r="AC1835" s="81" t="str">
        <f t="shared" si="284"/>
        <v>1988-Q4</v>
      </c>
      <c r="AD1835" s="87">
        <f t="shared" si="285"/>
        <v>13.4</v>
      </c>
      <c r="AF1835" s="81" t="str">
        <f t="shared" si="286"/>
        <v>1988-Q4</v>
      </c>
      <c r="AG1835" s="87">
        <f t="shared" si="287"/>
        <v>14</v>
      </c>
      <c r="AH1835" s="87">
        <f t="shared" si="288"/>
        <v>13.4</v>
      </c>
      <c r="AI1835" s="87">
        <f t="shared" si="289"/>
        <v>0.59999999999999964</v>
      </c>
    </row>
    <row r="1836" spans="1:35" ht="12" customHeight="1" x14ac:dyDescent="0.2">
      <c r="A1836" s="73" t="s">
        <v>1887</v>
      </c>
      <c r="B1836" s="74" t="s">
        <v>67</v>
      </c>
      <c r="C1836" s="74" t="s">
        <v>752</v>
      </c>
      <c r="D1836" s="74" t="s">
        <v>2188</v>
      </c>
      <c r="E1836" s="74" t="s">
        <v>754</v>
      </c>
      <c r="F1836" s="74" t="s">
        <v>2</v>
      </c>
      <c r="G1836" s="74" t="s">
        <v>2680</v>
      </c>
      <c r="H1836" s="76">
        <v>32308</v>
      </c>
      <c r="I1836" s="77">
        <v>11.9</v>
      </c>
      <c r="J1836" s="78">
        <v>11.55</v>
      </c>
      <c r="K1836" s="78">
        <v>13.25</v>
      </c>
      <c r="L1836" s="78">
        <v>41.5</v>
      </c>
      <c r="M1836" s="75" t="s">
        <v>1</v>
      </c>
      <c r="N1836" s="76">
        <v>32507</v>
      </c>
      <c r="O1836" s="77">
        <v>7.5</v>
      </c>
      <c r="P1836" s="75" t="s">
        <v>1</v>
      </c>
      <c r="Q1836" s="75" t="s">
        <v>1</v>
      </c>
      <c r="R1836" s="75" t="s">
        <v>1</v>
      </c>
      <c r="S1836" s="75" t="s">
        <v>1</v>
      </c>
      <c r="T1836" s="79">
        <v>6</v>
      </c>
      <c r="V1836" s="86">
        <v>32507</v>
      </c>
      <c r="X1836" s="81" t="str">
        <f t="shared" si="280"/>
        <v>1988-Q2</v>
      </c>
      <c r="Y1836" s="81" t="str">
        <f t="shared" si="281"/>
        <v>1988-Q2</v>
      </c>
      <c r="Z1836" s="87">
        <f t="shared" si="282"/>
        <v>13.25</v>
      </c>
      <c r="AB1836" s="81" t="str">
        <f t="shared" si="283"/>
        <v>1988-Q4</v>
      </c>
      <c r="AC1836" s="81" t="str">
        <f t="shared" si="284"/>
        <v/>
      </c>
      <c r="AD1836" s="87" t="str">
        <f t="shared" si="285"/>
        <v/>
      </c>
      <c r="AF1836" s="81" t="str">
        <f t="shared" si="286"/>
        <v/>
      </c>
      <c r="AG1836" s="87" t="str">
        <f t="shared" si="287"/>
        <v/>
      </c>
      <c r="AH1836" s="87" t="str">
        <f t="shared" si="288"/>
        <v/>
      </c>
      <c r="AI1836" s="87" t="str">
        <f t="shared" si="289"/>
        <v/>
      </c>
    </row>
    <row r="1837" spans="1:35" ht="12" customHeight="1" x14ac:dyDescent="0.2">
      <c r="A1837" s="73" t="s">
        <v>1887</v>
      </c>
      <c r="B1837" s="74" t="s">
        <v>8</v>
      </c>
      <c r="C1837" s="74" t="s">
        <v>125</v>
      </c>
      <c r="D1837" s="74" t="s">
        <v>124</v>
      </c>
      <c r="E1837" s="74" t="s">
        <v>1782</v>
      </c>
      <c r="F1837" s="74" t="s">
        <v>2</v>
      </c>
      <c r="G1837" s="74" t="s">
        <v>2680</v>
      </c>
      <c r="H1837" s="76">
        <v>32265</v>
      </c>
      <c r="I1837" s="77">
        <v>-11</v>
      </c>
      <c r="J1837" s="78">
        <v>11.61</v>
      </c>
      <c r="K1837" s="78">
        <v>13.5</v>
      </c>
      <c r="L1837" s="78">
        <v>53.68</v>
      </c>
      <c r="M1837" s="78">
        <v>1725</v>
      </c>
      <c r="N1837" s="76">
        <v>32505</v>
      </c>
      <c r="O1837" s="77">
        <v>-28.8</v>
      </c>
      <c r="P1837" s="78">
        <v>11.78</v>
      </c>
      <c r="Q1837" s="78">
        <v>13.1</v>
      </c>
      <c r="R1837" s="78">
        <v>53.55</v>
      </c>
      <c r="S1837" s="78">
        <v>1676.4</v>
      </c>
      <c r="T1837" s="79">
        <v>8</v>
      </c>
      <c r="V1837" s="86">
        <v>32505</v>
      </c>
      <c r="X1837" s="81" t="str">
        <f t="shared" si="280"/>
        <v>1988-Q2</v>
      </c>
      <c r="Y1837" s="81" t="str">
        <f t="shared" si="281"/>
        <v>1988-Q2</v>
      </c>
      <c r="Z1837" s="87">
        <f t="shared" si="282"/>
        <v>13.5</v>
      </c>
      <c r="AB1837" s="81" t="str">
        <f t="shared" si="283"/>
        <v>1988-Q4</v>
      </c>
      <c r="AC1837" s="81" t="str">
        <f t="shared" si="284"/>
        <v>1988-Q4</v>
      </c>
      <c r="AD1837" s="87">
        <f t="shared" si="285"/>
        <v>13.1</v>
      </c>
      <c r="AF1837" s="81" t="str">
        <f t="shared" si="286"/>
        <v>1988-Q4</v>
      </c>
      <c r="AG1837" s="87">
        <f t="shared" si="287"/>
        <v>13.5</v>
      </c>
      <c r="AH1837" s="87">
        <f t="shared" si="288"/>
        <v>13.1</v>
      </c>
      <c r="AI1837" s="87">
        <f t="shared" si="289"/>
        <v>0.40000000000000036</v>
      </c>
    </row>
    <row r="1838" spans="1:35" ht="12" customHeight="1" x14ac:dyDescent="0.2">
      <c r="A1838" s="73" t="s">
        <v>1887</v>
      </c>
      <c r="B1838" s="74" t="s">
        <v>57</v>
      </c>
      <c r="C1838" s="74" t="s">
        <v>874</v>
      </c>
      <c r="D1838" s="74" t="s">
        <v>875</v>
      </c>
      <c r="E1838" s="74" t="s">
        <v>883</v>
      </c>
      <c r="F1838" s="74" t="s">
        <v>2</v>
      </c>
      <c r="G1838" s="74" t="s">
        <v>2680</v>
      </c>
      <c r="H1838" s="76">
        <v>31938</v>
      </c>
      <c r="I1838" s="77">
        <v>298</v>
      </c>
      <c r="J1838" s="78">
        <v>10.199999999999999</v>
      </c>
      <c r="K1838" s="78">
        <v>14</v>
      </c>
      <c r="L1838" s="78">
        <v>33.58</v>
      </c>
      <c r="M1838" s="78">
        <v>8538</v>
      </c>
      <c r="N1838" s="76">
        <v>32504</v>
      </c>
      <c r="O1838" s="77">
        <v>29.5</v>
      </c>
      <c r="P1838" s="78">
        <v>9.65</v>
      </c>
      <c r="Q1838" s="78">
        <v>13</v>
      </c>
      <c r="R1838" s="78">
        <v>34</v>
      </c>
      <c r="S1838" s="78">
        <v>7550</v>
      </c>
      <c r="T1838" s="79">
        <v>18</v>
      </c>
      <c r="V1838" s="86">
        <v>32504</v>
      </c>
      <c r="X1838" s="81" t="str">
        <f t="shared" si="280"/>
        <v>1987-Q2</v>
      </c>
      <c r="Y1838" s="81" t="str">
        <f t="shared" si="281"/>
        <v>1987-Q2</v>
      </c>
      <c r="Z1838" s="87">
        <f t="shared" si="282"/>
        <v>14</v>
      </c>
      <c r="AB1838" s="81" t="str">
        <f t="shared" si="283"/>
        <v>1988-Q4</v>
      </c>
      <c r="AC1838" s="81" t="str">
        <f t="shared" si="284"/>
        <v>1988-Q4</v>
      </c>
      <c r="AD1838" s="87">
        <f t="shared" si="285"/>
        <v>13</v>
      </c>
      <c r="AF1838" s="81" t="str">
        <f t="shared" si="286"/>
        <v>1988-Q4</v>
      </c>
      <c r="AG1838" s="87">
        <f t="shared" si="287"/>
        <v>14</v>
      </c>
      <c r="AH1838" s="87">
        <f t="shared" si="288"/>
        <v>13</v>
      </c>
      <c r="AI1838" s="87">
        <f t="shared" si="289"/>
        <v>1</v>
      </c>
    </row>
    <row r="1839" spans="1:35" ht="12" customHeight="1" x14ac:dyDescent="0.2">
      <c r="A1839" s="73" t="s">
        <v>1887</v>
      </c>
      <c r="B1839" s="74" t="s">
        <v>257</v>
      </c>
      <c r="C1839" s="74" t="s">
        <v>2450</v>
      </c>
      <c r="D1839" s="74" t="s">
        <v>2002</v>
      </c>
      <c r="E1839" s="74" t="s">
        <v>385</v>
      </c>
      <c r="F1839" s="74" t="s">
        <v>2</v>
      </c>
      <c r="G1839" s="74" t="s">
        <v>2680</v>
      </c>
      <c r="H1839" s="76">
        <v>32325</v>
      </c>
      <c r="I1839" s="77">
        <v>94.4</v>
      </c>
      <c r="J1839" s="78">
        <v>10.7</v>
      </c>
      <c r="K1839" s="78">
        <v>13.5</v>
      </c>
      <c r="L1839" s="78">
        <v>36.950000000000003</v>
      </c>
      <c r="M1839" s="78">
        <v>3082.9</v>
      </c>
      <c r="N1839" s="76">
        <v>32498</v>
      </c>
      <c r="O1839" s="77">
        <v>27.3</v>
      </c>
      <c r="P1839" s="78">
        <v>10.45</v>
      </c>
      <c r="Q1839" s="78">
        <v>12.9</v>
      </c>
      <c r="R1839" s="78">
        <v>36.950000000000003</v>
      </c>
      <c r="S1839" s="78">
        <v>3034.7</v>
      </c>
      <c r="T1839" s="79">
        <v>5</v>
      </c>
      <c r="V1839" s="86">
        <v>32498</v>
      </c>
      <c r="X1839" s="81" t="str">
        <f t="shared" si="280"/>
        <v>1988-Q3</v>
      </c>
      <c r="Y1839" s="81" t="str">
        <f t="shared" si="281"/>
        <v>1988-Q3</v>
      </c>
      <c r="Z1839" s="87">
        <f t="shared" si="282"/>
        <v>13.5</v>
      </c>
      <c r="AB1839" s="81" t="str">
        <f t="shared" si="283"/>
        <v>1988-Q4</v>
      </c>
      <c r="AC1839" s="81" t="str">
        <f t="shared" si="284"/>
        <v>1988-Q4</v>
      </c>
      <c r="AD1839" s="87">
        <f t="shared" si="285"/>
        <v>12.9</v>
      </c>
      <c r="AF1839" s="81" t="str">
        <f t="shared" si="286"/>
        <v>1988-Q4</v>
      </c>
      <c r="AG1839" s="87">
        <f t="shared" si="287"/>
        <v>13.5</v>
      </c>
      <c r="AH1839" s="87">
        <f t="shared" si="288"/>
        <v>12.9</v>
      </c>
      <c r="AI1839" s="87">
        <f t="shared" si="289"/>
        <v>0.59999999999999964</v>
      </c>
    </row>
    <row r="1840" spans="1:35" ht="12" customHeight="1" x14ac:dyDescent="0.2">
      <c r="A1840" s="73" t="s">
        <v>1887</v>
      </c>
      <c r="B1840" s="74" t="s">
        <v>101</v>
      </c>
      <c r="C1840" s="74" t="s">
        <v>100</v>
      </c>
      <c r="D1840" s="74" t="s">
        <v>62</v>
      </c>
      <c r="E1840" s="74" t="s">
        <v>411</v>
      </c>
      <c r="F1840" s="74" t="s">
        <v>2</v>
      </c>
      <c r="G1840" s="74" t="s">
        <v>2680</v>
      </c>
      <c r="H1840" s="76">
        <v>32146</v>
      </c>
      <c r="I1840" s="77">
        <v>33.4</v>
      </c>
      <c r="J1840" s="78">
        <v>10.43</v>
      </c>
      <c r="K1840" s="78">
        <v>14</v>
      </c>
      <c r="L1840" s="78">
        <v>41.3</v>
      </c>
      <c r="M1840" s="78">
        <v>1036.5</v>
      </c>
      <c r="N1840" s="76">
        <v>32497</v>
      </c>
      <c r="O1840" s="77">
        <v>-14.6</v>
      </c>
      <c r="P1840" s="78">
        <v>10.06</v>
      </c>
      <c r="Q1840" s="78">
        <v>13</v>
      </c>
      <c r="R1840" s="78">
        <v>42.03</v>
      </c>
      <c r="S1840" s="78">
        <v>1035.8</v>
      </c>
      <c r="T1840" s="79">
        <v>11</v>
      </c>
      <c r="V1840" s="86">
        <v>32497</v>
      </c>
      <c r="X1840" s="81" t="str">
        <f t="shared" si="280"/>
        <v>1988-Q1</v>
      </c>
      <c r="Y1840" s="81" t="str">
        <f t="shared" si="281"/>
        <v>1988-Q1</v>
      </c>
      <c r="Z1840" s="87">
        <f t="shared" si="282"/>
        <v>14</v>
      </c>
      <c r="AB1840" s="81" t="str">
        <f t="shared" si="283"/>
        <v>1988-Q4</v>
      </c>
      <c r="AC1840" s="81" t="str">
        <f t="shared" si="284"/>
        <v>1988-Q4</v>
      </c>
      <c r="AD1840" s="87">
        <f t="shared" si="285"/>
        <v>13</v>
      </c>
      <c r="AF1840" s="81" t="str">
        <f t="shared" si="286"/>
        <v>1988-Q4</v>
      </c>
      <c r="AG1840" s="87">
        <f t="shared" si="287"/>
        <v>14</v>
      </c>
      <c r="AH1840" s="87">
        <f t="shared" si="288"/>
        <v>13</v>
      </c>
      <c r="AI1840" s="87">
        <f t="shared" si="289"/>
        <v>1</v>
      </c>
    </row>
    <row r="1841" spans="1:35" ht="12" customHeight="1" x14ac:dyDescent="0.2">
      <c r="A1841" s="73" t="s">
        <v>1887</v>
      </c>
      <c r="B1841" s="74" t="s">
        <v>1653</v>
      </c>
      <c r="C1841" s="74" t="s">
        <v>2127</v>
      </c>
      <c r="D1841" s="74" t="s">
        <v>2095</v>
      </c>
      <c r="E1841" s="74" t="s">
        <v>1681</v>
      </c>
      <c r="F1841" s="74" t="s">
        <v>2</v>
      </c>
      <c r="G1841" s="74" t="s">
        <v>2680</v>
      </c>
      <c r="H1841" s="76">
        <v>32283</v>
      </c>
      <c r="I1841" s="77">
        <v>0</v>
      </c>
      <c r="J1841" s="75" t="s">
        <v>1</v>
      </c>
      <c r="K1841" s="75" t="s">
        <v>1</v>
      </c>
      <c r="L1841" s="75" t="s">
        <v>1</v>
      </c>
      <c r="M1841" s="75" t="s">
        <v>1</v>
      </c>
      <c r="N1841" s="76">
        <v>32497</v>
      </c>
      <c r="O1841" s="77">
        <v>-3.8</v>
      </c>
      <c r="P1841" s="78">
        <v>10.86</v>
      </c>
      <c r="Q1841" s="78">
        <v>12.25</v>
      </c>
      <c r="R1841" s="78">
        <v>49.1</v>
      </c>
      <c r="S1841" s="75" t="s">
        <v>1</v>
      </c>
      <c r="T1841" s="79">
        <v>7</v>
      </c>
      <c r="V1841" s="86">
        <v>32497</v>
      </c>
      <c r="X1841" s="81" t="str">
        <f t="shared" si="280"/>
        <v>1988-Q2</v>
      </c>
      <c r="Y1841" s="81" t="str">
        <f t="shared" si="281"/>
        <v/>
      </c>
      <c r="Z1841" s="87" t="str">
        <f t="shared" si="282"/>
        <v/>
      </c>
      <c r="AB1841" s="81" t="str">
        <f t="shared" si="283"/>
        <v>1988-Q4</v>
      </c>
      <c r="AC1841" s="81" t="str">
        <f t="shared" si="284"/>
        <v>1988-Q4</v>
      </c>
      <c r="AD1841" s="87">
        <f t="shared" si="285"/>
        <v>12.25</v>
      </c>
      <c r="AF1841" s="81" t="str">
        <f t="shared" si="286"/>
        <v/>
      </c>
      <c r="AG1841" s="87" t="str">
        <f t="shared" si="287"/>
        <v/>
      </c>
      <c r="AH1841" s="87" t="str">
        <f t="shared" si="288"/>
        <v/>
      </c>
      <c r="AI1841" s="87" t="str">
        <f t="shared" si="289"/>
        <v/>
      </c>
    </row>
    <row r="1842" spans="1:35" ht="12" customHeight="1" x14ac:dyDescent="0.2">
      <c r="A1842" s="73" t="s">
        <v>1887</v>
      </c>
      <c r="B1842" s="74" t="s">
        <v>104</v>
      </c>
      <c r="C1842" s="74" t="s">
        <v>264</v>
      </c>
      <c r="D1842" s="74" t="s">
        <v>263</v>
      </c>
      <c r="E1842" s="74" t="s">
        <v>345</v>
      </c>
      <c r="F1842" s="74" t="s">
        <v>2</v>
      </c>
      <c r="G1842" s="74" t="s">
        <v>2680</v>
      </c>
      <c r="H1842" s="76">
        <v>32112</v>
      </c>
      <c r="I1842" s="77">
        <v>-57.3</v>
      </c>
      <c r="J1842" s="78">
        <v>11.15</v>
      </c>
      <c r="K1842" s="78">
        <v>13.25</v>
      </c>
      <c r="L1842" s="78">
        <v>51</v>
      </c>
      <c r="M1842" s="78">
        <v>2178.5</v>
      </c>
      <c r="N1842" s="76">
        <v>32496</v>
      </c>
      <c r="O1842" s="77">
        <v>-91.3</v>
      </c>
      <c r="P1842" s="78">
        <v>10.9</v>
      </c>
      <c r="Q1842" s="78">
        <v>13</v>
      </c>
      <c r="R1842" s="78">
        <v>48</v>
      </c>
      <c r="S1842" s="78">
        <v>2178.5</v>
      </c>
      <c r="T1842" s="79">
        <v>12</v>
      </c>
      <c r="V1842" s="86">
        <v>32496</v>
      </c>
      <c r="X1842" s="81" t="str">
        <f t="shared" si="280"/>
        <v>1987-Q4</v>
      </c>
      <c r="Y1842" s="81" t="str">
        <f t="shared" si="281"/>
        <v>1987-Q4</v>
      </c>
      <c r="Z1842" s="87">
        <f t="shared" si="282"/>
        <v>13.25</v>
      </c>
      <c r="AB1842" s="81" t="str">
        <f t="shared" si="283"/>
        <v>1988-Q4</v>
      </c>
      <c r="AC1842" s="81" t="str">
        <f t="shared" si="284"/>
        <v>1988-Q4</v>
      </c>
      <c r="AD1842" s="87">
        <f t="shared" si="285"/>
        <v>13</v>
      </c>
      <c r="AF1842" s="81" t="str">
        <f t="shared" si="286"/>
        <v>1988-Q4</v>
      </c>
      <c r="AG1842" s="87">
        <f t="shared" si="287"/>
        <v>13.25</v>
      </c>
      <c r="AH1842" s="87">
        <f t="shared" si="288"/>
        <v>13</v>
      </c>
      <c r="AI1842" s="87">
        <f t="shared" si="289"/>
        <v>0.25</v>
      </c>
    </row>
    <row r="1843" spans="1:35" ht="12" customHeight="1" x14ac:dyDescent="0.2">
      <c r="A1843" s="73" t="s">
        <v>1887</v>
      </c>
      <c r="B1843" s="74" t="s">
        <v>8</v>
      </c>
      <c r="C1843" s="74" t="s">
        <v>3006</v>
      </c>
      <c r="D1843" s="74" t="s">
        <v>122</v>
      </c>
      <c r="E1843" s="74" t="s">
        <v>1805</v>
      </c>
      <c r="F1843" s="74" t="s">
        <v>2</v>
      </c>
      <c r="G1843" s="74" t="s">
        <v>2680</v>
      </c>
      <c r="H1843" s="76">
        <v>32202</v>
      </c>
      <c r="I1843" s="77">
        <v>12</v>
      </c>
      <c r="J1843" s="78">
        <v>10.84</v>
      </c>
      <c r="K1843" s="78">
        <v>13.25</v>
      </c>
      <c r="L1843" s="78">
        <v>47.23</v>
      </c>
      <c r="M1843" s="78">
        <v>624.5</v>
      </c>
      <c r="N1843" s="76">
        <v>32429</v>
      </c>
      <c r="O1843" s="77">
        <v>4.0999999999999996</v>
      </c>
      <c r="P1843" s="78">
        <v>10.34</v>
      </c>
      <c r="Q1843" s="78">
        <v>13.1</v>
      </c>
      <c r="R1843" s="78">
        <v>49.52</v>
      </c>
      <c r="S1843" s="78">
        <v>620.6</v>
      </c>
      <c r="T1843" s="79">
        <v>7</v>
      </c>
      <c r="V1843" s="86">
        <v>32429</v>
      </c>
      <c r="X1843" s="81" t="str">
        <f t="shared" si="280"/>
        <v>1988-Q1</v>
      </c>
      <c r="Y1843" s="81" t="str">
        <f t="shared" si="281"/>
        <v>1988-Q1</v>
      </c>
      <c r="Z1843" s="87">
        <f t="shared" si="282"/>
        <v>13.25</v>
      </c>
      <c r="AB1843" s="81" t="str">
        <f t="shared" si="283"/>
        <v>1988-Q4</v>
      </c>
      <c r="AC1843" s="81" t="str">
        <f t="shared" si="284"/>
        <v>1988-Q4</v>
      </c>
      <c r="AD1843" s="87">
        <f t="shared" si="285"/>
        <v>13.1</v>
      </c>
      <c r="AF1843" s="81" t="str">
        <f t="shared" si="286"/>
        <v>1988-Q4</v>
      </c>
      <c r="AG1843" s="87">
        <f t="shared" si="287"/>
        <v>13.25</v>
      </c>
      <c r="AH1843" s="87">
        <f t="shared" si="288"/>
        <v>13.1</v>
      </c>
      <c r="AI1843" s="87">
        <f t="shared" si="289"/>
        <v>0.15000000000000036</v>
      </c>
    </row>
    <row r="1844" spans="1:35" ht="12" customHeight="1" x14ac:dyDescent="0.2">
      <c r="A1844" s="73" t="s">
        <v>1887</v>
      </c>
      <c r="B1844" s="74" t="s">
        <v>28</v>
      </c>
      <c r="C1844" s="74" t="s">
        <v>1145</v>
      </c>
      <c r="D1844" s="74" t="s">
        <v>2877</v>
      </c>
      <c r="E1844" s="74" t="s">
        <v>1583</v>
      </c>
      <c r="F1844" s="74" t="s">
        <v>2</v>
      </c>
      <c r="G1844" s="74" t="s">
        <v>2680</v>
      </c>
      <c r="H1844" s="76">
        <v>32262</v>
      </c>
      <c r="I1844" s="77">
        <v>12.6</v>
      </c>
      <c r="J1844" s="78">
        <v>12.2</v>
      </c>
      <c r="K1844" s="78">
        <v>14.75</v>
      </c>
      <c r="L1844" s="78">
        <v>48.09</v>
      </c>
      <c r="M1844" s="78">
        <v>212.3</v>
      </c>
      <c r="N1844" s="76">
        <v>32394</v>
      </c>
      <c r="O1844" s="77">
        <v>4.5999999999999996</v>
      </c>
      <c r="P1844" s="78">
        <v>11.11</v>
      </c>
      <c r="Q1844" s="78">
        <v>12.6</v>
      </c>
      <c r="R1844" s="78">
        <v>45.73</v>
      </c>
      <c r="S1844" s="78">
        <v>206.2</v>
      </c>
      <c r="T1844" s="79">
        <v>4</v>
      </c>
      <c r="V1844" s="86">
        <v>32394</v>
      </c>
      <c r="X1844" s="81" t="str">
        <f t="shared" si="280"/>
        <v>1988-Q2</v>
      </c>
      <c r="Y1844" s="81" t="str">
        <f t="shared" si="281"/>
        <v>1988-Q2</v>
      </c>
      <c r="Z1844" s="87">
        <f t="shared" si="282"/>
        <v>14.75</v>
      </c>
      <c r="AB1844" s="81" t="str">
        <f t="shared" si="283"/>
        <v>1988-Q3</v>
      </c>
      <c r="AC1844" s="81" t="str">
        <f t="shared" si="284"/>
        <v>1988-Q3</v>
      </c>
      <c r="AD1844" s="87">
        <f t="shared" si="285"/>
        <v>12.6</v>
      </c>
      <c r="AF1844" s="81" t="str">
        <f t="shared" si="286"/>
        <v>1988-Q3</v>
      </c>
      <c r="AG1844" s="87">
        <f t="shared" si="287"/>
        <v>14.75</v>
      </c>
      <c r="AH1844" s="87">
        <f t="shared" si="288"/>
        <v>12.6</v>
      </c>
      <c r="AI1844" s="87">
        <f t="shared" si="289"/>
        <v>2.1500000000000004</v>
      </c>
    </row>
    <row r="1845" spans="1:35" ht="12" customHeight="1" x14ac:dyDescent="0.2">
      <c r="A1845" s="73" t="s">
        <v>1887</v>
      </c>
      <c r="B1845" s="74" t="s">
        <v>39</v>
      </c>
      <c r="C1845" s="74" t="s">
        <v>187</v>
      </c>
      <c r="D1845" s="74" t="s">
        <v>2188</v>
      </c>
      <c r="E1845" s="74" t="s">
        <v>1213</v>
      </c>
      <c r="F1845" s="74" t="s">
        <v>2</v>
      </c>
      <c r="G1845" s="74" t="s">
        <v>2680</v>
      </c>
      <c r="H1845" s="76">
        <v>32000</v>
      </c>
      <c r="I1845" s="77">
        <v>119.5</v>
      </c>
      <c r="J1845" s="78">
        <v>11.08</v>
      </c>
      <c r="K1845" s="78">
        <v>14.25</v>
      </c>
      <c r="L1845" s="78">
        <v>35.86</v>
      </c>
      <c r="M1845" s="75" t="s">
        <v>1</v>
      </c>
      <c r="N1845" s="76">
        <v>32385</v>
      </c>
      <c r="O1845" s="77">
        <v>0</v>
      </c>
      <c r="P1845" s="78">
        <v>10.74</v>
      </c>
      <c r="Q1845" s="78">
        <v>13.5</v>
      </c>
      <c r="R1845" s="78">
        <v>34.380000000000003</v>
      </c>
      <c r="S1845" s="75" t="s">
        <v>1</v>
      </c>
      <c r="T1845" s="79">
        <v>12</v>
      </c>
      <c r="V1845" s="86">
        <v>32385</v>
      </c>
      <c r="X1845" s="81" t="str">
        <f t="shared" si="280"/>
        <v>1987-Q3</v>
      </c>
      <c r="Y1845" s="81" t="str">
        <f t="shared" si="281"/>
        <v>1987-Q3</v>
      </c>
      <c r="Z1845" s="87">
        <f t="shared" si="282"/>
        <v>14.25</v>
      </c>
      <c r="AB1845" s="81" t="str">
        <f t="shared" si="283"/>
        <v>1988-Q3</v>
      </c>
      <c r="AC1845" s="81" t="str">
        <f t="shared" si="284"/>
        <v>1988-Q3</v>
      </c>
      <c r="AD1845" s="87">
        <f t="shared" si="285"/>
        <v>13.5</v>
      </c>
      <c r="AF1845" s="81" t="str">
        <f t="shared" si="286"/>
        <v>1988-Q3</v>
      </c>
      <c r="AG1845" s="87">
        <f t="shared" si="287"/>
        <v>14.25</v>
      </c>
      <c r="AH1845" s="87">
        <f t="shared" si="288"/>
        <v>13.5</v>
      </c>
      <c r="AI1845" s="87">
        <f t="shared" si="289"/>
        <v>0.75</v>
      </c>
    </row>
    <row r="1846" spans="1:35" ht="12" customHeight="1" x14ac:dyDescent="0.2">
      <c r="A1846" s="73" t="s">
        <v>1887</v>
      </c>
      <c r="B1846" s="74" t="s">
        <v>163</v>
      </c>
      <c r="C1846" s="74" t="s">
        <v>2034</v>
      </c>
      <c r="D1846" s="74" t="s">
        <v>167</v>
      </c>
      <c r="E1846" s="74" t="s">
        <v>2109</v>
      </c>
      <c r="F1846" s="74" t="s">
        <v>2</v>
      </c>
      <c r="G1846" s="74" t="s">
        <v>2680</v>
      </c>
      <c r="H1846" s="76">
        <v>32203</v>
      </c>
      <c r="I1846" s="77">
        <v>47.8</v>
      </c>
      <c r="J1846" s="78">
        <v>10.89</v>
      </c>
      <c r="K1846" s="78">
        <v>13.5</v>
      </c>
      <c r="L1846" s="78">
        <v>45.2</v>
      </c>
      <c r="M1846" s="78">
        <v>864.6</v>
      </c>
      <c r="N1846" s="76">
        <v>32384</v>
      </c>
      <c r="O1846" s="77">
        <v>25</v>
      </c>
      <c r="P1846" s="78">
        <v>10.48</v>
      </c>
      <c r="Q1846" s="78">
        <v>12.75</v>
      </c>
      <c r="R1846" s="78">
        <v>44.72</v>
      </c>
      <c r="S1846" s="78">
        <v>804</v>
      </c>
      <c r="T1846" s="79">
        <v>6</v>
      </c>
      <c r="V1846" s="86">
        <v>32384</v>
      </c>
      <c r="X1846" s="81" t="str">
        <f t="shared" si="280"/>
        <v>1988-Q1</v>
      </c>
      <c r="Y1846" s="81" t="str">
        <f t="shared" si="281"/>
        <v>1988-Q1</v>
      </c>
      <c r="Z1846" s="87">
        <f t="shared" si="282"/>
        <v>13.5</v>
      </c>
      <c r="AB1846" s="81" t="str">
        <f t="shared" si="283"/>
        <v>1988-Q3</v>
      </c>
      <c r="AC1846" s="81" t="str">
        <f t="shared" si="284"/>
        <v>1988-Q3</v>
      </c>
      <c r="AD1846" s="87">
        <f t="shared" si="285"/>
        <v>12.75</v>
      </c>
      <c r="AF1846" s="81" t="str">
        <f t="shared" si="286"/>
        <v>1988-Q3</v>
      </c>
      <c r="AG1846" s="87">
        <f t="shared" si="287"/>
        <v>13.5</v>
      </c>
      <c r="AH1846" s="87">
        <f t="shared" si="288"/>
        <v>12.75</v>
      </c>
      <c r="AI1846" s="87">
        <f t="shared" si="289"/>
        <v>0.75</v>
      </c>
    </row>
    <row r="1847" spans="1:35" ht="12" customHeight="1" x14ac:dyDescent="0.2">
      <c r="A1847" s="73" t="s">
        <v>1887</v>
      </c>
      <c r="B1847" s="74" t="s">
        <v>210</v>
      </c>
      <c r="C1847" s="74" t="s">
        <v>2445</v>
      </c>
      <c r="D1847" s="74" t="s">
        <v>10</v>
      </c>
      <c r="E1847" s="74" t="s">
        <v>923</v>
      </c>
      <c r="F1847" s="74" t="s">
        <v>2</v>
      </c>
      <c r="G1847" s="74" t="s">
        <v>2680</v>
      </c>
      <c r="H1847" s="76">
        <v>32083</v>
      </c>
      <c r="I1847" s="77">
        <v>97.3</v>
      </c>
      <c r="J1847" s="78">
        <v>10.19</v>
      </c>
      <c r="K1847" s="78">
        <v>12.81</v>
      </c>
      <c r="L1847" s="78">
        <v>45.25</v>
      </c>
      <c r="M1847" s="78">
        <v>2349.1999999999998</v>
      </c>
      <c r="N1847" s="76">
        <v>32378</v>
      </c>
      <c r="O1847" s="77">
        <v>73.2</v>
      </c>
      <c r="P1847" s="78">
        <v>9.68</v>
      </c>
      <c r="Q1847" s="78">
        <v>11.7</v>
      </c>
      <c r="R1847" s="78">
        <v>45.25</v>
      </c>
      <c r="S1847" s="78">
        <v>2342.6999999999998</v>
      </c>
      <c r="T1847" s="79">
        <v>9</v>
      </c>
      <c r="V1847" s="86">
        <v>32378</v>
      </c>
      <c r="X1847" s="81" t="str">
        <f t="shared" si="280"/>
        <v>1987-Q4</v>
      </c>
      <c r="Y1847" s="81" t="str">
        <f t="shared" si="281"/>
        <v>1987-Q4</v>
      </c>
      <c r="Z1847" s="87">
        <f t="shared" si="282"/>
        <v>12.81</v>
      </c>
      <c r="AB1847" s="81" t="str">
        <f t="shared" si="283"/>
        <v>1988-Q3</v>
      </c>
      <c r="AC1847" s="81" t="str">
        <f t="shared" si="284"/>
        <v>1988-Q3</v>
      </c>
      <c r="AD1847" s="87">
        <f t="shared" si="285"/>
        <v>11.7</v>
      </c>
      <c r="AF1847" s="81" t="str">
        <f t="shared" si="286"/>
        <v>1988-Q3</v>
      </c>
      <c r="AG1847" s="87">
        <f t="shared" si="287"/>
        <v>12.81</v>
      </c>
      <c r="AH1847" s="87">
        <f t="shared" si="288"/>
        <v>11.7</v>
      </c>
      <c r="AI1847" s="87">
        <f t="shared" si="289"/>
        <v>1.1100000000000012</v>
      </c>
    </row>
    <row r="1848" spans="1:35" ht="12" customHeight="1" x14ac:dyDescent="0.2">
      <c r="A1848" s="73" t="s">
        <v>1887</v>
      </c>
      <c r="B1848" s="74" t="s">
        <v>193</v>
      </c>
      <c r="C1848" s="74" t="s">
        <v>2034</v>
      </c>
      <c r="D1848" s="74" t="s">
        <v>167</v>
      </c>
      <c r="E1848" s="74" t="s">
        <v>1040</v>
      </c>
      <c r="F1848" s="74" t="s">
        <v>2</v>
      </c>
      <c r="G1848" s="74" t="s">
        <v>2680</v>
      </c>
      <c r="H1848" s="76">
        <v>32030</v>
      </c>
      <c r="I1848" s="77">
        <v>203</v>
      </c>
      <c r="J1848" s="78">
        <v>10.83</v>
      </c>
      <c r="K1848" s="78">
        <v>13.5</v>
      </c>
      <c r="L1848" s="78">
        <v>45</v>
      </c>
      <c r="M1848" s="78">
        <v>3830.8</v>
      </c>
      <c r="N1848" s="76">
        <v>32360</v>
      </c>
      <c r="O1848" s="77">
        <v>134.80000000000001</v>
      </c>
      <c r="P1848" s="78">
        <v>10.45</v>
      </c>
      <c r="Q1848" s="78">
        <v>12.75</v>
      </c>
      <c r="R1848" s="78">
        <v>44</v>
      </c>
      <c r="S1848" s="78">
        <v>3677.2</v>
      </c>
      <c r="T1848" s="79">
        <v>11</v>
      </c>
      <c r="V1848" s="86">
        <v>32360</v>
      </c>
      <c r="X1848" s="81" t="str">
        <f t="shared" si="280"/>
        <v>1987-Q3</v>
      </c>
      <c r="Y1848" s="81" t="str">
        <f t="shared" si="281"/>
        <v>1987-Q3</v>
      </c>
      <c r="Z1848" s="87">
        <f t="shared" si="282"/>
        <v>13.5</v>
      </c>
      <c r="AB1848" s="81" t="str">
        <f t="shared" si="283"/>
        <v>1988-Q3</v>
      </c>
      <c r="AC1848" s="81" t="str">
        <f t="shared" si="284"/>
        <v>1988-Q3</v>
      </c>
      <c r="AD1848" s="87">
        <f t="shared" si="285"/>
        <v>12.75</v>
      </c>
      <c r="AF1848" s="81" t="str">
        <f t="shared" si="286"/>
        <v>1988-Q3</v>
      </c>
      <c r="AG1848" s="87">
        <f t="shared" si="287"/>
        <v>13.5</v>
      </c>
      <c r="AH1848" s="87">
        <f t="shared" si="288"/>
        <v>12.75</v>
      </c>
      <c r="AI1848" s="87">
        <f t="shared" si="289"/>
        <v>0.75</v>
      </c>
    </row>
    <row r="1849" spans="1:35" ht="12" customHeight="1" x14ac:dyDescent="0.2">
      <c r="A1849" s="73" t="s">
        <v>1887</v>
      </c>
      <c r="B1849" s="74" t="s">
        <v>39</v>
      </c>
      <c r="C1849" s="74" t="s">
        <v>2720</v>
      </c>
      <c r="D1849" s="74" t="s">
        <v>2228</v>
      </c>
      <c r="E1849" s="74" t="s">
        <v>1253</v>
      </c>
      <c r="F1849" s="74" t="s">
        <v>2</v>
      </c>
      <c r="G1849" s="74" t="s">
        <v>2680</v>
      </c>
      <c r="H1849" s="76">
        <v>32010</v>
      </c>
      <c r="I1849" s="77">
        <v>1.2</v>
      </c>
      <c r="J1849" s="78">
        <v>10.58</v>
      </c>
      <c r="K1849" s="78">
        <v>14</v>
      </c>
      <c r="L1849" s="78">
        <v>35.35</v>
      </c>
      <c r="M1849" s="75" t="s">
        <v>1</v>
      </c>
      <c r="N1849" s="76">
        <v>32344</v>
      </c>
      <c r="O1849" s="77">
        <v>0</v>
      </c>
      <c r="P1849" s="75" t="s">
        <v>1</v>
      </c>
      <c r="Q1849" s="78">
        <v>13.4</v>
      </c>
      <c r="R1849" s="75" t="s">
        <v>1</v>
      </c>
      <c r="S1849" s="75" t="s">
        <v>1</v>
      </c>
      <c r="T1849" s="79">
        <v>11</v>
      </c>
      <c r="V1849" s="86">
        <v>32344</v>
      </c>
      <c r="X1849" s="81" t="str">
        <f t="shared" si="280"/>
        <v>1987-Q3</v>
      </c>
      <c r="Y1849" s="81" t="str">
        <f t="shared" si="281"/>
        <v>1987-Q3</v>
      </c>
      <c r="Z1849" s="87">
        <f t="shared" si="282"/>
        <v>14</v>
      </c>
      <c r="AB1849" s="81" t="str">
        <f t="shared" si="283"/>
        <v>1988-Q3</v>
      </c>
      <c r="AC1849" s="81" t="str">
        <f t="shared" si="284"/>
        <v>1988-Q3</v>
      </c>
      <c r="AD1849" s="87">
        <f t="shared" si="285"/>
        <v>13.4</v>
      </c>
      <c r="AF1849" s="81" t="str">
        <f t="shared" si="286"/>
        <v>1988-Q3</v>
      </c>
      <c r="AG1849" s="87">
        <f t="shared" si="287"/>
        <v>14</v>
      </c>
      <c r="AH1849" s="87">
        <f t="shared" si="288"/>
        <v>13.4</v>
      </c>
      <c r="AI1849" s="87">
        <f t="shared" si="289"/>
        <v>0.59999999999999964</v>
      </c>
    </row>
    <row r="1850" spans="1:35" ht="12" customHeight="1" x14ac:dyDescent="0.2">
      <c r="A1850" s="73" t="s">
        <v>1887</v>
      </c>
      <c r="B1850" s="74" t="s">
        <v>76</v>
      </c>
      <c r="C1850" s="74" t="s">
        <v>226</v>
      </c>
      <c r="D1850" s="74" t="s">
        <v>19</v>
      </c>
      <c r="E1850" s="74" t="s">
        <v>699</v>
      </c>
      <c r="F1850" s="74" t="s">
        <v>2</v>
      </c>
      <c r="G1850" s="74" t="s">
        <v>2680</v>
      </c>
      <c r="H1850" s="76">
        <v>32101</v>
      </c>
      <c r="I1850" s="77">
        <v>37.799999999999997</v>
      </c>
      <c r="J1850" s="78">
        <v>10.58</v>
      </c>
      <c r="K1850" s="78">
        <v>14</v>
      </c>
      <c r="L1850" s="78">
        <v>44.43</v>
      </c>
      <c r="M1850" s="78">
        <v>1211</v>
      </c>
      <c r="N1850" s="76">
        <v>32325</v>
      </c>
      <c r="O1850" s="77">
        <v>12.8</v>
      </c>
      <c r="P1850" s="78">
        <v>9.98</v>
      </c>
      <c r="Q1850" s="78">
        <v>12.75</v>
      </c>
      <c r="R1850" s="78">
        <v>44.43</v>
      </c>
      <c r="S1850" s="78">
        <v>1195.0999999999999</v>
      </c>
      <c r="T1850" s="79">
        <v>7</v>
      </c>
      <c r="V1850" s="86">
        <v>32325</v>
      </c>
      <c r="X1850" s="81" t="str">
        <f t="shared" si="280"/>
        <v>1987-Q4</v>
      </c>
      <c r="Y1850" s="81" t="str">
        <f t="shared" si="281"/>
        <v>1987-Q4</v>
      </c>
      <c r="Z1850" s="87">
        <f t="shared" si="282"/>
        <v>14</v>
      </c>
      <c r="AB1850" s="81" t="str">
        <f t="shared" si="283"/>
        <v>1988-Q3</v>
      </c>
      <c r="AC1850" s="81" t="str">
        <f t="shared" si="284"/>
        <v>1988-Q3</v>
      </c>
      <c r="AD1850" s="87">
        <f t="shared" si="285"/>
        <v>12.75</v>
      </c>
      <c r="AF1850" s="81" t="str">
        <f t="shared" si="286"/>
        <v>1988-Q3</v>
      </c>
      <c r="AG1850" s="87">
        <f t="shared" si="287"/>
        <v>14</v>
      </c>
      <c r="AH1850" s="87">
        <f t="shared" si="288"/>
        <v>12.75</v>
      </c>
      <c r="AI1850" s="87">
        <f t="shared" si="289"/>
        <v>1.25</v>
      </c>
    </row>
    <row r="1851" spans="1:35" ht="12" customHeight="1" x14ac:dyDescent="0.2">
      <c r="A1851" s="73" t="s">
        <v>1887</v>
      </c>
      <c r="B1851" s="74" t="s">
        <v>67</v>
      </c>
      <c r="C1851" s="74" t="s">
        <v>781</v>
      </c>
      <c r="D1851" s="74" t="s">
        <v>2002</v>
      </c>
      <c r="E1851" s="74" t="s">
        <v>789</v>
      </c>
      <c r="F1851" s="74" t="s">
        <v>2</v>
      </c>
      <c r="G1851" s="74" t="s">
        <v>2680</v>
      </c>
      <c r="H1851" s="76">
        <v>32128</v>
      </c>
      <c r="I1851" s="77">
        <v>22.5</v>
      </c>
      <c r="J1851" s="78">
        <v>10.71</v>
      </c>
      <c r="K1851" s="78">
        <v>14.75</v>
      </c>
      <c r="L1851" s="78">
        <v>35.090000000000003</v>
      </c>
      <c r="M1851" s="78">
        <v>512.29999999999995</v>
      </c>
      <c r="N1851" s="76">
        <v>32324</v>
      </c>
      <c r="O1851" s="77">
        <v>8.6</v>
      </c>
      <c r="P1851" s="78">
        <v>10.01</v>
      </c>
      <c r="Q1851" s="78">
        <v>12.75</v>
      </c>
      <c r="R1851" s="78">
        <v>35.090000000000003</v>
      </c>
      <c r="S1851" s="78">
        <v>495.1</v>
      </c>
      <c r="T1851" s="79">
        <v>6</v>
      </c>
      <c r="V1851" s="86">
        <v>32324</v>
      </c>
      <c r="X1851" s="81" t="str">
        <f t="shared" si="280"/>
        <v>1987-Q4</v>
      </c>
      <c r="Y1851" s="81" t="str">
        <f t="shared" si="281"/>
        <v>1987-Q4</v>
      </c>
      <c r="Z1851" s="87">
        <f t="shared" si="282"/>
        <v>14.75</v>
      </c>
      <c r="AB1851" s="81" t="str">
        <f t="shared" si="283"/>
        <v>1988-Q2</v>
      </c>
      <c r="AC1851" s="81" t="str">
        <f t="shared" si="284"/>
        <v>1988-Q2</v>
      </c>
      <c r="AD1851" s="87">
        <f t="shared" si="285"/>
        <v>12.75</v>
      </c>
      <c r="AF1851" s="81" t="str">
        <f t="shared" si="286"/>
        <v>1988-Q2</v>
      </c>
      <c r="AG1851" s="87">
        <f t="shared" si="287"/>
        <v>14.75</v>
      </c>
      <c r="AH1851" s="87">
        <f t="shared" si="288"/>
        <v>12.75</v>
      </c>
      <c r="AI1851" s="87">
        <f t="shared" si="289"/>
        <v>2</v>
      </c>
    </row>
    <row r="1852" spans="1:35" ht="12" customHeight="1" x14ac:dyDescent="0.2">
      <c r="A1852" s="73" t="s">
        <v>1887</v>
      </c>
      <c r="B1852" s="74" t="s">
        <v>28</v>
      </c>
      <c r="C1852" s="74" t="s">
        <v>27</v>
      </c>
      <c r="D1852" s="74" t="s">
        <v>26</v>
      </c>
      <c r="E1852" s="74" t="s">
        <v>1546</v>
      </c>
      <c r="F1852" s="74" t="s">
        <v>2</v>
      </c>
      <c r="G1852" s="74" t="s">
        <v>2680</v>
      </c>
      <c r="H1852" s="76">
        <v>31734</v>
      </c>
      <c r="I1852" s="77">
        <v>359.9</v>
      </c>
      <c r="J1852" s="78">
        <v>12.33</v>
      </c>
      <c r="K1852" s="78">
        <v>15.25</v>
      </c>
      <c r="L1852" s="78">
        <v>34.799999999999997</v>
      </c>
      <c r="M1852" s="78">
        <v>2141.9</v>
      </c>
      <c r="N1852" s="76">
        <v>32279</v>
      </c>
      <c r="O1852" s="77">
        <v>60</v>
      </c>
      <c r="P1852" s="78">
        <v>11.48</v>
      </c>
      <c r="Q1852" s="78">
        <v>13</v>
      </c>
      <c r="R1852" s="78">
        <v>35.15</v>
      </c>
      <c r="S1852" s="78">
        <v>1395.8</v>
      </c>
      <c r="T1852" s="79">
        <v>18</v>
      </c>
      <c r="V1852" s="86">
        <v>32279</v>
      </c>
      <c r="X1852" s="81" t="str">
        <f t="shared" si="280"/>
        <v>1986-Q4</v>
      </c>
      <c r="Y1852" s="81" t="str">
        <f t="shared" si="281"/>
        <v>1986-Q4</v>
      </c>
      <c r="Z1852" s="87">
        <f t="shared" si="282"/>
        <v>15.25</v>
      </c>
      <c r="AB1852" s="81" t="str">
        <f t="shared" si="283"/>
        <v>1988-Q2</v>
      </c>
      <c r="AC1852" s="81" t="str">
        <f t="shared" si="284"/>
        <v>1988-Q2</v>
      </c>
      <c r="AD1852" s="87">
        <f t="shared" si="285"/>
        <v>13</v>
      </c>
      <c r="AF1852" s="81" t="str">
        <f t="shared" si="286"/>
        <v>1988-Q2</v>
      </c>
      <c r="AG1852" s="87">
        <f t="shared" si="287"/>
        <v>15.25</v>
      </c>
      <c r="AH1852" s="87">
        <f t="shared" si="288"/>
        <v>13</v>
      </c>
      <c r="AI1852" s="87">
        <f t="shared" si="289"/>
        <v>2.25</v>
      </c>
    </row>
    <row r="1853" spans="1:35" ht="12" customHeight="1" x14ac:dyDescent="0.2">
      <c r="A1853" s="73" t="s">
        <v>1887</v>
      </c>
      <c r="B1853" s="74" t="s">
        <v>8</v>
      </c>
      <c r="C1853" s="74" t="s">
        <v>2942</v>
      </c>
      <c r="D1853" s="74" t="s">
        <v>128</v>
      </c>
      <c r="E1853" s="74" t="s">
        <v>1744</v>
      </c>
      <c r="F1853" s="74" t="s">
        <v>2</v>
      </c>
      <c r="G1853" s="74" t="s">
        <v>2680</v>
      </c>
      <c r="H1853" s="76">
        <v>32059</v>
      </c>
      <c r="I1853" s="77">
        <v>5.9</v>
      </c>
      <c r="J1853" s="78">
        <v>11.51</v>
      </c>
      <c r="K1853" s="78">
        <v>14</v>
      </c>
      <c r="L1853" s="78">
        <v>47.9</v>
      </c>
      <c r="M1853" s="78">
        <v>219.8</v>
      </c>
      <c r="N1853" s="76">
        <v>32274</v>
      </c>
      <c r="O1853" s="77">
        <v>1.2</v>
      </c>
      <c r="P1853" s="78">
        <v>11.3</v>
      </c>
      <c r="Q1853" s="78">
        <v>13.5</v>
      </c>
      <c r="R1853" s="78">
        <v>48.09</v>
      </c>
      <c r="S1853" s="78">
        <v>218.8</v>
      </c>
      <c r="T1853" s="79">
        <v>7</v>
      </c>
      <c r="V1853" s="86">
        <v>32274</v>
      </c>
      <c r="X1853" s="81" t="str">
        <f t="shared" si="280"/>
        <v>1987-Q4</v>
      </c>
      <c r="Y1853" s="81" t="str">
        <f t="shared" si="281"/>
        <v>1987-Q4</v>
      </c>
      <c r="Z1853" s="87">
        <f t="shared" si="282"/>
        <v>14</v>
      </c>
      <c r="AB1853" s="81" t="str">
        <f t="shared" si="283"/>
        <v>1988-Q2</v>
      </c>
      <c r="AC1853" s="81" t="str">
        <f t="shared" si="284"/>
        <v>1988-Q2</v>
      </c>
      <c r="AD1853" s="87">
        <f t="shared" si="285"/>
        <v>13.5</v>
      </c>
      <c r="AF1853" s="81" t="str">
        <f t="shared" si="286"/>
        <v>1988-Q2</v>
      </c>
      <c r="AG1853" s="87">
        <f t="shared" si="287"/>
        <v>14</v>
      </c>
      <c r="AH1853" s="87">
        <f t="shared" si="288"/>
        <v>13.5</v>
      </c>
      <c r="AI1853" s="87">
        <f t="shared" si="289"/>
        <v>0.5</v>
      </c>
    </row>
    <row r="1854" spans="1:35" ht="12" customHeight="1" x14ac:dyDescent="0.2">
      <c r="A1854" s="73" t="s">
        <v>1887</v>
      </c>
      <c r="B1854" s="74" t="s">
        <v>31</v>
      </c>
      <c r="C1854" s="74" t="s">
        <v>1402</v>
      </c>
      <c r="D1854" s="74" t="s">
        <v>4</v>
      </c>
      <c r="E1854" s="74" t="s">
        <v>2009</v>
      </c>
      <c r="F1854" s="74" t="s">
        <v>2</v>
      </c>
      <c r="G1854" s="74" t="s">
        <v>2680</v>
      </c>
      <c r="H1854" s="76">
        <v>31994</v>
      </c>
      <c r="I1854" s="77">
        <v>88.3</v>
      </c>
      <c r="J1854" s="78">
        <v>11.83</v>
      </c>
      <c r="K1854" s="78">
        <v>14.75</v>
      </c>
      <c r="L1854" s="78">
        <v>37.4</v>
      </c>
      <c r="M1854" s="78">
        <v>694.4</v>
      </c>
      <c r="N1854" s="76">
        <v>32266</v>
      </c>
      <c r="O1854" s="77">
        <v>67.099999999999994</v>
      </c>
      <c r="P1854" s="78">
        <v>11.14</v>
      </c>
      <c r="Q1854" s="78">
        <v>12.91</v>
      </c>
      <c r="R1854" s="78">
        <v>37.4</v>
      </c>
      <c r="S1854" s="78">
        <v>634</v>
      </c>
      <c r="T1854" s="79">
        <v>9</v>
      </c>
      <c r="V1854" s="86">
        <v>32266</v>
      </c>
      <c r="X1854" s="81" t="str">
        <f t="shared" si="280"/>
        <v>1987-Q3</v>
      </c>
      <c r="Y1854" s="81" t="str">
        <f t="shared" si="281"/>
        <v>1987-Q3</v>
      </c>
      <c r="Z1854" s="87">
        <f t="shared" si="282"/>
        <v>14.75</v>
      </c>
      <c r="AB1854" s="81" t="str">
        <f t="shared" si="283"/>
        <v>1988-Q2</v>
      </c>
      <c r="AC1854" s="81" t="str">
        <f t="shared" si="284"/>
        <v>1988-Q2</v>
      </c>
      <c r="AD1854" s="87">
        <f t="shared" si="285"/>
        <v>12.91</v>
      </c>
      <c r="AF1854" s="81" t="str">
        <f t="shared" si="286"/>
        <v>1988-Q2</v>
      </c>
      <c r="AG1854" s="87">
        <f t="shared" si="287"/>
        <v>14.75</v>
      </c>
      <c r="AH1854" s="87">
        <f t="shared" si="288"/>
        <v>12.91</v>
      </c>
      <c r="AI1854" s="87">
        <f t="shared" si="289"/>
        <v>1.8399999999999999</v>
      </c>
    </row>
    <row r="1855" spans="1:35" ht="12" customHeight="1" x14ac:dyDescent="0.2">
      <c r="A1855" s="73" t="s">
        <v>1887</v>
      </c>
      <c r="B1855" s="74" t="s">
        <v>89</v>
      </c>
      <c r="C1855" s="74" t="s">
        <v>88</v>
      </c>
      <c r="D1855" s="74" t="s">
        <v>12</v>
      </c>
      <c r="E1855" s="74" t="s">
        <v>529</v>
      </c>
      <c r="F1855" s="74" t="s">
        <v>2</v>
      </c>
      <c r="G1855" s="74" t="s">
        <v>2680</v>
      </c>
      <c r="H1855" s="76">
        <v>31953</v>
      </c>
      <c r="I1855" s="77">
        <v>-5</v>
      </c>
      <c r="J1855" s="75" t="s">
        <v>1</v>
      </c>
      <c r="K1855" s="75" t="s">
        <v>1</v>
      </c>
      <c r="L1855" s="75" t="s">
        <v>1</v>
      </c>
      <c r="M1855" s="75" t="s">
        <v>1</v>
      </c>
      <c r="N1855" s="76">
        <v>32258</v>
      </c>
      <c r="O1855" s="77">
        <v>-32.6</v>
      </c>
      <c r="P1855" s="78">
        <v>9.2899999999999991</v>
      </c>
      <c r="Q1855" s="78">
        <v>10.96</v>
      </c>
      <c r="R1855" s="78">
        <v>50.02</v>
      </c>
      <c r="S1855" s="75" t="s">
        <v>1</v>
      </c>
      <c r="T1855" s="79">
        <v>10</v>
      </c>
      <c r="V1855" s="86">
        <v>32258</v>
      </c>
      <c r="X1855" s="81" t="str">
        <f t="shared" si="280"/>
        <v>1987-Q2</v>
      </c>
      <c r="Y1855" s="81" t="str">
        <f t="shared" si="281"/>
        <v/>
      </c>
      <c r="Z1855" s="87" t="str">
        <f t="shared" si="282"/>
        <v/>
      </c>
      <c r="AB1855" s="81" t="str">
        <f t="shared" si="283"/>
        <v>1988-Q2</v>
      </c>
      <c r="AC1855" s="81" t="str">
        <f t="shared" si="284"/>
        <v>1988-Q2</v>
      </c>
      <c r="AD1855" s="87">
        <f t="shared" si="285"/>
        <v>10.96</v>
      </c>
      <c r="AF1855" s="81" t="str">
        <f t="shared" si="286"/>
        <v/>
      </c>
      <c r="AG1855" s="87" t="str">
        <f t="shared" si="287"/>
        <v/>
      </c>
      <c r="AH1855" s="87" t="str">
        <f t="shared" si="288"/>
        <v/>
      </c>
      <c r="AI1855" s="87" t="str">
        <f t="shared" si="289"/>
        <v/>
      </c>
    </row>
    <row r="1856" spans="1:35" ht="12" customHeight="1" x14ac:dyDescent="0.2">
      <c r="A1856" s="73" t="s">
        <v>1887</v>
      </c>
      <c r="B1856" s="74" t="s">
        <v>17</v>
      </c>
      <c r="C1856" s="74" t="s">
        <v>16</v>
      </c>
      <c r="D1856" s="74" t="s">
        <v>15</v>
      </c>
      <c r="E1856" s="74" t="s">
        <v>1646</v>
      </c>
      <c r="F1856" s="74" t="s">
        <v>2</v>
      </c>
      <c r="G1856" s="74" t="s">
        <v>2680</v>
      </c>
      <c r="H1856" s="76">
        <v>31874</v>
      </c>
      <c r="I1856" s="77">
        <v>1.6</v>
      </c>
      <c r="J1856" s="78">
        <v>9.74</v>
      </c>
      <c r="K1856" s="78">
        <v>14</v>
      </c>
      <c r="L1856" s="78">
        <v>34.61</v>
      </c>
      <c r="M1856" s="78">
        <v>5905</v>
      </c>
      <c r="N1856" s="76">
        <v>32240</v>
      </c>
      <c r="O1856" s="77">
        <v>-44.3</v>
      </c>
      <c r="P1856" s="78">
        <v>10.11</v>
      </c>
      <c r="Q1856" s="78">
        <v>13.25</v>
      </c>
      <c r="R1856" s="78">
        <v>36.130000000000003</v>
      </c>
      <c r="S1856" s="78">
        <v>5432.8</v>
      </c>
      <c r="T1856" s="79">
        <v>12</v>
      </c>
      <c r="V1856" s="86">
        <v>32240</v>
      </c>
      <c r="X1856" s="81" t="str">
        <f t="shared" si="280"/>
        <v>1987-Q2</v>
      </c>
      <c r="Y1856" s="81" t="str">
        <f t="shared" si="281"/>
        <v>1987-Q2</v>
      </c>
      <c r="Z1856" s="87">
        <f t="shared" si="282"/>
        <v>14</v>
      </c>
      <c r="AB1856" s="81" t="str">
        <f t="shared" si="283"/>
        <v>1988-Q2</v>
      </c>
      <c r="AC1856" s="81" t="str">
        <f t="shared" si="284"/>
        <v>1988-Q2</v>
      </c>
      <c r="AD1856" s="87">
        <f t="shared" si="285"/>
        <v>13.25</v>
      </c>
      <c r="AF1856" s="81" t="str">
        <f t="shared" si="286"/>
        <v>1988-Q2</v>
      </c>
      <c r="AG1856" s="87">
        <f t="shared" si="287"/>
        <v>14</v>
      </c>
      <c r="AH1856" s="87">
        <f t="shared" si="288"/>
        <v>13.25</v>
      </c>
      <c r="AI1856" s="87">
        <f t="shared" si="289"/>
        <v>0.75</v>
      </c>
    </row>
    <row r="1857" spans="1:35" ht="12" customHeight="1" x14ac:dyDescent="0.2">
      <c r="A1857" s="73" t="s">
        <v>1887</v>
      </c>
      <c r="B1857" s="74" t="s">
        <v>109</v>
      </c>
      <c r="C1857" s="74" t="s">
        <v>272</v>
      </c>
      <c r="D1857" s="74" t="s">
        <v>271</v>
      </c>
      <c r="E1857" s="74" t="s">
        <v>311</v>
      </c>
      <c r="F1857" s="74" t="s">
        <v>2</v>
      </c>
      <c r="G1857" s="74" t="s">
        <v>2680</v>
      </c>
      <c r="H1857" s="76">
        <v>31399</v>
      </c>
      <c r="I1857" s="77">
        <v>183.4</v>
      </c>
      <c r="J1857" s="78">
        <v>10.94</v>
      </c>
      <c r="K1857" s="78">
        <v>13.5</v>
      </c>
      <c r="L1857" s="78">
        <v>41.01</v>
      </c>
      <c r="M1857" s="78">
        <v>3311.2</v>
      </c>
      <c r="N1857" s="76">
        <v>32234</v>
      </c>
      <c r="O1857" s="77">
        <v>90.8</v>
      </c>
      <c r="P1857" s="78">
        <v>10.53</v>
      </c>
      <c r="Q1857" s="78">
        <v>12.5</v>
      </c>
      <c r="R1857" s="78">
        <v>41.01</v>
      </c>
      <c r="S1857" s="78">
        <v>3298.1</v>
      </c>
      <c r="T1857" s="79">
        <v>27</v>
      </c>
      <c r="V1857" s="86">
        <v>32234</v>
      </c>
      <c r="X1857" s="81" t="str">
        <f t="shared" si="280"/>
        <v>1985-Q4</v>
      </c>
      <c r="Y1857" s="81" t="str">
        <f t="shared" si="281"/>
        <v>1985-Q4</v>
      </c>
      <c r="Z1857" s="87">
        <f t="shared" si="282"/>
        <v>13.5</v>
      </c>
      <c r="AB1857" s="81" t="str">
        <f t="shared" si="283"/>
        <v>1988-Q2</v>
      </c>
      <c r="AC1857" s="81" t="str">
        <f t="shared" si="284"/>
        <v>1988-Q2</v>
      </c>
      <c r="AD1857" s="87">
        <f t="shared" si="285"/>
        <v>12.5</v>
      </c>
      <c r="AF1857" s="81" t="str">
        <f t="shared" si="286"/>
        <v>1988-Q2</v>
      </c>
      <c r="AG1857" s="87">
        <f t="shared" si="287"/>
        <v>13.5</v>
      </c>
      <c r="AH1857" s="87">
        <f t="shared" si="288"/>
        <v>12.5</v>
      </c>
      <c r="AI1857" s="87">
        <f t="shared" si="289"/>
        <v>1</v>
      </c>
    </row>
    <row r="1858" spans="1:35" ht="12" customHeight="1" x14ac:dyDescent="0.2">
      <c r="A1858" s="73" t="s">
        <v>1887</v>
      </c>
      <c r="B1858" s="74" t="s">
        <v>28</v>
      </c>
      <c r="C1858" s="74" t="s">
        <v>155</v>
      </c>
      <c r="D1858" s="74" t="s">
        <v>2095</v>
      </c>
      <c r="E1858" s="74" t="s">
        <v>1531</v>
      </c>
      <c r="F1858" s="74" t="s">
        <v>2</v>
      </c>
      <c r="G1858" s="74" t="s">
        <v>2680</v>
      </c>
      <c r="H1858" s="76">
        <v>31873</v>
      </c>
      <c r="I1858" s="77">
        <v>76.5</v>
      </c>
      <c r="J1858" s="78">
        <v>11.01</v>
      </c>
      <c r="K1858" s="78">
        <v>13.25</v>
      </c>
      <c r="L1858" s="78">
        <v>43.51</v>
      </c>
      <c r="M1858" s="78">
        <v>514.29999999999995</v>
      </c>
      <c r="N1858" s="76">
        <v>32232</v>
      </c>
      <c r="O1858" s="77">
        <v>45.7</v>
      </c>
      <c r="P1858" s="78">
        <v>10.56</v>
      </c>
      <c r="Q1858" s="78">
        <v>12.72</v>
      </c>
      <c r="R1858" s="78">
        <v>43.76</v>
      </c>
      <c r="S1858" s="78">
        <v>468.3</v>
      </c>
      <c r="T1858" s="79">
        <v>11</v>
      </c>
      <c r="V1858" s="86">
        <v>32232</v>
      </c>
      <c r="X1858" s="81" t="str">
        <f t="shared" si="280"/>
        <v>1987-Q2</v>
      </c>
      <c r="Y1858" s="81" t="str">
        <f t="shared" si="281"/>
        <v>1987-Q2</v>
      </c>
      <c r="Z1858" s="87">
        <f t="shared" si="282"/>
        <v>13.25</v>
      </c>
      <c r="AB1858" s="81" t="str">
        <f t="shared" si="283"/>
        <v>1988-Q1</v>
      </c>
      <c r="AC1858" s="81" t="str">
        <f t="shared" si="284"/>
        <v>1988-Q1</v>
      </c>
      <c r="AD1858" s="87">
        <f t="shared" si="285"/>
        <v>12.72</v>
      </c>
      <c r="AF1858" s="81" t="str">
        <f t="shared" si="286"/>
        <v>1988-Q1</v>
      </c>
      <c r="AG1858" s="87">
        <f t="shared" si="287"/>
        <v>13.25</v>
      </c>
      <c r="AH1858" s="87">
        <f t="shared" si="288"/>
        <v>12.72</v>
      </c>
      <c r="AI1858" s="87">
        <f t="shared" si="289"/>
        <v>0.52999999999999936</v>
      </c>
    </row>
    <row r="1859" spans="1:35" ht="12" customHeight="1" x14ac:dyDescent="0.2">
      <c r="A1859" s="73" t="s">
        <v>1887</v>
      </c>
      <c r="B1859" s="74" t="s">
        <v>51</v>
      </c>
      <c r="C1859" s="74" t="s">
        <v>2445</v>
      </c>
      <c r="D1859" s="74" t="s">
        <v>10</v>
      </c>
      <c r="E1859" s="74" t="s">
        <v>1066</v>
      </c>
      <c r="F1859" s="74" t="s">
        <v>2</v>
      </c>
      <c r="G1859" s="74" t="s">
        <v>2680</v>
      </c>
      <c r="H1859" s="76">
        <v>31989</v>
      </c>
      <c r="I1859" s="77">
        <v>4</v>
      </c>
      <c r="J1859" s="78">
        <v>10.19</v>
      </c>
      <c r="K1859" s="78">
        <v>12.8</v>
      </c>
      <c r="L1859" s="78">
        <v>45.25</v>
      </c>
      <c r="M1859" s="75" t="s">
        <v>1</v>
      </c>
      <c r="N1859" s="76">
        <v>32226</v>
      </c>
      <c r="O1859" s="77">
        <v>-0.4</v>
      </c>
      <c r="P1859" s="78">
        <v>9.48</v>
      </c>
      <c r="Q1859" s="78">
        <v>11.24</v>
      </c>
      <c r="R1859" s="78">
        <v>45.25</v>
      </c>
      <c r="S1859" s="75" t="s">
        <v>1</v>
      </c>
      <c r="T1859" s="79">
        <v>7</v>
      </c>
      <c r="V1859" s="86">
        <v>32226</v>
      </c>
      <c r="X1859" s="81" t="str">
        <f t="shared" ref="X1859:X1922" si="290">YEAR(H1859)&amp;"-Q"&amp;IF(MONTH(H1859)&lt;4,1,IF(MONTH(H1859)&lt;7,2,IF(MONTH(H1859)&lt;10,3,4)))</f>
        <v>1987-Q3</v>
      </c>
      <c r="Y1859" s="81" t="str">
        <f t="shared" ref="Y1859:Y1922" si="291">IF(ISNUMBER(K1859),X1859,"")</f>
        <v>1987-Q3</v>
      </c>
      <c r="Z1859" s="87">
        <f t="shared" ref="Z1859:Z1922" si="292">IF(ISNUMBER(K1859),K1859,"")</f>
        <v>12.8</v>
      </c>
      <c r="AB1859" s="81" t="str">
        <f t="shared" ref="AB1859:AB1922" si="293">IF(A1859="Settled",YEAR(N1859)&amp;"-Q"&amp;IF(MONTH(N1859)&lt;4,1,IF(MONTH(N1859)&lt;7,2,IF(MONTH(N1859)&lt;10,3,4))),"")</f>
        <v>1988-Q1</v>
      </c>
      <c r="AC1859" s="81" t="str">
        <f t="shared" ref="AC1859:AC1922" si="294">IF(ISNUMBER(Q1859),AB1859,"")</f>
        <v>1988-Q1</v>
      </c>
      <c r="AD1859" s="87">
        <f t="shared" ref="AD1859:AD1922" si="295">IF(ISNUMBER(Q1859),Q1859,"")</f>
        <v>11.24</v>
      </c>
      <c r="AF1859" s="81" t="str">
        <f t="shared" ref="AF1859:AF1922" si="296">IF(AND(LEN(Z1859)&gt;0,LEN(AD1859)&gt;0),AB1859,"")</f>
        <v>1988-Q1</v>
      </c>
      <c r="AG1859" s="87">
        <f t="shared" ref="AG1859:AG1922" si="297">IF(LEN(AF1859)&gt;0,Z1859,"")</f>
        <v>12.8</v>
      </c>
      <c r="AH1859" s="87">
        <f t="shared" ref="AH1859:AH1922" si="298">IF(LEN(AF1859)&gt;0,AD1859,"")</f>
        <v>11.24</v>
      </c>
      <c r="AI1859" s="87">
        <f t="shared" ref="AI1859:AI1922" si="299">IF(LEN(AF1859)&gt;0,AG1859-AH1859,"")</f>
        <v>1.5600000000000005</v>
      </c>
    </row>
    <row r="1860" spans="1:35" ht="12" customHeight="1" x14ac:dyDescent="0.2">
      <c r="A1860" s="73" t="s">
        <v>1887</v>
      </c>
      <c r="B1860" s="74" t="s">
        <v>31</v>
      </c>
      <c r="C1860" s="74" t="s">
        <v>30</v>
      </c>
      <c r="D1860" s="74" t="s">
        <v>2095</v>
      </c>
      <c r="E1860" s="74" t="s">
        <v>1371</v>
      </c>
      <c r="F1860" s="74" t="s">
        <v>2</v>
      </c>
      <c r="G1860" s="74" t="s">
        <v>2680</v>
      </c>
      <c r="H1860" s="76">
        <v>31954</v>
      </c>
      <c r="I1860" s="77">
        <v>292.7</v>
      </c>
      <c r="J1860" s="78">
        <v>12</v>
      </c>
      <c r="K1860" s="78">
        <v>15.5</v>
      </c>
      <c r="L1860" s="78">
        <v>40.200000000000003</v>
      </c>
      <c r="M1860" s="78">
        <v>3051.6</v>
      </c>
      <c r="N1860" s="76">
        <v>32225</v>
      </c>
      <c r="O1860" s="77">
        <v>232</v>
      </c>
      <c r="P1860" s="78">
        <v>10.94</v>
      </c>
      <c r="Q1860" s="78">
        <v>12.87</v>
      </c>
      <c r="R1860" s="78">
        <v>40.200000000000003</v>
      </c>
      <c r="S1860" s="78">
        <v>3003.8</v>
      </c>
      <c r="T1860" s="79">
        <v>9</v>
      </c>
      <c r="V1860" s="86">
        <v>32225</v>
      </c>
      <c r="X1860" s="81" t="str">
        <f t="shared" si="290"/>
        <v>1987-Q2</v>
      </c>
      <c r="Y1860" s="81" t="str">
        <f t="shared" si="291"/>
        <v>1987-Q2</v>
      </c>
      <c r="Z1860" s="87">
        <f t="shared" si="292"/>
        <v>15.5</v>
      </c>
      <c r="AB1860" s="81" t="str">
        <f t="shared" si="293"/>
        <v>1988-Q1</v>
      </c>
      <c r="AC1860" s="81" t="str">
        <f t="shared" si="294"/>
        <v>1988-Q1</v>
      </c>
      <c r="AD1860" s="87">
        <f t="shared" si="295"/>
        <v>12.87</v>
      </c>
      <c r="AF1860" s="81" t="str">
        <f t="shared" si="296"/>
        <v>1988-Q1</v>
      </c>
      <c r="AG1860" s="87">
        <f t="shared" si="297"/>
        <v>15.5</v>
      </c>
      <c r="AH1860" s="87">
        <f t="shared" si="298"/>
        <v>12.87</v>
      </c>
      <c r="AI1860" s="87">
        <f t="shared" si="299"/>
        <v>2.6300000000000008</v>
      </c>
    </row>
    <row r="1861" spans="1:35" ht="12" customHeight="1" x14ac:dyDescent="0.2">
      <c r="A1861" s="73" t="s">
        <v>1887</v>
      </c>
      <c r="B1861" s="74" t="s">
        <v>210</v>
      </c>
      <c r="C1861" s="74" t="s">
        <v>2402</v>
      </c>
      <c r="D1861" s="74" t="s">
        <v>905</v>
      </c>
      <c r="E1861" s="74" t="s">
        <v>909</v>
      </c>
      <c r="F1861" s="74" t="s">
        <v>2</v>
      </c>
      <c r="G1861" s="74" t="s">
        <v>2680</v>
      </c>
      <c r="H1861" s="76">
        <v>31898</v>
      </c>
      <c r="I1861" s="77">
        <v>7.9</v>
      </c>
      <c r="J1861" s="78">
        <v>9.82</v>
      </c>
      <c r="K1861" s="78">
        <v>12.75</v>
      </c>
      <c r="L1861" s="78">
        <v>39.479999999999997</v>
      </c>
      <c r="M1861" s="78">
        <v>551.1</v>
      </c>
      <c r="N1861" s="76">
        <v>32203</v>
      </c>
      <c r="O1861" s="77">
        <v>-8.5</v>
      </c>
      <c r="P1861" s="78">
        <v>9.35</v>
      </c>
      <c r="Q1861" s="78">
        <v>11.56</v>
      </c>
      <c r="R1861" s="78">
        <v>39.479999999999997</v>
      </c>
      <c r="S1861" s="78">
        <v>543.1</v>
      </c>
      <c r="T1861" s="79">
        <v>10</v>
      </c>
      <c r="V1861" s="86">
        <v>32203</v>
      </c>
      <c r="X1861" s="81" t="str">
        <f t="shared" si="290"/>
        <v>1987-Q2</v>
      </c>
      <c r="Y1861" s="81" t="str">
        <f t="shared" si="291"/>
        <v>1987-Q2</v>
      </c>
      <c r="Z1861" s="87">
        <f t="shared" si="292"/>
        <v>12.75</v>
      </c>
      <c r="AB1861" s="81" t="str">
        <f t="shared" si="293"/>
        <v>1988-Q1</v>
      </c>
      <c r="AC1861" s="81" t="str">
        <f t="shared" si="294"/>
        <v>1988-Q1</v>
      </c>
      <c r="AD1861" s="87">
        <f t="shared" si="295"/>
        <v>11.56</v>
      </c>
      <c r="AF1861" s="81" t="str">
        <f t="shared" si="296"/>
        <v>1988-Q1</v>
      </c>
      <c r="AG1861" s="87">
        <f t="shared" si="297"/>
        <v>12.75</v>
      </c>
      <c r="AH1861" s="87">
        <f t="shared" si="298"/>
        <v>11.56</v>
      </c>
      <c r="AI1861" s="87">
        <f t="shared" si="299"/>
        <v>1.1899999999999995</v>
      </c>
    </row>
    <row r="1862" spans="1:35" ht="12" customHeight="1" x14ac:dyDescent="0.2">
      <c r="A1862" s="73" t="s">
        <v>1887</v>
      </c>
      <c r="B1862" s="74" t="s">
        <v>257</v>
      </c>
      <c r="C1862" s="74" t="s">
        <v>2450</v>
      </c>
      <c r="D1862" s="74" t="s">
        <v>2002</v>
      </c>
      <c r="E1862" s="74" t="s">
        <v>386</v>
      </c>
      <c r="F1862" s="74" t="s">
        <v>2</v>
      </c>
      <c r="G1862" s="74" t="s">
        <v>2680</v>
      </c>
      <c r="H1862" s="76">
        <v>31997</v>
      </c>
      <c r="I1862" s="77">
        <v>6.8</v>
      </c>
      <c r="J1862" s="78">
        <v>11.19</v>
      </c>
      <c r="K1862" s="78">
        <v>14.75</v>
      </c>
      <c r="L1862" s="78">
        <v>39.86</v>
      </c>
      <c r="M1862" s="78">
        <v>2570.1999999999998</v>
      </c>
      <c r="N1862" s="76">
        <v>32177</v>
      </c>
      <c r="O1862" s="77">
        <v>-10</v>
      </c>
      <c r="P1862" s="78">
        <v>10.26</v>
      </c>
      <c r="Q1862" s="78">
        <v>12.6</v>
      </c>
      <c r="R1862" s="78">
        <v>37.72</v>
      </c>
      <c r="S1862" s="78">
        <v>2549</v>
      </c>
      <c r="T1862" s="79">
        <v>6</v>
      </c>
      <c r="V1862" s="86">
        <v>32177</v>
      </c>
      <c r="X1862" s="81" t="str">
        <f t="shared" si="290"/>
        <v>1987-Q3</v>
      </c>
      <c r="Y1862" s="81" t="str">
        <f t="shared" si="291"/>
        <v>1987-Q3</v>
      </c>
      <c r="Z1862" s="87">
        <f t="shared" si="292"/>
        <v>14.75</v>
      </c>
      <c r="AB1862" s="81" t="str">
        <f t="shared" si="293"/>
        <v>1988-Q1</v>
      </c>
      <c r="AC1862" s="81" t="str">
        <f t="shared" si="294"/>
        <v>1988-Q1</v>
      </c>
      <c r="AD1862" s="87">
        <f t="shared" si="295"/>
        <v>12.6</v>
      </c>
      <c r="AF1862" s="81" t="str">
        <f t="shared" si="296"/>
        <v>1988-Q1</v>
      </c>
      <c r="AG1862" s="87">
        <f t="shared" si="297"/>
        <v>14.75</v>
      </c>
      <c r="AH1862" s="87">
        <f t="shared" si="298"/>
        <v>12.6</v>
      </c>
      <c r="AI1862" s="87">
        <f t="shared" si="299"/>
        <v>2.1500000000000004</v>
      </c>
    </row>
    <row r="1863" spans="1:35" ht="12" customHeight="1" x14ac:dyDescent="0.2">
      <c r="A1863" s="73" t="s">
        <v>1887</v>
      </c>
      <c r="B1863" s="74" t="s">
        <v>8</v>
      </c>
      <c r="C1863" s="74" t="s">
        <v>3016</v>
      </c>
      <c r="D1863" s="74" t="s">
        <v>124</v>
      </c>
      <c r="E1863" s="74" t="s">
        <v>1831</v>
      </c>
      <c r="F1863" s="74" t="s">
        <v>2</v>
      </c>
      <c r="G1863" s="74" t="s">
        <v>2680</v>
      </c>
      <c r="H1863" s="76">
        <v>31947</v>
      </c>
      <c r="I1863" s="77">
        <v>1.1000000000000001</v>
      </c>
      <c r="J1863" s="78">
        <v>11.56</v>
      </c>
      <c r="K1863" s="78">
        <v>13.3</v>
      </c>
      <c r="L1863" s="78">
        <v>49.61</v>
      </c>
      <c r="M1863" s="78">
        <v>523.70000000000005</v>
      </c>
      <c r="N1863" s="76">
        <v>32171</v>
      </c>
      <c r="O1863" s="77">
        <v>-13.9</v>
      </c>
      <c r="P1863" s="78">
        <v>11.42</v>
      </c>
      <c r="Q1863" s="78">
        <v>13.2</v>
      </c>
      <c r="R1863" s="78">
        <v>50.79</v>
      </c>
      <c r="S1863" s="78">
        <v>500.7</v>
      </c>
      <c r="T1863" s="79">
        <v>7</v>
      </c>
      <c r="V1863" s="86">
        <v>32171</v>
      </c>
      <c r="X1863" s="81" t="str">
        <f t="shared" si="290"/>
        <v>1987-Q2</v>
      </c>
      <c r="Y1863" s="81" t="str">
        <f t="shared" si="291"/>
        <v>1987-Q2</v>
      </c>
      <c r="Z1863" s="87">
        <f t="shared" si="292"/>
        <v>13.3</v>
      </c>
      <c r="AB1863" s="81" t="str">
        <f t="shared" si="293"/>
        <v>1988-Q1</v>
      </c>
      <c r="AC1863" s="81" t="str">
        <f t="shared" si="294"/>
        <v>1988-Q1</v>
      </c>
      <c r="AD1863" s="87">
        <f t="shared" si="295"/>
        <v>13.2</v>
      </c>
      <c r="AF1863" s="81" t="str">
        <f t="shared" si="296"/>
        <v>1988-Q1</v>
      </c>
      <c r="AG1863" s="87">
        <f t="shared" si="297"/>
        <v>13.3</v>
      </c>
      <c r="AH1863" s="87">
        <f t="shared" si="298"/>
        <v>13.2</v>
      </c>
      <c r="AI1863" s="87">
        <f t="shared" si="299"/>
        <v>0.10000000000000142</v>
      </c>
    </row>
    <row r="1864" spans="1:35" ht="12" customHeight="1" x14ac:dyDescent="0.2">
      <c r="A1864" s="73" t="s">
        <v>1887</v>
      </c>
      <c r="B1864" s="74" t="s">
        <v>184</v>
      </c>
      <c r="C1864" s="74" t="s">
        <v>1296</v>
      </c>
      <c r="D1864" s="74" t="s">
        <v>4</v>
      </c>
      <c r="E1864" s="74" t="s">
        <v>1299</v>
      </c>
      <c r="F1864" s="74" t="s">
        <v>2</v>
      </c>
      <c r="G1864" s="74" t="s">
        <v>2680</v>
      </c>
      <c r="H1864" s="76">
        <v>31936</v>
      </c>
      <c r="I1864" s="77">
        <v>152</v>
      </c>
      <c r="J1864" s="78">
        <v>11.95</v>
      </c>
      <c r="K1864" s="78">
        <v>13.9</v>
      </c>
      <c r="L1864" s="78">
        <v>43.79</v>
      </c>
      <c r="M1864" s="78">
        <v>3032.7</v>
      </c>
      <c r="N1864" s="76">
        <v>32168</v>
      </c>
      <c r="O1864" s="77">
        <v>152</v>
      </c>
      <c r="P1864" s="78">
        <v>11.95</v>
      </c>
      <c r="Q1864" s="78">
        <v>13.9</v>
      </c>
      <c r="R1864" s="78">
        <v>43.79</v>
      </c>
      <c r="S1864" s="78">
        <v>3123.2</v>
      </c>
      <c r="T1864" s="79">
        <v>7</v>
      </c>
      <c r="V1864" s="86">
        <v>32168</v>
      </c>
      <c r="X1864" s="81" t="str">
        <f t="shared" si="290"/>
        <v>1987-Q2</v>
      </c>
      <c r="Y1864" s="81" t="str">
        <f t="shared" si="291"/>
        <v>1987-Q2</v>
      </c>
      <c r="Z1864" s="87">
        <f t="shared" si="292"/>
        <v>13.9</v>
      </c>
      <c r="AB1864" s="81" t="str">
        <f t="shared" si="293"/>
        <v>1988-Q1</v>
      </c>
      <c r="AC1864" s="81" t="str">
        <f t="shared" si="294"/>
        <v>1988-Q1</v>
      </c>
      <c r="AD1864" s="87">
        <f t="shared" si="295"/>
        <v>13.9</v>
      </c>
      <c r="AF1864" s="81" t="str">
        <f t="shared" si="296"/>
        <v>1988-Q1</v>
      </c>
      <c r="AG1864" s="87">
        <f t="shared" si="297"/>
        <v>13.9</v>
      </c>
      <c r="AH1864" s="87">
        <f t="shared" si="298"/>
        <v>13.9</v>
      </c>
      <c r="AI1864" s="87">
        <f t="shared" si="299"/>
        <v>0</v>
      </c>
    </row>
    <row r="1865" spans="1:35" ht="12" customHeight="1" x14ac:dyDescent="0.2">
      <c r="A1865" s="73" t="s">
        <v>1887</v>
      </c>
      <c r="B1865" s="74" t="s">
        <v>39</v>
      </c>
      <c r="C1865" s="74" t="s">
        <v>1222</v>
      </c>
      <c r="D1865" s="74" t="s">
        <v>2228</v>
      </c>
      <c r="E1865" s="74" t="s">
        <v>1230</v>
      </c>
      <c r="F1865" s="74" t="s">
        <v>2</v>
      </c>
      <c r="G1865" s="74" t="s">
        <v>2680</v>
      </c>
      <c r="H1865" s="76">
        <v>31831</v>
      </c>
      <c r="I1865" s="77">
        <v>37.200000000000003</v>
      </c>
      <c r="J1865" s="78">
        <v>11.11</v>
      </c>
      <c r="K1865" s="78">
        <v>13.7</v>
      </c>
      <c r="L1865" s="78">
        <v>35.630000000000003</v>
      </c>
      <c r="M1865" s="78">
        <v>3032</v>
      </c>
      <c r="N1865" s="76">
        <v>32162</v>
      </c>
      <c r="O1865" s="77">
        <v>0</v>
      </c>
      <c r="P1865" s="78">
        <v>11.15</v>
      </c>
      <c r="Q1865" s="78">
        <v>13.8</v>
      </c>
      <c r="R1865" s="78">
        <v>35.630000000000003</v>
      </c>
      <c r="S1865" s="78">
        <v>2951.9</v>
      </c>
      <c r="T1865" s="79">
        <v>11</v>
      </c>
      <c r="V1865" s="86">
        <v>32162</v>
      </c>
      <c r="X1865" s="81" t="str">
        <f t="shared" si="290"/>
        <v>1987-Q1</v>
      </c>
      <c r="Y1865" s="81" t="str">
        <f t="shared" si="291"/>
        <v>1987-Q1</v>
      </c>
      <c r="Z1865" s="87">
        <f t="shared" si="292"/>
        <v>13.7</v>
      </c>
      <c r="AB1865" s="81" t="str">
        <f t="shared" si="293"/>
        <v>1988-Q1</v>
      </c>
      <c r="AC1865" s="81" t="str">
        <f t="shared" si="294"/>
        <v>1988-Q1</v>
      </c>
      <c r="AD1865" s="87">
        <f t="shared" si="295"/>
        <v>13.8</v>
      </c>
      <c r="AF1865" s="81" t="str">
        <f t="shared" si="296"/>
        <v>1988-Q1</v>
      </c>
      <c r="AG1865" s="87">
        <f t="shared" si="297"/>
        <v>13.7</v>
      </c>
      <c r="AH1865" s="87">
        <f t="shared" si="298"/>
        <v>13.8</v>
      </c>
      <c r="AI1865" s="87">
        <f t="shared" si="299"/>
        <v>-0.10000000000000142</v>
      </c>
    </row>
    <row r="1866" spans="1:35" ht="12" customHeight="1" x14ac:dyDescent="0.2">
      <c r="A1866" s="73" t="s">
        <v>1887</v>
      </c>
      <c r="B1866" s="74" t="s">
        <v>104</v>
      </c>
      <c r="C1866" s="74" t="s">
        <v>103</v>
      </c>
      <c r="D1866" s="74" t="s">
        <v>102</v>
      </c>
      <c r="E1866" s="74" t="s">
        <v>358</v>
      </c>
      <c r="F1866" s="74" t="s">
        <v>2</v>
      </c>
      <c r="G1866" s="74" t="s">
        <v>2680</v>
      </c>
      <c r="H1866" s="76">
        <v>31772</v>
      </c>
      <c r="I1866" s="77">
        <v>59</v>
      </c>
      <c r="J1866" s="78">
        <v>11.23</v>
      </c>
      <c r="K1866" s="78">
        <v>13.75</v>
      </c>
      <c r="L1866" s="78">
        <v>46</v>
      </c>
      <c r="M1866" s="75" t="s">
        <v>1</v>
      </c>
      <c r="N1866" s="76">
        <v>32133</v>
      </c>
      <c r="O1866" s="77">
        <v>-48.5</v>
      </c>
      <c r="P1866" s="78">
        <v>10.77</v>
      </c>
      <c r="Q1866" s="78">
        <v>12.75</v>
      </c>
      <c r="R1866" s="78">
        <v>46</v>
      </c>
      <c r="S1866" s="75" t="s">
        <v>1</v>
      </c>
      <c r="T1866" s="79">
        <v>12</v>
      </c>
      <c r="V1866" s="86">
        <v>32133</v>
      </c>
      <c r="X1866" s="81" t="str">
        <f t="shared" si="290"/>
        <v>1986-Q4</v>
      </c>
      <c r="Y1866" s="81" t="str">
        <f t="shared" si="291"/>
        <v>1986-Q4</v>
      </c>
      <c r="Z1866" s="87">
        <f t="shared" si="292"/>
        <v>13.75</v>
      </c>
      <c r="AB1866" s="81" t="str">
        <f t="shared" si="293"/>
        <v>1987-Q4</v>
      </c>
      <c r="AC1866" s="81" t="str">
        <f t="shared" si="294"/>
        <v>1987-Q4</v>
      </c>
      <c r="AD1866" s="87">
        <f t="shared" si="295"/>
        <v>12.75</v>
      </c>
      <c r="AF1866" s="81" t="str">
        <f t="shared" si="296"/>
        <v>1987-Q4</v>
      </c>
      <c r="AG1866" s="87">
        <f t="shared" si="297"/>
        <v>13.75</v>
      </c>
      <c r="AH1866" s="87">
        <f t="shared" si="298"/>
        <v>12.75</v>
      </c>
      <c r="AI1866" s="87">
        <f t="shared" si="299"/>
        <v>1</v>
      </c>
    </row>
    <row r="1867" spans="1:35" ht="12" customHeight="1" x14ac:dyDescent="0.2">
      <c r="A1867" s="73" t="s">
        <v>1887</v>
      </c>
      <c r="B1867" s="74" t="s">
        <v>70</v>
      </c>
      <c r="C1867" s="74" t="s">
        <v>73</v>
      </c>
      <c r="D1867" s="74" t="s">
        <v>26</v>
      </c>
      <c r="E1867" s="74" t="s">
        <v>716</v>
      </c>
      <c r="F1867" s="74" t="s">
        <v>2</v>
      </c>
      <c r="G1867" s="74" t="s">
        <v>2680</v>
      </c>
      <c r="H1867" s="76">
        <v>31618</v>
      </c>
      <c r="I1867" s="77">
        <v>194.3</v>
      </c>
      <c r="J1867" s="78">
        <v>12.6</v>
      </c>
      <c r="K1867" s="78">
        <v>15.25</v>
      </c>
      <c r="L1867" s="78">
        <v>40</v>
      </c>
      <c r="M1867" s="78">
        <v>2295</v>
      </c>
      <c r="N1867" s="76">
        <v>32133</v>
      </c>
      <c r="O1867" s="77">
        <v>63</v>
      </c>
      <c r="P1867" s="78">
        <v>11.3</v>
      </c>
      <c r="Q1867" s="78">
        <v>12</v>
      </c>
      <c r="R1867" s="78">
        <v>40</v>
      </c>
      <c r="S1867" s="78">
        <v>1560</v>
      </c>
      <c r="T1867" s="79">
        <v>17</v>
      </c>
      <c r="V1867" s="86">
        <v>32133</v>
      </c>
      <c r="X1867" s="81" t="str">
        <f t="shared" si="290"/>
        <v>1986-Q3</v>
      </c>
      <c r="Y1867" s="81" t="str">
        <f t="shared" si="291"/>
        <v>1986-Q3</v>
      </c>
      <c r="Z1867" s="87">
        <f t="shared" si="292"/>
        <v>15.25</v>
      </c>
      <c r="AB1867" s="81" t="str">
        <f t="shared" si="293"/>
        <v>1987-Q4</v>
      </c>
      <c r="AC1867" s="81" t="str">
        <f t="shared" si="294"/>
        <v>1987-Q4</v>
      </c>
      <c r="AD1867" s="87">
        <f t="shared" si="295"/>
        <v>12</v>
      </c>
      <c r="AF1867" s="81" t="str">
        <f t="shared" si="296"/>
        <v>1987-Q4</v>
      </c>
      <c r="AG1867" s="87">
        <f t="shared" si="297"/>
        <v>15.25</v>
      </c>
      <c r="AH1867" s="87">
        <f t="shared" si="298"/>
        <v>12</v>
      </c>
      <c r="AI1867" s="87">
        <f t="shared" si="299"/>
        <v>3.25</v>
      </c>
    </row>
    <row r="1868" spans="1:35" ht="12" customHeight="1" x14ac:dyDescent="0.2">
      <c r="A1868" s="73" t="s">
        <v>1887</v>
      </c>
      <c r="B1868" s="74" t="s">
        <v>8</v>
      </c>
      <c r="C1868" s="74" t="s">
        <v>2445</v>
      </c>
      <c r="D1868" s="74" t="s">
        <v>10</v>
      </c>
      <c r="E1868" s="74" t="s">
        <v>1763</v>
      </c>
      <c r="F1868" s="74" t="s">
        <v>2</v>
      </c>
      <c r="G1868" s="74" t="s">
        <v>2680</v>
      </c>
      <c r="H1868" s="76">
        <v>31929</v>
      </c>
      <c r="I1868" s="77">
        <v>10.3</v>
      </c>
      <c r="J1868" s="75" t="s">
        <v>1</v>
      </c>
      <c r="K1868" s="78">
        <v>12.5</v>
      </c>
      <c r="L1868" s="78">
        <v>58.48</v>
      </c>
      <c r="M1868" s="78">
        <v>291.10000000000002</v>
      </c>
      <c r="N1868" s="76">
        <v>32133</v>
      </c>
      <c r="O1868" s="77">
        <v>2.6</v>
      </c>
      <c r="P1868" s="78">
        <v>11.22</v>
      </c>
      <c r="Q1868" s="78">
        <v>12</v>
      </c>
      <c r="R1868" s="78">
        <v>58.57</v>
      </c>
      <c r="S1868" s="78">
        <v>287.10000000000002</v>
      </c>
      <c r="T1868" s="79">
        <v>6</v>
      </c>
      <c r="V1868" s="86">
        <v>32133</v>
      </c>
      <c r="X1868" s="81" t="str">
        <f t="shared" si="290"/>
        <v>1987-Q2</v>
      </c>
      <c r="Y1868" s="81" t="str">
        <f t="shared" si="291"/>
        <v>1987-Q2</v>
      </c>
      <c r="Z1868" s="87">
        <f t="shared" si="292"/>
        <v>12.5</v>
      </c>
      <c r="AB1868" s="81" t="str">
        <f t="shared" si="293"/>
        <v>1987-Q4</v>
      </c>
      <c r="AC1868" s="81" t="str">
        <f t="shared" si="294"/>
        <v>1987-Q4</v>
      </c>
      <c r="AD1868" s="87">
        <f t="shared" si="295"/>
        <v>12</v>
      </c>
      <c r="AF1868" s="81" t="str">
        <f t="shared" si="296"/>
        <v>1987-Q4</v>
      </c>
      <c r="AG1868" s="87">
        <f t="shared" si="297"/>
        <v>12.5</v>
      </c>
      <c r="AH1868" s="87">
        <f t="shared" si="298"/>
        <v>12</v>
      </c>
      <c r="AI1868" s="87">
        <f t="shared" si="299"/>
        <v>0.5</v>
      </c>
    </row>
    <row r="1869" spans="1:35" ht="12" customHeight="1" x14ac:dyDescent="0.2">
      <c r="A1869" s="73" t="s">
        <v>1887</v>
      </c>
      <c r="B1869" s="74" t="s">
        <v>8</v>
      </c>
      <c r="C1869" s="74" t="s">
        <v>125</v>
      </c>
      <c r="D1869" s="74" t="s">
        <v>124</v>
      </c>
      <c r="E1869" s="74" t="s">
        <v>1783</v>
      </c>
      <c r="F1869" s="74" t="s">
        <v>2</v>
      </c>
      <c r="G1869" s="74" t="s">
        <v>2680</v>
      </c>
      <c r="H1869" s="76">
        <v>31898</v>
      </c>
      <c r="I1869" s="77">
        <v>33.1</v>
      </c>
      <c r="J1869" s="78">
        <v>11.58</v>
      </c>
      <c r="K1869" s="78">
        <v>14</v>
      </c>
      <c r="L1869" s="78">
        <v>50.52</v>
      </c>
      <c r="M1869" s="78">
        <v>1693.8</v>
      </c>
      <c r="N1869" s="76">
        <v>32133</v>
      </c>
      <c r="O1869" s="77">
        <v>8.6999999999999993</v>
      </c>
      <c r="P1869" s="78">
        <v>11.69</v>
      </c>
      <c r="Q1869" s="78">
        <v>13</v>
      </c>
      <c r="R1869" s="78">
        <v>51.68</v>
      </c>
      <c r="S1869" s="78">
        <v>1707.3</v>
      </c>
      <c r="T1869" s="79">
        <v>7</v>
      </c>
      <c r="V1869" s="86">
        <v>32133</v>
      </c>
      <c r="X1869" s="81" t="str">
        <f t="shared" si="290"/>
        <v>1987-Q2</v>
      </c>
      <c r="Y1869" s="81" t="str">
        <f t="shared" si="291"/>
        <v>1987-Q2</v>
      </c>
      <c r="Z1869" s="87">
        <f t="shared" si="292"/>
        <v>14</v>
      </c>
      <c r="AB1869" s="81" t="str">
        <f t="shared" si="293"/>
        <v>1987-Q4</v>
      </c>
      <c r="AC1869" s="81" t="str">
        <f t="shared" si="294"/>
        <v>1987-Q4</v>
      </c>
      <c r="AD1869" s="87">
        <f t="shared" si="295"/>
        <v>13</v>
      </c>
      <c r="AF1869" s="81" t="str">
        <f t="shared" si="296"/>
        <v>1987-Q4</v>
      </c>
      <c r="AG1869" s="87">
        <f t="shared" si="297"/>
        <v>14</v>
      </c>
      <c r="AH1869" s="87">
        <f t="shared" si="298"/>
        <v>13</v>
      </c>
      <c r="AI1869" s="87">
        <f t="shared" si="299"/>
        <v>1</v>
      </c>
    </row>
    <row r="1870" spans="1:35" ht="12" customHeight="1" x14ac:dyDescent="0.2">
      <c r="A1870" s="73" t="s">
        <v>1887</v>
      </c>
      <c r="B1870" s="74" t="s">
        <v>204</v>
      </c>
      <c r="C1870" s="74" t="s">
        <v>203</v>
      </c>
      <c r="D1870" s="74" t="s">
        <v>83</v>
      </c>
      <c r="E1870" s="74" t="s">
        <v>988</v>
      </c>
      <c r="F1870" s="74" t="s">
        <v>2</v>
      </c>
      <c r="G1870" s="74" t="s">
        <v>2680</v>
      </c>
      <c r="H1870" s="76">
        <v>31891</v>
      </c>
      <c r="I1870" s="77">
        <v>30</v>
      </c>
      <c r="J1870" s="78">
        <v>10.42</v>
      </c>
      <c r="K1870" s="78">
        <v>13.5</v>
      </c>
      <c r="L1870" s="78">
        <v>41.11</v>
      </c>
      <c r="M1870" s="78">
        <v>3840.1</v>
      </c>
      <c r="N1870" s="76">
        <v>32132</v>
      </c>
      <c r="O1870" s="77">
        <v>5.6</v>
      </c>
      <c r="P1870" s="78">
        <v>9.94</v>
      </c>
      <c r="Q1870" s="78">
        <v>12.01</v>
      </c>
      <c r="R1870" s="78">
        <v>36.78</v>
      </c>
      <c r="S1870" s="78">
        <v>3966.8</v>
      </c>
      <c r="T1870" s="79">
        <v>8</v>
      </c>
      <c r="V1870" s="86">
        <v>32132</v>
      </c>
      <c r="X1870" s="81" t="str">
        <f t="shared" si="290"/>
        <v>1987-Q2</v>
      </c>
      <c r="Y1870" s="81" t="str">
        <f t="shared" si="291"/>
        <v>1987-Q2</v>
      </c>
      <c r="Z1870" s="87">
        <f t="shared" si="292"/>
        <v>13.5</v>
      </c>
      <c r="AB1870" s="81" t="str">
        <f t="shared" si="293"/>
        <v>1987-Q4</v>
      </c>
      <c r="AC1870" s="81" t="str">
        <f t="shared" si="294"/>
        <v>1987-Q4</v>
      </c>
      <c r="AD1870" s="87">
        <f t="shared" si="295"/>
        <v>12.01</v>
      </c>
      <c r="AF1870" s="81" t="str">
        <f t="shared" si="296"/>
        <v>1987-Q4</v>
      </c>
      <c r="AG1870" s="87">
        <f t="shared" si="297"/>
        <v>13.5</v>
      </c>
      <c r="AH1870" s="87">
        <f t="shared" si="298"/>
        <v>12.01</v>
      </c>
      <c r="AI1870" s="87">
        <f t="shared" si="299"/>
        <v>1.4900000000000002</v>
      </c>
    </row>
    <row r="1871" spans="1:35" ht="12" customHeight="1" x14ac:dyDescent="0.2">
      <c r="A1871" s="73" t="s">
        <v>1887</v>
      </c>
      <c r="B1871" s="74" t="s">
        <v>17</v>
      </c>
      <c r="C1871" s="74" t="s">
        <v>23</v>
      </c>
      <c r="D1871" s="74" t="s">
        <v>22</v>
      </c>
      <c r="E1871" s="74" t="s">
        <v>1617</v>
      </c>
      <c r="F1871" s="74" t="s">
        <v>2</v>
      </c>
      <c r="G1871" s="74" t="s">
        <v>2680</v>
      </c>
      <c r="H1871" s="76">
        <v>31842</v>
      </c>
      <c r="I1871" s="77">
        <v>0</v>
      </c>
      <c r="J1871" s="75" t="s">
        <v>1</v>
      </c>
      <c r="K1871" s="75" t="s">
        <v>1</v>
      </c>
      <c r="L1871" s="75" t="s">
        <v>1</v>
      </c>
      <c r="M1871" s="75" t="s">
        <v>1</v>
      </c>
      <c r="N1871" s="76">
        <v>32129</v>
      </c>
      <c r="O1871" s="77">
        <v>-15.8</v>
      </c>
      <c r="P1871" s="75" t="s">
        <v>1</v>
      </c>
      <c r="Q1871" s="78">
        <v>13.5</v>
      </c>
      <c r="R1871" s="75" t="s">
        <v>1</v>
      </c>
      <c r="S1871" s="75" t="s">
        <v>1</v>
      </c>
      <c r="T1871" s="79">
        <v>9</v>
      </c>
      <c r="V1871" s="86">
        <v>32129</v>
      </c>
      <c r="X1871" s="81" t="str">
        <f t="shared" si="290"/>
        <v>1987-Q1</v>
      </c>
      <c r="Y1871" s="81" t="str">
        <f t="shared" si="291"/>
        <v/>
      </c>
      <c r="Z1871" s="87" t="str">
        <f t="shared" si="292"/>
        <v/>
      </c>
      <c r="AB1871" s="81" t="str">
        <f t="shared" si="293"/>
        <v>1987-Q4</v>
      </c>
      <c r="AC1871" s="81" t="str">
        <f t="shared" si="294"/>
        <v>1987-Q4</v>
      </c>
      <c r="AD1871" s="87">
        <f t="shared" si="295"/>
        <v>13.5</v>
      </c>
      <c r="AF1871" s="81" t="str">
        <f t="shared" si="296"/>
        <v/>
      </c>
      <c r="AG1871" s="87" t="str">
        <f t="shared" si="297"/>
        <v/>
      </c>
      <c r="AH1871" s="87" t="str">
        <f t="shared" si="298"/>
        <v/>
      </c>
      <c r="AI1871" s="87" t="str">
        <f t="shared" si="299"/>
        <v/>
      </c>
    </row>
    <row r="1872" spans="1:35" ht="12" customHeight="1" x14ac:dyDescent="0.2">
      <c r="A1872" s="73" t="s">
        <v>1887</v>
      </c>
      <c r="B1872" s="74" t="s">
        <v>60</v>
      </c>
      <c r="C1872" s="74" t="s">
        <v>2360</v>
      </c>
      <c r="D1872" s="74" t="s">
        <v>2095</v>
      </c>
      <c r="E1872" s="74" t="s">
        <v>847</v>
      </c>
      <c r="F1872" s="74" t="s">
        <v>2</v>
      </c>
      <c r="G1872" s="74" t="s">
        <v>2680</v>
      </c>
      <c r="H1872" s="76">
        <v>31839</v>
      </c>
      <c r="I1872" s="77">
        <v>6.9</v>
      </c>
      <c r="J1872" s="78">
        <v>12.17</v>
      </c>
      <c r="K1872" s="78">
        <v>12</v>
      </c>
      <c r="L1872" s="78">
        <v>44.8</v>
      </c>
      <c r="M1872" s="75" t="s">
        <v>1</v>
      </c>
      <c r="N1872" s="76">
        <v>32128</v>
      </c>
      <c r="O1872" s="77">
        <v>-11.1</v>
      </c>
      <c r="P1872" s="78">
        <v>11.64</v>
      </c>
      <c r="Q1872" s="78">
        <v>11.75</v>
      </c>
      <c r="R1872" s="78">
        <v>42</v>
      </c>
      <c r="S1872" s="75" t="s">
        <v>1</v>
      </c>
      <c r="T1872" s="79">
        <v>9</v>
      </c>
      <c r="V1872" s="86">
        <v>32128</v>
      </c>
      <c r="X1872" s="81" t="str">
        <f t="shared" si="290"/>
        <v>1987-Q1</v>
      </c>
      <c r="Y1872" s="81" t="str">
        <f t="shared" si="291"/>
        <v>1987-Q1</v>
      </c>
      <c r="Z1872" s="87">
        <f t="shared" si="292"/>
        <v>12</v>
      </c>
      <c r="AB1872" s="81" t="str">
        <f t="shared" si="293"/>
        <v>1987-Q4</v>
      </c>
      <c r="AC1872" s="81" t="str">
        <f t="shared" si="294"/>
        <v>1987-Q4</v>
      </c>
      <c r="AD1872" s="87">
        <f t="shared" si="295"/>
        <v>11.75</v>
      </c>
      <c r="AF1872" s="81" t="str">
        <f t="shared" si="296"/>
        <v>1987-Q4</v>
      </c>
      <c r="AG1872" s="87">
        <f t="shared" si="297"/>
        <v>12</v>
      </c>
      <c r="AH1872" s="87">
        <f t="shared" si="298"/>
        <v>11.75</v>
      </c>
      <c r="AI1872" s="87">
        <f t="shared" si="299"/>
        <v>0.25</v>
      </c>
    </row>
    <row r="1873" spans="1:35" ht="12" customHeight="1" x14ac:dyDescent="0.2">
      <c r="A1873" s="73" t="s">
        <v>1887</v>
      </c>
      <c r="B1873" s="74" t="s">
        <v>184</v>
      </c>
      <c r="C1873" s="74" t="s">
        <v>2452</v>
      </c>
      <c r="D1873" s="74" t="s">
        <v>4</v>
      </c>
      <c r="E1873" s="74" t="s">
        <v>1265</v>
      </c>
      <c r="F1873" s="74" t="s">
        <v>2</v>
      </c>
      <c r="G1873" s="74" t="s">
        <v>2680</v>
      </c>
      <c r="H1873" s="76">
        <v>31733</v>
      </c>
      <c r="I1873" s="77">
        <v>241.8</v>
      </c>
      <c r="J1873" s="78">
        <v>12.84</v>
      </c>
      <c r="K1873" s="78">
        <v>16.3</v>
      </c>
      <c r="L1873" s="78">
        <v>37.96</v>
      </c>
      <c r="M1873" s="78">
        <v>2353.5</v>
      </c>
      <c r="N1873" s="76">
        <v>32127</v>
      </c>
      <c r="O1873" s="77">
        <v>17</v>
      </c>
      <c r="P1873" s="78">
        <v>11.61</v>
      </c>
      <c r="Q1873" s="78">
        <v>13.72</v>
      </c>
      <c r="R1873" s="78">
        <v>37.54</v>
      </c>
      <c r="S1873" s="78">
        <v>2178.1</v>
      </c>
      <c r="T1873" s="79">
        <v>13</v>
      </c>
      <c r="V1873" s="86">
        <v>32127</v>
      </c>
      <c r="X1873" s="81" t="str">
        <f t="shared" si="290"/>
        <v>1986-Q4</v>
      </c>
      <c r="Y1873" s="81" t="str">
        <f t="shared" si="291"/>
        <v>1986-Q4</v>
      </c>
      <c r="Z1873" s="87">
        <f t="shared" si="292"/>
        <v>16.3</v>
      </c>
      <c r="AB1873" s="81" t="str">
        <f t="shared" si="293"/>
        <v>1987-Q4</v>
      </c>
      <c r="AC1873" s="81" t="str">
        <f t="shared" si="294"/>
        <v>1987-Q4</v>
      </c>
      <c r="AD1873" s="87">
        <f t="shared" si="295"/>
        <v>13.72</v>
      </c>
      <c r="AF1873" s="81" t="str">
        <f t="shared" si="296"/>
        <v>1987-Q4</v>
      </c>
      <c r="AG1873" s="87">
        <f t="shared" si="297"/>
        <v>16.3</v>
      </c>
      <c r="AH1873" s="87">
        <f t="shared" si="298"/>
        <v>13.72</v>
      </c>
      <c r="AI1873" s="87">
        <f t="shared" si="299"/>
        <v>2.58</v>
      </c>
    </row>
    <row r="1874" spans="1:35" ht="12" customHeight="1" x14ac:dyDescent="0.2">
      <c r="A1874" s="73" t="s">
        <v>1887</v>
      </c>
      <c r="B1874" s="74" t="s">
        <v>184</v>
      </c>
      <c r="C1874" s="74" t="s">
        <v>2453</v>
      </c>
      <c r="D1874" s="74" t="s">
        <v>4</v>
      </c>
      <c r="E1874" s="74" t="s">
        <v>1317</v>
      </c>
      <c r="F1874" s="74" t="s">
        <v>2</v>
      </c>
      <c r="G1874" s="74" t="s">
        <v>2680</v>
      </c>
      <c r="H1874" s="76">
        <v>31733</v>
      </c>
      <c r="I1874" s="77">
        <v>187.1</v>
      </c>
      <c r="J1874" s="78">
        <v>12.84</v>
      </c>
      <c r="K1874" s="78">
        <v>16.3</v>
      </c>
      <c r="L1874" s="78">
        <v>37.96</v>
      </c>
      <c r="M1874" s="78">
        <v>1084.5999999999999</v>
      </c>
      <c r="N1874" s="76">
        <v>32127</v>
      </c>
      <c r="O1874" s="77">
        <v>69.7</v>
      </c>
      <c r="P1874" s="78">
        <v>11.53</v>
      </c>
      <c r="Q1874" s="78">
        <v>13.5</v>
      </c>
      <c r="R1874" s="78">
        <v>37.54</v>
      </c>
      <c r="S1874" s="78">
        <v>927.9</v>
      </c>
      <c r="T1874" s="79">
        <v>13</v>
      </c>
      <c r="V1874" s="86">
        <v>32127</v>
      </c>
      <c r="X1874" s="81" t="str">
        <f t="shared" si="290"/>
        <v>1986-Q4</v>
      </c>
      <c r="Y1874" s="81" t="str">
        <f t="shared" si="291"/>
        <v>1986-Q4</v>
      </c>
      <c r="Z1874" s="87">
        <f t="shared" si="292"/>
        <v>16.3</v>
      </c>
      <c r="AB1874" s="81" t="str">
        <f t="shared" si="293"/>
        <v>1987-Q4</v>
      </c>
      <c r="AC1874" s="81" t="str">
        <f t="shared" si="294"/>
        <v>1987-Q4</v>
      </c>
      <c r="AD1874" s="87">
        <f t="shared" si="295"/>
        <v>13.5</v>
      </c>
      <c r="AF1874" s="81" t="str">
        <f t="shared" si="296"/>
        <v>1987-Q4</v>
      </c>
      <c r="AG1874" s="87">
        <f t="shared" si="297"/>
        <v>16.3</v>
      </c>
      <c r="AH1874" s="87">
        <f t="shared" si="298"/>
        <v>13.5</v>
      </c>
      <c r="AI1874" s="87">
        <f t="shared" si="299"/>
        <v>2.8000000000000007</v>
      </c>
    </row>
    <row r="1875" spans="1:35" ht="12" customHeight="1" x14ac:dyDescent="0.2">
      <c r="A1875" s="73" t="s">
        <v>1887</v>
      </c>
      <c r="B1875" s="74" t="s">
        <v>163</v>
      </c>
      <c r="C1875" s="74" t="s">
        <v>2330</v>
      </c>
      <c r="D1875" s="74" t="s">
        <v>15</v>
      </c>
      <c r="E1875" s="74" t="s">
        <v>1468</v>
      </c>
      <c r="F1875" s="74" t="s">
        <v>2</v>
      </c>
      <c r="G1875" s="74" t="s">
        <v>2680</v>
      </c>
      <c r="H1875" s="76">
        <v>31650</v>
      </c>
      <c r="I1875" s="77">
        <v>-17</v>
      </c>
      <c r="J1875" s="75" t="s">
        <v>1</v>
      </c>
      <c r="K1875" s="78">
        <v>14.25</v>
      </c>
      <c r="L1875" s="75" t="s">
        <v>1</v>
      </c>
      <c r="M1875" s="75" t="s">
        <v>1</v>
      </c>
      <c r="N1875" s="76">
        <v>32126</v>
      </c>
      <c r="O1875" s="77">
        <v>-27.6</v>
      </c>
      <c r="P1875" s="78">
        <v>10.47</v>
      </c>
      <c r="Q1875" s="78">
        <v>13.25</v>
      </c>
      <c r="R1875" s="78">
        <v>46</v>
      </c>
      <c r="S1875" s="75" t="s">
        <v>1</v>
      </c>
      <c r="T1875" s="79">
        <v>15</v>
      </c>
      <c r="V1875" s="86">
        <v>32126</v>
      </c>
      <c r="X1875" s="81" t="str">
        <f t="shared" si="290"/>
        <v>1986-Q3</v>
      </c>
      <c r="Y1875" s="81" t="str">
        <f t="shared" si="291"/>
        <v>1986-Q3</v>
      </c>
      <c r="Z1875" s="87">
        <f t="shared" si="292"/>
        <v>14.25</v>
      </c>
      <c r="AB1875" s="81" t="str">
        <f t="shared" si="293"/>
        <v>1987-Q4</v>
      </c>
      <c r="AC1875" s="81" t="str">
        <f t="shared" si="294"/>
        <v>1987-Q4</v>
      </c>
      <c r="AD1875" s="87">
        <f t="shared" si="295"/>
        <v>13.25</v>
      </c>
      <c r="AF1875" s="81" t="str">
        <f t="shared" si="296"/>
        <v>1987-Q4</v>
      </c>
      <c r="AG1875" s="87">
        <f t="shared" si="297"/>
        <v>14.25</v>
      </c>
      <c r="AH1875" s="87">
        <f t="shared" si="298"/>
        <v>13.25</v>
      </c>
      <c r="AI1875" s="87">
        <f t="shared" si="299"/>
        <v>1</v>
      </c>
    </row>
    <row r="1876" spans="1:35" ht="12" customHeight="1" x14ac:dyDescent="0.2">
      <c r="A1876" s="73" t="s">
        <v>1887</v>
      </c>
      <c r="B1876" s="74" t="s">
        <v>39</v>
      </c>
      <c r="C1876" s="74" t="s">
        <v>2777</v>
      </c>
      <c r="D1876" s="74" t="s">
        <v>2095</v>
      </c>
      <c r="E1876" s="74" t="s">
        <v>1202</v>
      </c>
      <c r="F1876" s="74" t="s">
        <v>2</v>
      </c>
      <c r="G1876" s="74" t="s">
        <v>2680</v>
      </c>
      <c r="H1876" s="76">
        <v>31742</v>
      </c>
      <c r="I1876" s="77">
        <v>83</v>
      </c>
      <c r="J1876" s="78">
        <v>12.03</v>
      </c>
      <c r="K1876" s="78">
        <v>14.25</v>
      </c>
      <c r="L1876" s="78">
        <v>31.33</v>
      </c>
      <c r="M1876" s="78">
        <v>1860.9</v>
      </c>
      <c r="N1876" s="76">
        <v>32114</v>
      </c>
      <c r="O1876" s="77">
        <v>0</v>
      </c>
      <c r="P1876" s="78">
        <v>11.25</v>
      </c>
      <c r="Q1876" s="78">
        <v>14.2</v>
      </c>
      <c r="R1876" s="78">
        <v>29.91</v>
      </c>
      <c r="S1876" s="78">
        <v>1765.7</v>
      </c>
      <c r="T1876" s="79">
        <v>12</v>
      </c>
      <c r="V1876" s="86">
        <v>32114</v>
      </c>
      <c r="X1876" s="81" t="str">
        <f t="shared" si="290"/>
        <v>1986-Q4</v>
      </c>
      <c r="Y1876" s="81" t="str">
        <f t="shared" si="291"/>
        <v>1986-Q4</v>
      </c>
      <c r="Z1876" s="87">
        <f t="shared" si="292"/>
        <v>14.25</v>
      </c>
      <c r="AB1876" s="81" t="str">
        <f t="shared" si="293"/>
        <v>1987-Q4</v>
      </c>
      <c r="AC1876" s="81" t="str">
        <f t="shared" si="294"/>
        <v>1987-Q4</v>
      </c>
      <c r="AD1876" s="87">
        <f t="shared" si="295"/>
        <v>14.2</v>
      </c>
      <c r="AF1876" s="81" t="str">
        <f t="shared" si="296"/>
        <v>1987-Q4</v>
      </c>
      <c r="AG1876" s="87">
        <f t="shared" si="297"/>
        <v>14.25</v>
      </c>
      <c r="AH1876" s="87">
        <f t="shared" si="298"/>
        <v>14.2</v>
      </c>
      <c r="AI1876" s="87">
        <f t="shared" si="299"/>
        <v>5.0000000000000711E-2</v>
      </c>
    </row>
    <row r="1877" spans="1:35" ht="12" customHeight="1" x14ac:dyDescent="0.2">
      <c r="A1877" s="73" t="s">
        <v>1887</v>
      </c>
      <c r="B1877" s="74" t="s">
        <v>28</v>
      </c>
      <c r="C1877" s="74" t="s">
        <v>1502</v>
      </c>
      <c r="D1877" s="74" t="s">
        <v>22</v>
      </c>
      <c r="E1877" s="74" t="s">
        <v>1505</v>
      </c>
      <c r="F1877" s="74" t="s">
        <v>2</v>
      </c>
      <c r="G1877" s="74" t="s">
        <v>2680</v>
      </c>
      <c r="H1877" s="76">
        <v>31916</v>
      </c>
      <c r="I1877" s="77">
        <v>50.4</v>
      </c>
      <c r="J1877" s="78">
        <v>12.07</v>
      </c>
      <c r="K1877" s="78">
        <v>14.5</v>
      </c>
      <c r="L1877" s="78">
        <v>42.76</v>
      </c>
      <c r="M1877" s="78">
        <v>491.2</v>
      </c>
      <c r="N1877" s="76">
        <v>32111</v>
      </c>
      <c r="O1877" s="77">
        <v>28</v>
      </c>
      <c r="P1877" s="78">
        <v>10.9</v>
      </c>
      <c r="Q1877" s="78">
        <v>12</v>
      </c>
      <c r="R1877" s="78">
        <v>45.93</v>
      </c>
      <c r="S1877" s="78">
        <v>482.6</v>
      </c>
      <c r="T1877" s="79">
        <v>6</v>
      </c>
      <c r="V1877" s="86">
        <v>32111</v>
      </c>
      <c r="X1877" s="81" t="str">
        <f t="shared" si="290"/>
        <v>1987-Q2</v>
      </c>
      <c r="Y1877" s="81" t="str">
        <f t="shared" si="291"/>
        <v>1987-Q2</v>
      </c>
      <c r="Z1877" s="87">
        <f t="shared" si="292"/>
        <v>14.5</v>
      </c>
      <c r="AB1877" s="81" t="str">
        <f t="shared" si="293"/>
        <v>1987-Q4</v>
      </c>
      <c r="AC1877" s="81" t="str">
        <f t="shared" si="294"/>
        <v>1987-Q4</v>
      </c>
      <c r="AD1877" s="87">
        <f t="shared" si="295"/>
        <v>12</v>
      </c>
      <c r="AF1877" s="81" t="str">
        <f t="shared" si="296"/>
        <v>1987-Q4</v>
      </c>
      <c r="AG1877" s="87">
        <f t="shared" si="297"/>
        <v>14.5</v>
      </c>
      <c r="AH1877" s="87">
        <f t="shared" si="298"/>
        <v>12</v>
      </c>
      <c r="AI1877" s="87">
        <f t="shared" si="299"/>
        <v>2.5</v>
      </c>
    </row>
    <row r="1878" spans="1:35" ht="12" customHeight="1" x14ac:dyDescent="0.2">
      <c r="A1878" s="73" t="s">
        <v>1887</v>
      </c>
      <c r="B1878" s="74" t="s">
        <v>111</v>
      </c>
      <c r="C1878" s="74" t="s">
        <v>149</v>
      </c>
      <c r="D1878" s="74" t="s">
        <v>22</v>
      </c>
      <c r="E1878" s="74" t="s">
        <v>301</v>
      </c>
      <c r="F1878" s="74" t="s">
        <v>2</v>
      </c>
      <c r="G1878" s="74" t="s">
        <v>2680</v>
      </c>
      <c r="H1878" s="76">
        <v>32080</v>
      </c>
      <c r="I1878" s="77">
        <v>-4.5</v>
      </c>
      <c r="J1878" s="75" t="s">
        <v>1</v>
      </c>
      <c r="K1878" s="78">
        <v>13</v>
      </c>
      <c r="L1878" s="75" t="s">
        <v>1</v>
      </c>
      <c r="M1878" s="75" t="s">
        <v>1</v>
      </c>
      <c r="N1878" s="76">
        <v>32100</v>
      </c>
      <c r="O1878" s="77">
        <v>-4.5</v>
      </c>
      <c r="P1878" s="75" t="s">
        <v>1</v>
      </c>
      <c r="Q1878" s="78">
        <v>13</v>
      </c>
      <c r="R1878" s="75" t="s">
        <v>1</v>
      </c>
      <c r="S1878" s="75" t="s">
        <v>1</v>
      </c>
      <c r="T1878" s="79">
        <v>0</v>
      </c>
      <c r="V1878" s="86">
        <v>32100</v>
      </c>
      <c r="X1878" s="81" t="str">
        <f t="shared" si="290"/>
        <v>1987-Q4</v>
      </c>
      <c r="Y1878" s="81" t="str">
        <f t="shared" si="291"/>
        <v>1987-Q4</v>
      </c>
      <c r="Z1878" s="87">
        <f t="shared" si="292"/>
        <v>13</v>
      </c>
      <c r="AB1878" s="81" t="str">
        <f t="shared" si="293"/>
        <v>1987-Q4</v>
      </c>
      <c r="AC1878" s="81" t="str">
        <f t="shared" si="294"/>
        <v>1987-Q4</v>
      </c>
      <c r="AD1878" s="87">
        <f t="shared" si="295"/>
        <v>13</v>
      </c>
      <c r="AF1878" s="81" t="str">
        <f t="shared" si="296"/>
        <v>1987-Q4</v>
      </c>
      <c r="AG1878" s="87">
        <f t="shared" si="297"/>
        <v>13</v>
      </c>
      <c r="AH1878" s="87">
        <f t="shared" si="298"/>
        <v>13</v>
      </c>
      <c r="AI1878" s="87">
        <f t="shared" si="299"/>
        <v>0</v>
      </c>
    </row>
    <row r="1879" spans="1:35" ht="12" customHeight="1" x14ac:dyDescent="0.2">
      <c r="A1879" s="73" t="s">
        <v>1887</v>
      </c>
      <c r="B1879" s="74" t="s">
        <v>44</v>
      </c>
      <c r="C1879" s="74" t="s">
        <v>155</v>
      </c>
      <c r="D1879" s="74" t="s">
        <v>2095</v>
      </c>
      <c r="E1879" s="74" t="s">
        <v>1121</v>
      </c>
      <c r="F1879" s="74" t="s">
        <v>2</v>
      </c>
      <c r="G1879" s="74" t="s">
        <v>2680</v>
      </c>
      <c r="H1879" s="76">
        <v>31807</v>
      </c>
      <c r="I1879" s="77">
        <v>6.6</v>
      </c>
      <c r="J1879" s="78">
        <v>10.93</v>
      </c>
      <c r="K1879" s="78">
        <v>13</v>
      </c>
      <c r="L1879" s="78">
        <v>43.51</v>
      </c>
      <c r="M1879" s="75" t="s">
        <v>1</v>
      </c>
      <c r="N1879" s="76">
        <v>32083</v>
      </c>
      <c r="O1879" s="77">
        <v>6.6</v>
      </c>
      <c r="P1879" s="78">
        <v>10.93</v>
      </c>
      <c r="Q1879" s="78">
        <v>13</v>
      </c>
      <c r="R1879" s="78">
        <v>43.51</v>
      </c>
      <c r="S1879" s="75" t="s">
        <v>1</v>
      </c>
      <c r="T1879" s="79">
        <v>9</v>
      </c>
      <c r="V1879" s="86">
        <v>32083</v>
      </c>
      <c r="X1879" s="81" t="str">
        <f t="shared" si="290"/>
        <v>1987-Q1</v>
      </c>
      <c r="Y1879" s="81" t="str">
        <f t="shared" si="291"/>
        <v>1987-Q1</v>
      </c>
      <c r="Z1879" s="87">
        <f t="shared" si="292"/>
        <v>13</v>
      </c>
      <c r="AB1879" s="81" t="str">
        <f t="shared" si="293"/>
        <v>1987-Q4</v>
      </c>
      <c r="AC1879" s="81" t="str">
        <f t="shared" si="294"/>
        <v>1987-Q4</v>
      </c>
      <c r="AD1879" s="87">
        <f t="shared" si="295"/>
        <v>13</v>
      </c>
      <c r="AF1879" s="81" t="str">
        <f t="shared" si="296"/>
        <v>1987-Q4</v>
      </c>
      <c r="AG1879" s="87">
        <f t="shared" si="297"/>
        <v>13</v>
      </c>
      <c r="AH1879" s="87">
        <f t="shared" si="298"/>
        <v>13</v>
      </c>
      <c r="AI1879" s="87">
        <f t="shared" si="299"/>
        <v>0</v>
      </c>
    </row>
    <row r="1880" spans="1:35" ht="12" customHeight="1" x14ac:dyDescent="0.2">
      <c r="A1880" s="73" t="s">
        <v>1887</v>
      </c>
      <c r="B1880" s="74" t="s">
        <v>17</v>
      </c>
      <c r="C1880" s="74" t="s">
        <v>20</v>
      </c>
      <c r="D1880" s="74" t="s">
        <v>19</v>
      </c>
      <c r="E1880" s="74" t="s">
        <v>1626</v>
      </c>
      <c r="F1880" s="74" t="s">
        <v>2</v>
      </c>
      <c r="G1880" s="74" t="s">
        <v>2680</v>
      </c>
      <c r="H1880" s="76">
        <v>31842</v>
      </c>
      <c r="I1880" s="77">
        <v>0</v>
      </c>
      <c r="J1880" s="75" t="s">
        <v>1</v>
      </c>
      <c r="K1880" s="75" t="s">
        <v>1</v>
      </c>
      <c r="L1880" s="75" t="s">
        <v>1</v>
      </c>
      <c r="M1880" s="75" t="s">
        <v>1</v>
      </c>
      <c r="N1880" s="76">
        <v>32065</v>
      </c>
      <c r="O1880" s="77">
        <v>-1.5</v>
      </c>
      <c r="P1880" s="75" t="s">
        <v>1</v>
      </c>
      <c r="Q1880" s="78">
        <v>13</v>
      </c>
      <c r="R1880" s="75" t="s">
        <v>1</v>
      </c>
      <c r="S1880" s="75" t="s">
        <v>1</v>
      </c>
      <c r="T1880" s="79">
        <v>7</v>
      </c>
      <c r="V1880" s="86">
        <v>32065</v>
      </c>
      <c r="X1880" s="81" t="str">
        <f t="shared" si="290"/>
        <v>1987-Q1</v>
      </c>
      <c r="Y1880" s="81" t="str">
        <f t="shared" si="291"/>
        <v/>
      </c>
      <c r="Z1880" s="87" t="str">
        <f t="shared" si="292"/>
        <v/>
      </c>
      <c r="AB1880" s="81" t="str">
        <f t="shared" si="293"/>
        <v>1987-Q4</v>
      </c>
      <c r="AC1880" s="81" t="str">
        <f t="shared" si="294"/>
        <v>1987-Q4</v>
      </c>
      <c r="AD1880" s="87">
        <f t="shared" si="295"/>
        <v>13</v>
      </c>
      <c r="AF1880" s="81" t="str">
        <f t="shared" si="296"/>
        <v/>
      </c>
      <c r="AG1880" s="87" t="str">
        <f t="shared" si="297"/>
        <v/>
      </c>
      <c r="AH1880" s="87" t="str">
        <f t="shared" si="298"/>
        <v/>
      </c>
      <c r="AI1880" s="87" t="str">
        <f t="shared" si="299"/>
        <v/>
      </c>
    </row>
    <row r="1881" spans="1:35" ht="12" customHeight="1" x14ac:dyDescent="0.2">
      <c r="A1881" s="73" t="s">
        <v>1887</v>
      </c>
      <c r="B1881" s="74" t="s">
        <v>6</v>
      </c>
      <c r="C1881" s="74" t="s">
        <v>5</v>
      </c>
      <c r="D1881" s="74" t="s">
        <v>4</v>
      </c>
      <c r="E1881" s="74" t="s">
        <v>1852</v>
      </c>
      <c r="F1881" s="74" t="s">
        <v>2</v>
      </c>
      <c r="G1881" s="74" t="s">
        <v>2680</v>
      </c>
      <c r="H1881" s="76">
        <v>31723</v>
      </c>
      <c r="I1881" s="77">
        <v>0</v>
      </c>
      <c r="J1881" s="78">
        <v>10.74</v>
      </c>
      <c r="K1881" s="78">
        <v>14.25</v>
      </c>
      <c r="L1881" s="78">
        <v>43.41</v>
      </c>
      <c r="M1881" s="78">
        <v>681</v>
      </c>
      <c r="N1881" s="76">
        <v>32052</v>
      </c>
      <c r="O1881" s="77">
        <v>-13.1</v>
      </c>
      <c r="P1881" s="78">
        <v>9.69</v>
      </c>
      <c r="Q1881" s="78">
        <v>11.5</v>
      </c>
      <c r="R1881" s="78">
        <v>43.41</v>
      </c>
      <c r="S1881" s="78">
        <v>672.6</v>
      </c>
      <c r="T1881" s="79">
        <v>10</v>
      </c>
      <c r="V1881" s="86">
        <v>32052</v>
      </c>
      <c r="X1881" s="81" t="str">
        <f t="shared" si="290"/>
        <v>1986-Q4</v>
      </c>
      <c r="Y1881" s="81" t="str">
        <f t="shared" si="291"/>
        <v>1986-Q4</v>
      </c>
      <c r="Z1881" s="87">
        <f t="shared" si="292"/>
        <v>14.25</v>
      </c>
      <c r="AB1881" s="81" t="str">
        <f t="shared" si="293"/>
        <v>1987-Q4</v>
      </c>
      <c r="AC1881" s="81" t="str">
        <f t="shared" si="294"/>
        <v>1987-Q4</v>
      </c>
      <c r="AD1881" s="87">
        <f t="shared" si="295"/>
        <v>11.5</v>
      </c>
      <c r="AF1881" s="81" t="str">
        <f t="shared" si="296"/>
        <v>1987-Q4</v>
      </c>
      <c r="AG1881" s="87">
        <f t="shared" si="297"/>
        <v>14.25</v>
      </c>
      <c r="AH1881" s="87">
        <f t="shared" si="298"/>
        <v>11.5</v>
      </c>
      <c r="AI1881" s="87">
        <f t="shared" si="299"/>
        <v>2.75</v>
      </c>
    </row>
    <row r="1882" spans="1:35" ht="12" customHeight="1" x14ac:dyDescent="0.2">
      <c r="A1882" s="73" t="s">
        <v>1887</v>
      </c>
      <c r="B1882" s="74" t="s">
        <v>92</v>
      </c>
      <c r="C1882" s="74" t="s">
        <v>91</v>
      </c>
      <c r="D1882" s="74" t="s">
        <v>52</v>
      </c>
      <c r="E1882" s="74" t="s">
        <v>459</v>
      </c>
      <c r="F1882" s="74" t="s">
        <v>2</v>
      </c>
      <c r="G1882" s="74" t="s">
        <v>2680</v>
      </c>
      <c r="H1882" s="76">
        <v>31869</v>
      </c>
      <c r="I1882" s="77">
        <v>735.1</v>
      </c>
      <c r="J1882" s="78">
        <v>11.58</v>
      </c>
      <c r="K1882" s="78">
        <v>14</v>
      </c>
      <c r="L1882" s="78">
        <v>41.44</v>
      </c>
      <c r="M1882" s="78">
        <v>6538.3</v>
      </c>
      <c r="N1882" s="76">
        <v>32050</v>
      </c>
      <c r="O1882" s="77">
        <v>464.1</v>
      </c>
      <c r="P1882" s="78">
        <v>11.03</v>
      </c>
      <c r="Q1882" s="78">
        <v>13</v>
      </c>
      <c r="R1882" s="78">
        <v>37.049999999999997</v>
      </c>
      <c r="S1882" s="78">
        <v>6369.2</v>
      </c>
      <c r="T1882" s="79">
        <v>6</v>
      </c>
      <c r="V1882" s="86">
        <v>32050</v>
      </c>
      <c r="X1882" s="81" t="str">
        <f t="shared" si="290"/>
        <v>1987-Q2</v>
      </c>
      <c r="Y1882" s="81" t="str">
        <f t="shared" si="291"/>
        <v>1987-Q2</v>
      </c>
      <c r="Z1882" s="87">
        <f t="shared" si="292"/>
        <v>14</v>
      </c>
      <c r="AB1882" s="81" t="str">
        <f t="shared" si="293"/>
        <v>1987-Q3</v>
      </c>
      <c r="AC1882" s="81" t="str">
        <f t="shared" si="294"/>
        <v>1987-Q3</v>
      </c>
      <c r="AD1882" s="87">
        <f t="shared" si="295"/>
        <v>13</v>
      </c>
      <c r="AF1882" s="81" t="str">
        <f t="shared" si="296"/>
        <v>1987-Q3</v>
      </c>
      <c r="AG1882" s="87">
        <f t="shared" si="297"/>
        <v>14</v>
      </c>
      <c r="AH1882" s="87">
        <f t="shared" si="298"/>
        <v>13</v>
      </c>
      <c r="AI1882" s="87">
        <f t="shared" si="299"/>
        <v>1</v>
      </c>
    </row>
    <row r="1883" spans="1:35" ht="12" customHeight="1" x14ac:dyDescent="0.2">
      <c r="A1883" s="73" t="s">
        <v>1887</v>
      </c>
      <c r="B1883" s="74" t="s">
        <v>35</v>
      </c>
      <c r="C1883" s="74" t="s">
        <v>34</v>
      </c>
      <c r="D1883" s="74" t="s">
        <v>33</v>
      </c>
      <c r="E1883" s="74" t="s">
        <v>1364</v>
      </c>
      <c r="F1883" s="74" t="s">
        <v>2</v>
      </c>
      <c r="G1883" s="74" t="s">
        <v>2680</v>
      </c>
      <c r="H1883" s="76">
        <v>31477</v>
      </c>
      <c r="I1883" s="77">
        <v>-15</v>
      </c>
      <c r="J1883" s="78">
        <v>11.93</v>
      </c>
      <c r="K1883" s="78">
        <v>14.09</v>
      </c>
      <c r="L1883" s="78">
        <v>42.94</v>
      </c>
      <c r="M1883" s="75" t="s">
        <v>1</v>
      </c>
      <c r="N1883" s="76">
        <v>32050</v>
      </c>
      <c r="O1883" s="77">
        <v>-20.9</v>
      </c>
      <c r="P1883" s="78">
        <v>11.14</v>
      </c>
      <c r="Q1883" s="78">
        <v>12.75</v>
      </c>
      <c r="R1883" s="78">
        <v>42.26</v>
      </c>
      <c r="S1883" s="75" t="s">
        <v>1</v>
      </c>
      <c r="T1883" s="79">
        <v>19</v>
      </c>
      <c r="V1883" s="86">
        <v>32050</v>
      </c>
      <c r="X1883" s="81" t="str">
        <f t="shared" si="290"/>
        <v>1986-Q1</v>
      </c>
      <c r="Y1883" s="81" t="str">
        <f t="shared" si="291"/>
        <v>1986-Q1</v>
      </c>
      <c r="Z1883" s="87">
        <f t="shared" si="292"/>
        <v>14.09</v>
      </c>
      <c r="AB1883" s="81" t="str">
        <f t="shared" si="293"/>
        <v>1987-Q3</v>
      </c>
      <c r="AC1883" s="81" t="str">
        <f t="shared" si="294"/>
        <v>1987-Q3</v>
      </c>
      <c r="AD1883" s="87">
        <f t="shared" si="295"/>
        <v>12.75</v>
      </c>
      <c r="AF1883" s="81" t="str">
        <f t="shared" si="296"/>
        <v>1987-Q3</v>
      </c>
      <c r="AG1883" s="87">
        <f t="shared" si="297"/>
        <v>14.09</v>
      </c>
      <c r="AH1883" s="87">
        <f t="shared" si="298"/>
        <v>12.75</v>
      </c>
      <c r="AI1883" s="87">
        <f t="shared" si="299"/>
        <v>1.3399999999999999</v>
      </c>
    </row>
    <row r="1884" spans="1:35" ht="12" customHeight="1" x14ac:dyDescent="0.2">
      <c r="A1884" s="73" t="s">
        <v>1887</v>
      </c>
      <c r="B1884" s="74" t="s">
        <v>231</v>
      </c>
      <c r="C1884" s="74" t="s">
        <v>214</v>
      </c>
      <c r="D1884" s="74" t="s">
        <v>22</v>
      </c>
      <c r="E1884" s="74" t="s">
        <v>625</v>
      </c>
      <c r="F1884" s="74" t="s">
        <v>2</v>
      </c>
      <c r="G1884" s="74" t="s">
        <v>2680</v>
      </c>
      <c r="H1884" s="76">
        <v>31604</v>
      </c>
      <c r="I1884" s="77">
        <v>11.7</v>
      </c>
      <c r="J1884" s="75" t="s">
        <v>1</v>
      </c>
      <c r="K1884" s="75" t="s">
        <v>1</v>
      </c>
      <c r="L1884" s="75" t="s">
        <v>1</v>
      </c>
      <c r="M1884" s="75" t="s">
        <v>1</v>
      </c>
      <c r="N1884" s="76">
        <v>32029</v>
      </c>
      <c r="O1884" s="77">
        <v>0</v>
      </c>
      <c r="P1884" s="75" t="s">
        <v>1</v>
      </c>
      <c r="Q1884" s="75" t="s">
        <v>1</v>
      </c>
      <c r="R1884" s="75" t="s">
        <v>1</v>
      </c>
      <c r="S1884" s="75" t="s">
        <v>1</v>
      </c>
      <c r="T1884" s="79">
        <v>14</v>
      </c>
      <c r="V1884" s="86">
        <v>32029</v>
      </c>
      <c r="X1884" s="81" t="str">
        <f t="shared" si="290"/>
        <v>1986-Q3</v>
      </c>
      <c r="Y1884" s="81" t="str">
        <f t="shared" si="291"/>
        <v/>
      </c>
      <c r="Z1884" s="87" t="str">
        <f t="shared" si="292"/>
        <v/>
      </c>
      <c r="AB1884" s="81" t="str">
        <f t="shared" si="293"/>
        <v>1987-Q3</v>
      </c>
      <c r="AC1884" s="81" t="str">
        <f t="shared" si="294"/>
        <v/>
      </c>
      <c r="AD1884" s="87" t="str">
        <f t="shared" si="295"/>
        <v/>
      </c>
      <c r="AF1884" s="81" t="str">
        <f t="shared" si="296"/>
        <v/>
      </c>
      <c r="AG1884" s="87" t="str">
        <f t="shared" si="297"/>
        <v/>
      </c>
      <c r="AH1884" s="87" t="str">
        <f t="shared" si="298"/>
        <v/>
      </c>
      <c r="AI1884" s="87" t="str">
        <f t="shared" si="299"/>
        <v/>
      </c>
    </row>
    <row r="1885" spans="1:35" ht="12" customHeight="1" x14ac:dyDescent="0.2">
      <c r="A1885" s="73" t="s">
        <v>1887</v>
      </c>
      <c r="B1885" s="74" t="s">
        <v>231</v>
      </c>
      <c r="C1885" s="74" t="s">
        <v>214</v>
      </c>
      <c r="D1885" s="74" t="s">
        <v>22</v>
      </c>
      <c r="E1885" s="74" t="s">
        <v>626</v>
      </c>
      <c r="F1885" s="74" t="s">
        <v>2</v>
      </c>
      <c r="G1885" s="74" t="s">
        <v>2680</v>
      </c>
      <c r="H1885" s="76">
        <v>31545</v>
      </c>
      <c r="I1885" s="77">
        <v>27.8</v>
      </c>
      <c r="J1885" s="78">
        <v>9.9499999999999993</v>
      </c>
      <c r="K1885" s="78">
        <v>15</v>
      </c>
      <c r="L1885" s="78">
        <v>29.2</v>
      </c>
      <c r="M1885" s="75" t="s">
        <v>1</v>
      </c>
      <c r="N1885" s="76">
        <v>32029</v>
      </c>
      <c r="O1885" s="77">
        <v>5</v>
      </c>
      <c r="P1885" s="75" t="s">
        <v>1</v>
      </c>
      <c r="Q1885" s="78">
        <v>13</v>
      </c>
      <c r="R1885" s="75" t="s">
        <v>1</v>
      </c>
      <c r="S1885" s="75" t="s">
        <v>1</v>
      </c>
      <c r="T1885" s="79">
        <v>16</v>
      </c>
      <c r="V1885" s="86">
        <v>32029</v>
      </c>
      <c r="X1885" s="81" t="str">
        <f t="shared" si="290"/>
        <v>1986-Q2</v>
      </c>
      <c r="Y1885" s="81" t="str">
        <f t="shared" si="291"/>
        <v>1986-Q2</v>
      </c>
      <c r="Z1885" s="87">
        <f t="shared" si="292"/>
        <v>15</v>
      </c>
      <c r="AB1885" s="81" t="str">
        <f t="shared" si="293"/>
        <v>1987-Q3</v>
      </c>
      <c r="AC1885" s="81" t="str">
        <f t="shared" si="294"/>
        <v>1987-Q3</v>
      </c>
      <c r="AD1885" s="87">
        <f t="shared" si="295"/>
        <v>13</v>
      </c>
      <c r="AF1885" s="81" t="str">
        <f t="shared" si="296"/>
        <v>1987-Q3</v>
      </c>
      <c r="AG1885" s="87">
        <f t="shared" si="297"/>
        <v>15</v>
      </c>
      <c r="AH1885" s="87">
        <f t="shared" si="298"/>
        <v>13</v>
      </c>
      <c r="AI1885" s="87">
        <f t="shared" si="299"/>
        <v>2</v>
      </c>
    </row>
    <row r="1886" spans="1:35" ht="12" customHeight="1" x14ac:dyDescent="0.2">
      <c r="A1886" s="73" t="s">
        <v>1887</v>
      </c>
      <c r="B1886" s="74" t="s">
        <v>17</v>
      </c>
      <c r="C1886" s="74" t="s">
        <v>2449</v>
      </c>
      <c r="D1886" s="74" t="s">
        <v>4</v>
      </c>
      <c r="E1886" s="74" t="s">
        <v>1631</v>
      </c>
      <c r="F1886" s="74" t="s">
        <v>2</v>
      </c>
      <c r="G1886" s="74" t="s">
        <v>2680</v>
      </c>
      <c r="H1886" s="76">
        <v>31842</v>
      </c>
      <c r="I1886" s="77">
        <v>0</v>
      </c>
      <c r="J1886" s="75" t="s">
        <v>1</v>
      </c>
      <c r="K1886" s="75" t="s">
        <v>1</v>
      </c>
      <c r="L1886" s="75" t="s">
        <v>1</v>
      </c>
      <c r="M1886" s="75" t="s">
        <v>1</v>
      </c>
      <c r="N1886" s="76">
        <v>32016</v>
      </c>
      <c r="O1886" s="77">
        <v>-2.6</v>
      </c>
      <c r="P1886" s="75" t="s">
        <v>1</v>
      </c>
      <c r="Q1886" s="78">
        <v>13.25</v>
      </c>
      <c r="R1886" s="75" t="s">
        <v>1</v>
      </c>
      <c r="S1886" s="75" t="s">
        <v>1</v>
      </c>
      <c r="T1886" s="79">
        <v>5</v>
      </c>
      <c r="V1886" s="86">
        <v>32016</v>
      </c>
      <c r="X1886" s="81" t="str">
        <f t="shared" si="290"/>
        <v>1987-Q1</v>
      </c>
      <c r="Y1886" s="81" t="str">
        <f t="shared" si="291"/>
        <v/>
      </c>
      <c r="Z1886" s="87" t="str">
        <f t="shared" si="292"/>
        <v/>
      </c>
      <c r="AB1886" s="81" t="str">
        <f t="shared" si="293"/>
        <v>1987-Q3</v>
      </c>
      <c r="AC1886" s="81" t="str">
        <f t="shared" si="294"/>
        <v>1987-Q3</v>
      </c>
      <c r="AD1886" s="87">
        <f t="shared" si="295"/>
        <v>13.25</v>
      </c>
      <c r="AF1886" s="81" t="str">
        <f t="shared" si="296"/>
        <v/>
      </c>
      <c r="AG1886" s="87" t="str">
        <f t="shared" si="297"/>
        <v/>
      </c>
      <c r="AH1886" s="87" t="str">
        <f t="shared" si="298"/>
        <v/>
      </c>
      <c r="AI1886" s="87" t="str">
        <f t="shared" si="299"/>
        <v/>
      </c>
    </row>
    <row r="1887" spans="1:35" ht="12" customHeight="1" x14ac:dyDescent="0.2">
      <c r="A1887" s="73" t="s">
        <v>1887</v>
      </c>
      <c r="B1887" s="74" t="s">
        <v>193</v>
      </c>
      <c r="C1887" s="74" t="s">
        <v>2034</v>
      </c>
      <c r="D1887" s="74" t="s">
        <v>167</v>
      </c>
      <c r="E1887" s="74" t="s">
        <v>1041</v>
      </c>
      <c r="F1887" s="74" t="s">
        <v>2</v>
      </c>
      <c r="G1887" s="74" t="s">
        <v>2680</v>
      </c>
      <c r="H1887" s="76">
        <v>31783</v>
      </c>
      <c r="I1887" s="77">
        <v>190.3</v>
      </c>
      <c r="J1887" s="78">
        <v>11.09</v>
      </c>
      <c r="K1887" s="78">
        <v>14</v>
      </c>
      <c r="L1887" s="78">
        <v>43</v>
      </c>
      <c r="M1887" s="78">
        <v>2974.4</v>
      </c>
      <c r="N1887" s="76">
        <v>32015</v>
      </c>
      <c r="O1887" s="77">
        <v>92.5</v>
      </c>
      <c r="P1887" s="78">
        <v>10.45</v>
      </c>
      <c r="Q1887" s="78">
        <v>12.63</v>
      </c>
      <c r="R1887" s="78">
        <v>43</v>
      </c>
      <c r="S1887" s="78">
        <v>2882.5</v>
      </c>
      <c r="T1887" s="79">
        <v>7</v>
      </c>
      <c r="V1887" s="86">
        <v>32015</v>
      </c>
      <c r="X1887" s="81" t="str">
        <f t="shared" si="290"/>
        <v>1987-Q1</v>
      </c>
      <c r="Y1887" s="81" t="str">
        <f t="shared" si="291"/>
        <v>1987-Q1</v>
      </c>
      <c r="Z1887" s="87">
        <f t="shared" si="292"/>
        <v>14</v>
      </c>
      <c r="AB1887" s="81" t="str">
        <f t="shared" si="293"/>
        <v>1987-Q3</v>
      </c>
      <c r="AC1887" s="81" t="str">
        <f t="shared" si="294"/>
        <v>1987-Q3</v>
      </c>
      <c r="AD1887" s="87">
        <f t="shared" si="295"/>
        <v>12.63</v>
      </c>
      <c r="AF1887" s="81" t="str">
        <f t="shared" si="296"/>
        <v>1987-Q3</v>
      </c>
      <c r="AG1887" s="87">
        <f t="shared" si="297"/>
        <v>14</v>
      </c>
      <c r="AH1887" s="87">
        <f t="shared" si="298"/>
        <v>12.63</v>
      </c>
      <c r="AI1887" s="87">
        <f t="shared" si="299"/>
        <v>1.3699999999999992</v>
      </c>
    </row>
    <row r="1888" spans="1:35" ht="12" customHeight="1" x14ac:dyDescent="0.2">
      <c r="A1888" s="73" t="s">
        <v>1887</v>
      </c>
      <c r="B1888" s="74" t="s">
        <v>163</v>
      </c>
      <c r="C1888" s="74" t="s">
        <v>2034</v>
      </c>
      <c r="D1888" s="74" t="s">
        <v>167</v>
      </c>
      <c r="E1888" s="74" t="s">
        <v>1454</v>
      </c>
      <c r="F1888" s="74" t="s">
        <v>2</v>
      </c>
      <c r="G1888" s="74" t="s">
        <v>2680</v>
      </c>
      <c r="H1888" s="76">
        <v>31835</v>
      </c>
      <c r="I1888" s="77">
        <v>47.4</v>
      </c>
      <c r="J1888" s="78">
        <v>11.09</v>
      </c>
      <c r="K1888" s="78">
        <v>14</v>
      </c>
      <c r="L1888" s="78">
        <v>43.02</v>
      </c>
      <c r="M1888" s="78">
        <v>680</v>
      </c>
      <c r="N1888" s="76">
        <v>32015</v>
      </c>
      <c r="O1888" s="77">
        <v>23.2</v>
      </c>
      <c r="P1888" s="78">
        <v>10.5</v>
      </c>
      <c r="Q1888" s="78">
        <v>12.75</v>
      </c>
      <c r="R1888" s="78">
        <v>42.8</v>
      </c>
      <c r="S1888" s="78">
        <v>655.4</v>
      </c>
      <c r="T1888" s="79">
        <v>6</v>
      </c>
      <c r="V1888" s="86">
        <v>32015</v>
      </c>
      <c r="X1888" s="81" t="str">
        <f t="shared" si="290"/>
        <v>1987-Q1</v>
      </c>
      <c r="Y1888" s="81" t="str">
        <f t="shared" si="291"/>
        <v>1987-Q1</v>
      </c>
      <c r="Z1888" s="87">
        <f t="shared" si="292"/>
        <v>14</v>
      </c>
      <c r="AB1888" s="81" t="str">
        <f t="shared" si="293"/>
        <v>1987-Q3</v>
      </c>
      <c r="AC1888" s="81" t="str">
        <f t="shared" si="294"/>
        <v>1987-Q3</v>
      </c>
      <c r="AD1888" s="87">
        <f t="shared" si="295"/>
        <v>12.75</v>
      </c>
      <c r="AF1888" s="81" t="str">
        <f t="shared" si="296"/>
        <v>1987-Q3</v>
      </c>
      <c r="AG1888" s="87">
        <f t="shared" si="297"/>
        <v>14</v>
      </c>
      <c r="AH1888" s="87">
        <f t="shared" si="298"/>
        <v>12.75</v>
      </c>
      <c r="AI1888" s="87">
        <f t="shared" si="299"/>
        <v>1.25</v>
      </c>
    </row>
    <row r="1889" spans="1:35" ht="12" customHeight="1" x14ac:dyDescent="0.2">
      <c r="A1889" s="73" t="s">
        <v>1887</v>
      </c>
      <c r="B1889" s="74" t="s">
        <v>78</v>
      </c>
      <c r="C1889" s="74" t="s">
        <v>2328</v>
      </c>
      <c r="D1889" s="74" t="s">
        <v>2170</v>
      </c>
      <c r="E1889" s="74" t="s">
        <v>673</v>
      </c>
      <c r="F1889" s="74" t="s">
        <v>2</v>
      </c>
      <c r="G1889" s="74" t="s">
        <v>2680</v>
      </c>
      <c r="H1889" s="76">
        <v>31833</v>
      </c>
      <c r="I1889" s="77">
        <v>-16.600000000000001</v>
      </c>
      <c r="J1889" s="75" t="s">
        <v>1</v>
      </c>
      <c r="K1889" s="75" t="s">
        <v>1</v>
      </c>
      <c r="L1889" s="75" t="s">
        <v>1</v>
      </c>
      <c r="M1889" s="75" t="s">
        <v>1</v>
      </c>
      <c r="N1889" s="76">
        <v>31989</v>
      </c>
      <c r="O1889" s="77">
        <v>-40.700000000000003</v>
      </c>
      <c r="P1889" s="78">
        <v>10.86</v>
      </c>
      <c r="Q1889" s="78">
        <v>12.98</v>
      </c>
      <c r="R1889" s="75" t="s">
        <v>1</v>
      </c>
      <c r="S1889" s="75" t="s">
        <v>1</v>
      </c>
      <c r="T1889" s="79">
        <v>5</v>
      </c>
      <c r="V1889" s="86">
        <v>31989</v>
      </c>
      <c r="X1889" s="81" t="str">
        <f t="shared" si="290"/>
        <v>1987-Q1</v>
      </c>
      <c r="Y1889" s="81" t="str">
        <f t="shared" si="291"/>
        <v/>
      </c>
      <c r="Z1889" s="87" t="str">
        <f t="shared" si="292"/>
        <v/>
      </c>
      <c r="AB1889" s="81" t="str">
        <f t="shared" si="293"/>
        <v>1987-Q3</v>
      </c>
      <c r="AC1889" s="81" t="str">
        <f t="shared" si="294"/>
        <v>1987-Q3</v>
      </c>
      <c r="AD1889" s="87">
        <f t="shared" si="295"/>
        <v>12.98</v>
      </c>
      <c r="AF1889" s="81" t="str">
        <f t="shared" si="296"/>
        <v/>
      </c>
      <c r="AG1889" s="87" t="str">
        <f t="shared" si="297"/>
        <v/>
      </c>
      <c r="AH1889" s="87" t="str">
        <f t="shared" si="298"/>
        <v/>
      </c>
      <c r="AI1889" s="87" t="str">
        <f t="shared" si="299"/>
        <v/>
      </c>
    </row>
    <row r="1890" spans="1:35" ht="12" customHeight="1" x14ac:dyDescent="0.2">
      <c r="A1890" s="73" t="s">
        <v>1887</v>
      </c>
      <c r="B1890" s="74" t="s">
        <v>111</v>
      </c>
      <c r="C1890" s="74" t="s">
        <v>2263</v>
      </c>
      <c r="D1890" s="74" t="s">
        <v>26</v>
      </c>
      <c r="E1890" s="74" t="s">
        <v>285</v>
      </c>
      <c r="F1890" s="74" t="s">
        <v>2</v>
      </c>
      <c r="G1890" s="74" t="s">
        <v>2680</v>
      </c>
      <c r="H1890" s="76">
        <v>31957</v>
      </c>
      <c r="I1890" s="77">
        <v>-26.3</v>
      </c>
      <c r="J1890" s="78">
        <v>9.08</v>
      </c>
      <c r="K1890" s="78">
        <v>13</v>
      </c>
      <c r="L1890" s="78">
        <v>40.950000000000003</v>
      </c>
      <c r="M1890" s="75" t="s">
        <v>1</v>
      </c>
      <c r="N1890" s="76">
        <v>31985</v>
      </c>
      <c r="O1890" s="77">
        <v>-26.3</v>
      </c>
      <c r="P1890" s="78">
        <v>9.08</v>
      </c>
      <c r="Q1890" s="78">
        <v>13</v>
      </c>
      <c r="R1890" s="78">
        <v>40.950000000000003</v>
      </c>
      <c r="S1890" s="75" t="s">
        <v>1</v>
      </c>
      <c r="T1890" s="79">
        <v>0</v>
      </c>
      <c r="V1890" s="86">
        <v>31985</v>
      </c>
      <c r="X1890" s="81" t="str">
        <f t="shared" si="290"/>
        <v>1987-Q2</v>
      </c>
      <c r="Y1890" s="81" t="str">
        <f t="shared" si="291"/>
        <v>1987-Q2</v>
      </c>
      <c r="Z1890" s="87">
        <f t="shared" si="292"/>
        <v>13</v>
      </c>
      <c r="AB1890" s="81" t="str">
        <f t="shared" si="293"/>
        <v>1987-Q3</v>
      </c>
      <c r="AC1890" s="81" t="str">
        <f t="shared" si="294"/>
        <v>1987-Q3</v>
      </c>
      <c r="AD1890" s="87">
        <f t="shared" si="295"/>
        <v>13</v>
      </c>
      <c r="AF1890" s="81" t="str">
        <f t="shared" si="296"/>
        <v>1987-Q3</v>
      </c>
      <c r="AG1890" s="87">
        <f t="shared" si="297"/>
        <v>13</v>
      </c>
      <c r="AH1890" s="87">
        <f t="shared" si="298"/>
        <v>13</v>
      </c>
      <c r="AI1890" s="87">
        <f t="shared" si="299"/>
        <v>0</v>
      </c>
    </row>
    <row r="1891" spans="1:35" ht="12" customHeight="1" x14ac:dyDescent="0.2">
      <c r="A1891" s="73" t="s">
        <v>1887</v>
      </c>
      <c r="B1891" s="74" t="s">
        <v>39</v>
      </c>
      <c r="C1891" s="74" t="s">
        <v>1175</v>
      </c>
      <c r="D1891" s="74" t="s">
        <v>1176</v>
      </c>
      <c r="E1891" s="74" t="s">
        <v>1185</v>
      </c>
      <c r="F1891" s="74" t="s">
        <v>2</v>
      </c>
      <c r="G1891" s="74" t="s">
        <v>2680</v>
      </c>
      <c r="H1891" s="76">
        <v>31652</v>
      </c>
      <c r="I1891" s="77">
        <v>5.9</v>
      </c>
      <c r="J1891" s="78">
        <v>11.02</v>
      </c>
      <c r="K1891" s="78">
        <v>13.75</v>
      </c>
      <c r="L1891" s="78">
        <v>46.13</v>
      </c>
      <c r="M1891" s="78">
        <v>857.6</v>
      </c>
      <c r="N1891" s="76">
        <v>31985</v>
      </c>
      <c r="O1891" s="77">
        <v>0.7</v>
      </c>
      <c r="P1891" s="78">
        <v>10.36</v>
      </c>
      <c r="Q1891" s="78">
        <v>13.4</v>
      </c>
      <c r="R1891" s="78">
        <v>36.5</v>
      </c>
      <c r="S1891" s="78">
        <v>764.4</v>
      </c>
      <c r="T1891" s="79">
        <v>11</v>
      </c>
      <c r="V1891" s="86">
        <v>31985</v>
      </c>
      <c r="X1891" s="81" t="str">
        <f t="shared" si="290"/>
        <v>1986-Q3</v>
      </c>
      <c r="Y1891" s="81" t="str">
        <f t="shared" si="291"/>
        <v>1986-Q3</v>
      </c>
      <c r="Z1891" s="87">
        <f t="shared" si="292"/>
        <v>13.75</v>
      </c>
      <c r="AB1891" s="81" t="str">
        <f t="shared" si="293"/>
        <v>1987-Q3</v>
      </c>
      <c r="AC1891" s="81" t="str">
        <f t="shared" si="294"/>
        <v>1987-Q3</v>
      </c>
      <c r="AD1891" s="87">
        <f t="shared" si="295"/>
        <v>13.4</v>
      </c>
      <c r="AF1891" s="81" t="str">
        <f t="shared" si="296"/>
        <v>1987-Q3</v>
      </c>
      <c r="AG1891" s="87">
        <f t="shared" si="297"/>
        <v>13.75</v>
      </c>
      <c r="AH1891" s="87">
        <f t="shared" si="298"/>
        <v>13.4</v>
      </c>
      <c r="AI1891" s="87">
        <f t="shared" si="299"/>
        <v>0.34999999999999964</v>
      </c>
    </row>
    <row r="1892" spans="1:35" ht="12" customHeight="1" x14ac:dyDescent="0.2">
      <c r="A1892" s="73" t="s">
        <v>1887</v>
      </c>
      <c r="B1892" s="74" t="s">
        <v>171</v>
      </c>
      <c r="C1892" s="74" t="s">
        <v>2776</v>
      </c>
      <c r="D1892" s="74" t="s">
        <v>19</v>
      </c>
      <c r="E1892" s="74" t="s">
        <v>1441</v>
      </c>
      <c r="F1892" s="74" t="s">
        <v>2</v>
      </c>
      <c r="G1892" s="74" t="s">
        <v>2680</v>
      </c>
      <c r="H1892" s="76">
        <v>31800</v>
      </c>
      <c r="I1892" s="77">
        <v>0</v>
      </c>
      <c r="J1892" s="75" t="s">
        <v>1</v>
      </c>
      <c r="K1892" s="75" t="s">
        <v>1</v>
      </c>
      <c r="L1892" s="75" t="s">
        <v>1</v>
      </c>
      <c r="M1892" s="75" t="s">
        <v>1</v>
      </c>
      <c r="N1892" s="76">
        <v>31985</v>
      </c>
      <c r="O1892" s="77">
        <v>-3.5</v>
      </c>
      <c r="P1892" s="78">
        <v>10.67</v>
      </c>
      <c r="Q1892" s="78">
        <v>13.5</v>
      </c>
      <c r="R1892" s="75" t="s">
        <v>1</v>
      </c>
      <c r="S1892" s="75" t="s">
        <v>1</v>
      </c>
      <c r="T1892" s="79">
        <v>6</v>
      </c>
      <c r="V1892" s="86">
        <v>31985</v>
      </c>
      <c r="X1892" s="81" t="str">
        <f t="shared" si="290"/>
        <v>1987-Q1</v>
      </c>
      <c r="Y1892" s="81" t="str">
        <f t="shared" si="291"/>
        <v/>
      </c>
      <c r="Z1892" s="87" t="str">
        <f t="shared" si="292"/>
        <v/>
      </c>
      <c r="AB1892" s="81" t="str">
        <f t="shared" si="293"/>
        <v>1987-Q3</v>
      </c>
      <c r="AC1892" s="81" t="str">
        <f t="shared" si="294"/>
        <v>1987-Q3</v>
      </c>
      <c r="AD1892" s="87">
        <f t="shared" si="295"/>
        <v>13.5</v>
      </c>
      <c r="AF1892" s="81" t="str">
        <f t="shared" si="296"/>
        <v/>
      </c>
      <c r="AG1892" s="87" t="str">
        <f t="shared" si="297"/>
        <v/>
      </c>
      <c r="AH1892" s="87" t="str">
        <f t="shared" si="298"/>
        <v/>
      </c>
      <c r="AI1892" s="87" t="str">
        <f t="shared" si="299"/>
        <v/>
      </c>
    </row>
    <row r="1893" spans="1:35" ht="12" customHeight="1" x14ac:dyDescent="0.2">
      <c r="A1893" s="73" t="s">
        <v>1887</v>
      </c>
      <c r="B1893" s="74" t="s">
        <v>57</v>
      </c>
      <c r="C1893" s="74" t="s">
        <v>217</v>
      </c>
      <c r="D1893" s="74" t="s">
        <v>216</v>
      </c>
      <c r="E1893" s="74" t="s">
        <v>871</v>
      </c>
      <c r="F1893" s="74" t="s">
        <v>2</v>
      </c>
      <c r="G1893" s="74" t="s">
        <v>2680</v>
      </c>
      <c r="H1893" s="76">
        <v>30638</v>
      </c>
      <c r="I1893" s="77">
        <v>173.7</v>
      </c>
      <c r="J1893" s="78">
        <v>11.43</v>
      </c>
      <c r="K1893" s="78">
        <v>15.5</v>
      </c>
      <c r="L1893" s="78">
        <v>29.33</v>
      </c>
      <c r="M1893" s="78">
        <v>2805.8</v>
      </c>
      <c r="N1893" s="76">
        <v>31974</v>
      </c>
      <c r="O1893" s="77">
        <v>115.2</v>
      </c>
      <c r="P1893" s="78">
        <v>11.27</v>
      </c>
      <c r="Q1893" s="78">
        <v>15</v>
      </c>
      <c r="R1893" s="78">
        <v>29.33</v>
      </c>
      <c r="S1893" s="78">
        <v>2801.1</v>
      </c>
      <c r="T1893" s="79">
        <v>44</v>
      </c>
      <c r="V1893" s="86">
        <v>31974</v>
      </c>
      <c r="X1893" s="81" t="str">
        <f t="shared" si="290"/>
        <v>1983-Q4</v>
      </c>
      <c r="Y1893" s="81" t="str">
        <f t="shared" si="291"/>
        <v>1983-Q4</v>
      </c>
      <c r="Z1893" s="87">
        <f t="shared" si="292"/>
        <v>15.5</v>
      </c>
      <c r="AB1893" s="81" t="str">
        <f t="shared" si="293"/>
        <v>1987-Q3</v>
      </c>
      <c r="AC1893" s="81" t="str">
        <f t="shared" si="294"/>
        <v>1987-Q3</v>
      </c>
      <c r="AD1893" s="87">
        <f t="shared" si="295"/>
        <v>15</v>
      </c>
      <c r="AF1893" s="81" t="str">
        <f t="shared" si="296"/>
        <v>1987-Q3</v>
      </c>
      <c r="AG1893" s="87">
        <f t="shared" si="297"/>
        <v>15.5</v>
      </c>
      <c r="AH1893" s="87">
        <f t="shared" si="298"/>
        <v>15</v>
      </c>
      <c r="AI1893" s="87">
        <f t="shared" si="299"/>
        <v>0.5</v>
      </c>
    </row>
    <row r="1894" spans="1:35" ht="12" customHeight="1" x14ac:dyDescent="0.2">
      <c r="A1894" s="73" t="s">
        <v>1887</v>
      </c>
      <c r="B1894" s="74" t="s">
        <v>31</v>
      </c>
      <c r="C1894" s="74" t="s">
        <v>1402</v>
      </c>
      <c r="D1894" s="74" t="s">
        <v>4</v>
      </c>
      <c r="E1894" s="74" t="s">
        <v>1403</v>
      </c>
      <c r="F1894" s="74" t="s">
        <v>2</v>
      </c>
      <c r="G1894" s="74" t="s">
        <v>2680</v>
      </c>
      <c r="H1894" s="76">
        <v>31583</v>
      </c>
      <c r="I1894" s="77">
        <v>63.2</v>
      </c>
      <c r="J1894" s="78">
        <v>11.83</v>
      </c>
      <c r="K1894" s="78">
        <v>14.63</v>
      </c>
      <c r="L1894" s="78">
        <v>35.799999999999997</v>
      </c>
      <c r="M1894" s="78">
        <v>678.4</v>
      </c>
      <c r="N1894" s="76">
        <v>31974</v>
      </c>
      <c r="O1894" s="77">
        <v>-13</v>
      </c>
      <c r="P1894" s="78">
        <v>11.42</v>
      </c>
      <c r="Q1894" s="78">
        <v>13.5</v>
      </c>
      <c r="R1894" s="78">
        <v>35.799999999999997</v>
      </c>
      <c r="S1894" s="78">
        <v>395.9</v>
      </c>
      <c r="T1894" s="79">
        <v>13</v>
      </c>
      <c r="V1894" s="86">
        <v>31974</v>
      </c>
      <c r="X1894" s="81" t="str">
        <f t="shared" si="290"/>
        <v>1986-Q2</v>
      </c>
      <c r="Y1894" s="81" t="str">
        <f t="shared" si="291"/>
        <v>1986-Q2</v>
      </c>
      <c r="Z1894" s="87">
        <f t="shared" si="292"/>
        <v>14.63</v>
      </c>
      <c r="AB1894" s="81" t="str">
        <f t="shared" si="293"/>
        <v>1987-Q3</v>
      </c>
      <c r="AC1894" s="81" t="str">
        <f t="shared" si="294"/>
        <v>1987-Q3</v>
      </c>
      <c r="AD1894" s="87">
        <f t="shared" si="295"/>
        <v>13.5</v>
      </c>
      <c r="AF1894" s="81" t="str">
        <f t="shared" si="296"/>
        <v>1987-Q3</v>
      </c>
      <c r="AG1894" s="87">
        <f t="shared" si="297"/>
        <v>14.63</v>
      </c>
      <c r="AH1894" s="87">
        <f t="shared" si="298"/>
        <v>13.5</v>
      </c>
      <c r="AI1894" s="87">
        <f t="shared" si="299"/>
        <v>1.1300000000000008</v>
      </c>
    </row>
    <row r="1895" spans="1:35" ht="12" customHeight="1" x14ac:dyDescent="0.2">
      <c r="A1895" s="73" t="s">
        <v>1887</v>
      </c>
      <c r="B1895" s="74" t="s">
        <v>231</v>
      </c>
      <c r="C1895" s="74" t="s">
        <v>2740</v>
      </c>
      <c r="D1895" s="74" t="s">
        <v>635</v>
      </c>
      <c r="E1895" s="74" t="s">
        <v>639</v>
      </c>
      <c r="F1895" s="74" t="s">
        <v>2</v>
      </c>
      <c r="G1895" s="74" t="s">
        <v>2680</v>
      </c>
      <c r="H1895" s="76">
        <v>31748</v>
      </c>
      <c r="I1895" s="77">
        <v>149.1</v>
      </c>
      <c r="J1895" s="78">
        <v>9.9600000000000009</v>
      </c>
      <c r="K1895" s="78">
        <v>15.5</v>
      </c>
      <c r="L1895" s="78">
        <v>30.66</v>
      </c>
      <c r="M1895" s="78">
        <v>2542.1</v>
      </c>
      <c r="N1895" s="76">
        <v>31973</v>
      </c>
      <c r="O1895" s="77">
        <v>28.9</v>
      </c>
      <c r="P1895" s="78">
        <v>9.06</v>
      </c>
      <c r="Q1895" s="78">
        <v>13.5</v>
      </c>
      <c r="R1895" s="78">
        <v>27.56</v>
      </c>
      <c r="S1895" s="78">
        <v>2077.6999999999998</v>
      </c>
      <c r="T1895" s="79">
        <v>7</v>
      </c>
      <c r="V1895" s="86">
        <v>31973</v>
      </c>
      <c r="X1895" s="81" t="str">
        <f t="shared" si="290"/>
        <v>1986-Q4</v>
      </c>
      <c r="Y1895" s="81" t="str">
        <f t="shared" si="291"/>
        <v>1986-Q4</v>
      </c>
      <c r="Z1895" s="87">
        <f t="shared" si="292"/>
        <v>15.5</v>
      </c>
      <c r="AB1895" s="81" t="str">
        <f t="shared" si="293"/>
        <v>1987-Q3</v>
      </c>
      <c r="AC1895" s="81" t="str">
        <f t="shared" si="294"/>
        <v>1987-Q3</v>
      </c>
      <c r="AD1895" s="87">
        <f t="shared" si="295"/>
        <v>13.5</v>
      </c>
      <c r="AF1895" s="81" t="str">
        <f t="shared" si="296"/>
        <v>1987-Q3</v>
      </c>
      <c r="AG1895" s="87">
        <f t="shared" si="297"/>
        <v>15.5</v>
      </c>
      <c r="AH1895" s="87">
        <f t="shared" si="298"/>
        <v>13.5</v>
      </c>
      <c r="AI1895" s="87">
        <f t="shared" si="299"/>
        <v>2</v>
      </c>
    </row>
    <row r="1896" spans="1:35" ht="12" customHeight="1" x14ac:dyDescent="0.2">
      <c r="A1896" s="73" t="s">
        <v>1887</v>
      </c>
      <c r="B1896" s="74" t="s">
        <v>8</v>
      </c>
      <c r="C1896" s="74" t="s">
        <v>3016</v>
      </c>
      <c r="D1896" s="74" t="s">
        <v>124</v>
      </c>
      <c r="E1896" s="74" t="s">
        <v>1832</v>
      </c>
      <c r="F1896" s="74" t="s">
        <v>2</v>
      </c>
      <c r="G1896" s="74" t="s">
        <v>2680</v>
      </c>
      <c r="H1896" s="76">
        <v>31527.75</v>
      </c>
      <c r="I1896" s="77">
        <v>-2</v>
      </c>
      <c r="J1896" s="75" t="s">
        <v>1</v>
      </c>
      <c r="K1896" s="78">
        <v>13.3</v>
      </c>
      <c r="L1896" s="78">
        <v>49.47</v>
      </c>
      <c r="M1896" s="78">
        <v>523.6</v>
      </c>
      <c r="N1896" s="76">
        <v>31968</v>
      </c>
      <c r="O1896" s="77">
        <v>-1.3</v>
      </c>
      <c r="P1896" s="78">
        <v>11.08</v>
      </c>
      <c r="Q1896" s="78">
        <v>12.9</v>
      </c>
      <c r="R1896" s="78">
        <v>48.01</v>
      </c>
      <c r="S1896" s="78">
        <v>510.6</v>
      </c>
      <c r="T1896" s="79">
        <v>14</v>
      </c>
      <c r="V1896" s="86">
        <v>31968</v>
      </c>
      <c r="X1896" s="81" t="str">
        <f t="shared" si="290"/>
        <v>1986-Q2</v>
      </c>
      <c r="Y1896" s="81" t="str">
        <f t="shared" si="291"/>
        <v>1986-Q2</v>
      </c>
      <c r="Z1896" s="87">
        <f t="shared" si="292"/>
        <v>13.3</v>
      </c>
      <c r="AB1896" s="81" t="str">
        <f t="shared" si="293"/>
        <v>1987-Q3</v>
      </c>
      <c r="AC1896" s="81" t="str">
        <f t="shared" si="294"/>
        <v>1987-Q3</v>
      </c>
      <c r="AD1896" s="87">
        <f t="shared" si="295"/>
        <v>12.9</v>
      </c>
      <c r="AF1896" s="81" t="str">
        <f t="shared" si="296"/>
        <v>1987-Q3</v>
      </c>
      <c r="AG1896" s="87">
        <f t="shared" si="297"/>
        <v>13.3</v>
      </c>
      <c r="AH1896" s="87">
        <f t="shared" si="298"/>
        <v>12.9</v>
      </c>
      <c r="AI1896" s="87">
        <f t="shared" si="299"/>
        <v>0.40000000000000036</v>
      </c>
    </row>
    <row r="1897" spans="1:35" ht="12" customHeight="1" x14ac:dyDescent="0.2">
      <c r="A1897" s="73" t="s">
        <v>1887</v>
      </c>
      <c r="B1897" s="74" t="s">
        <v>78</v>
      </c>
      <c r="C1897" s="74" t="s">
        <v>2324</v>
      </c>
      <c r="D1897" s="74" t="s">
        <v>2170</v>
      </c>
      <c r="E1897" s="74" t="s">
        <v>656</v>
      </c>
      <c r="F1897" s="74" t="s">
        <v>2</v>
      </c>
      <c r="G1897" s="74" t="s">
        <v>2680</v>
      </c>
      <c r="H1897" s="76">
        <v>31873</v>
      </c>
      <c r="I1897" s="77">
        <v>-10</v>
      </c>
      <c r="J1897" s="75" t="s">
        <v>1</v>
      </c>
      <c r="K1897" s="75" t="s">
        <v>1</v>
      </c>
      <c r="L1897" s="75" t="s">
        <v>1</v>
      </c>
      <c r="M1897" s="75" t="s">
        <v>1</v>
      </c>
      <c r="N1897" s="76">
        <v>31966</v>
      </c>
      <c r="O1897" s="77">
        <v>-14.7</v>
      </c>
      <c r="P1897" s="78">
        <v>10.199999999999999</v>
      </c>
      <c r="Q1897" s="78">
        <v>12</v>
      </c>
      <c r="R1897" s="78">
        <v>39.86</v>
      </c>
      <c r="S1897" s="75" t="s">
        <v>1</v>
      </c>
      <c r="T1897" s="79">
        <v>3</v>
      </c>
      <c r="V1897" s="86">
        <v>31966</v>
      </c>
      <c r="X1897" s="81" t="str">
        <f t="shared" si="290"/>
        <v>1987-Q2</v>
      </c>
      <c r="Y1897" s="81" t="str">
        <f t="shared" si="291"/>
        <v/>
      </c>
      <c r="Z1897" s="87" t="str">
        <f t="shared" si="292"/>
        <v/>
      </c>
      <c r="AB1897" s="81" t="str">
        <f t="shared" si="293"/>
        <v>1987-Q3</v>
      </c>
      <c r="AC1897" s="81" t="str">
        <f t="shared" si="294"/>
        <v>1987-Q3</v>
      </c>
      <c r="AD1897" s="87">
        <f t="shared" si="295"/>
        <v>12</v>
      </c>
      <c r="AF1897" s="81" t="str">
        <f t="shared" si="296"/>
        <v/>
      </c>
      <c r="AG1897" s="87" t="str">
        <f t="shared" si="297"/>
        <v/>
      </c>
      <c r="AH1897" s="87" t="str">
        <f t="shared" si="298"/>
        <v/>
      </c>
      <c r="AI1897" s="87" t="str">
        <f t="shared" si="299"/>
        <v/>
      </c>
    </row>
    <row r="1898" spans="1:35" ht="12" customHeight="1" x14ac:dyDescent="0.2">
      <c r="A1898" s="73" t="s">
        <v>1887</v>
      </c>
      <c r="B1898" s="74" t="s">
        <v>67</v>
      </c>
      <c r="C1898" s="74" t="s">
        <v>781</v>
      </c>
      <c r="D1898" s="74" t="s">
        <v>2002</v>
      </c>
      <c r="E1898" s="74" t="s">
        <v>790</v>
      </c>
      <c r="F1898" s="74" t="s">
        <v>2</v>
      </c>
      <c r="G1898" s="74" t="s">
        <v>2680</v>
      </c>
      <c r="H1898" s="76">
        <v>31763</v>
      </c>
      <c r="I1898" s="77">
        <v>23.2</v>
      </c>
      <c r="J1898" s="78">
        <v>10.88</v>
      </c>
      <c r="K1898" s="78">
        <v>14</v>
      </c>
      <c r="L1898" s="78">
        <v>37.369999999999997</v>
      </c>
      <c r="M1898" s="78">
        <v>429.1</v>
      </c>
      <c r="N1898" s="76">
        <v>31958</v>
      </c>
      <c r="O1898" s="77">
        <v>11.6</v>
      </c>
      <c r="P1898" s="78">
        <v>10.32</v>
      </c>
      <c r="Q1898" s="78">
        <v>12.5</v>
      </c>
      <c r="R1898" s="78">
        <v>37.369999999999997</v>
      </c>
      <c r="S1898" s="78">
        <v>431.6</v>
      </c>
      <c r="T1898" s="79">
        <v>6</v>
      </c>
      <c r="V1898" s="86">
        <v>31958</v>
      </c>
      <c r="X1898" s="81" t="str">
        <f t="shared" si="290"/>
        <v>1986-Q4</v>
      </c>
      <c r="Y1898" s="81" t="str">
        <f t="shared" si="291"/>
        <v>1986-Q4</v>
      </c>
      <c r="Z1898" s="87">
        <f t="shared" si="292"/>
        <v>14</v>
      </c>
      <c r="AB1898" s="81" t="str">
        <f t="shared" si="293"/>
        <v>1987-Q2</v>
      </c>
      <c r="AC1898" s="81" t="str">
        <f t="shared" si="294"/>
        <v>1987-Q2</v>
      </c>
      <c r="AD1898" s="87">
        <f t="shared" si="295"/>
        <v>12.5</v>
      </c>
      <c r="AF1898" s="81" t="str">
        <f t="shared" si="296"/>
        <v>1987-Q2</v>
      </c>
      <c r="AG1898" s="87">
        <f t="shared" si="297"/>
        <v>14</v>
      </c>
      <c r="AH1898" s="87">
        <f t="shared" si="298"/>
        <v>12.5</v>
      </c>
      <c r="AI1898" s="87">
        <f t="shared" si="299"/>
        <v>1.5</v>
      </c>
    </row>
    <row r="1899" spans="1:35" ht="12" customHeight="1" x14ac:dyDescent="0.2">
      <c r="A1899" s="73" t="s">
        <v>1887</v>
      </c>
      <c r="B1899" s="74" t="s">
        <v>49</v>
      </c>
      <c r="C1899" s="74" t="s">
        <v>2975</v>
      </c>
      <c r="D1899" s="74" t="s">
        <v>2002</v>
      </c>
      <c r="E1899" s="74" t="s">
        <v>1076</v>
      </c>
      <c r="F1899" s="74" t="s">
        <v>2</v>
      </c>
      <c r="G1899" s="74" t="s">
        <v>2680</v>
      </c>
      <c r="H1899" s="76">
        <v>31561</v>
      </c>
      <c r="I1899" s="77">
        <v>38.700000000000003</v>
      </c>
      <c r="J1899" s="78">
        <v>16.53</v>
      </c>
      <c r="K1899" s="78">
        <v>19</v>
      </c>
      <c r="L1899" s="78">
        <v>37.57</v>
      </c>
      <c r="M1899" s="75" t="s">
        <v>1</v>
      </c>
      <c r="N1899" s="76">
        <v>31957</v>
      </c>
      <c r="O1899" s="77">
        <v>20.5</v>
      </c>
      <c r="P1899" s="78">
        <v>14.94</v>
      </c>
      <c r="Q1899" s="78">
        <v>15</v>
      </c>
      <c r="R1899" s="78">
        <v>32.14</v>
      </c>
      <c r="S1899" s="75" t="s">
        <v>1</v>
      </c>
      <c r="T1899" s="79">
        <v>13</v>
      </c>
      <c r="V1899" s="86">
        <v>31957</v>
      </c>
      <c r="X1899" s="81" t="str">
        <f t="shared" si="290"/>
        <v>1986-Q2</v>
      </c>
      <c r="Y1899" s="81" t="str">
        <f t="shared" si="291"/>
        <v>1986-Q2</v>
      </c>
      <c r="Z1899" s="87">
        <f t="shared" si="292"/>
        <v>19</v>
      </c>
      <c r="AB1899" s="81" t="str">
        <f t="shared" si="293"/>
        <v>1987-Q2</v>
      </c>
      <c r="AC1899" s="81" t="str">
        <f t="shared" si="294"/>
        <v>1987-Q2</v>
      </c>
      <c r="AD1899" s="87">
        <f t="shared" si="295"/>
        <v>15</v>
      </c>
      <c r="AF1899" s="81" t="str">
        <f t="shared" si="296"/>
        <v>1987-Q2</v>
      </c>
      <c r="AG1899" s="87">
        <f t="shared" si="297"/>
        <v>19</v>
      </c>
      <c r="AH1899" s="87">
        <f t="shared" si="298"/>
        <v>15</v>
      </c>
      <c r="AI1899" s="87">
        <f t="shared" si="299"/>
        <v>4</v>
      </c>
    </row>
    <row r="1900" spans="1:35" ht="12" customHeight="1" x14ac:dyDescent="0.2">
      <c r="A1900" s="73" t="s">
        <v>1887</v>
      </c>
      <c r="B1900" s="74" t="s">
        <v>39</v>
      </c>
      <c r="C1900" s="74" t="s">
        <v>2720</v>
      </c>
      <c r="D1900" s="74" t="s">
        <v>2228</v>
      </c>
      <c r="E1900" s="74" t="s">
        <v>1254</v>
      </c>
      <c r="F1900" s="74" t="s">
        <v>2</v>
      </c>
      <c r="G1900" s="74" t="s">
        <v>2680</v>
      </c>
      <c r="H1900" s="76">
        <v>31646</v>
      </c>
      <c r="I1900" s="77">
        <v>30.4</v>
      </c>
      <c r="J1900" s="78">
        <v>11.17</v>
      </c>
      <c r="K1900" s="78">
        <v>13.75</v>
      </c>
      <c r="L1900" s="78">
        <v>46.32</v>
      </c>
      <c r="M1900" s="78">
        <v>1207.4000000000001</v>
      </c>
      <c r="N1900" s="76">
        <v>31943</v>
      </c>
      <c r="O1900" s="77">
        <v>27.1</v>
      </c>
      <c r="P1900" s="78">
        <v>10.48</v>
      </c>
      <c r="Q1900" s="78">
        <v>13.2</v>
      </c>
      <c r="R1900" s="78">
        <v>36.9</v>
      </c>
      <c r="S1900" s="78">
        <v>1087.5999999999999</v>
      </c>
      <c r="T1900" s="79">
        <v>9</v>
      </c>
      <c r="V1900" s="86">
        <v>31943</v>
      </c>
      <c r="X1900" s="81" t="str">
        <f t="shared" si="290"/>
        <v>1986-Q3</v>
      </c>
      <c r="Y1900" s="81" t="str">
        <f t="shared" si="291"/>
        <v>1986-Q3</v>
      </c>
      <c r="Z1900" s="87">
        <f t="shared" si="292"/>
        <v>13.75</v>
      </c>
      <c r="AB1900" s="81" t="str">
        <f t="shared" si="293"/>
        <v>1987-Q2</v>
      </c>
      <c r="AC1900" s="81" t="str">
        <f t="shared" si="294"/>
        <v>1987-Q2</v>
      </c>
      <c r="AD1900" s="87">
        <f t="shared" si="295"/>
        <v>13.2</v>
      </c>
      <c r="AF1900" s="81" t="str">
        <f t="shared" si="296"/>
        <v>1987-Q2</v>
      </c>
      <c r="AG1900" s="87">
        <f t="shared" si="297"/>
        <v>13.75</v>
      </c>
      <c r="AH1900" s="87">
        <f t="shared" si="298"/>
        <v>13.2</v>
      </c>
      <c r="AI1900" s="87">
        <f t="shared" si="299"/>
        <v>0.55000000000000071</v>
      </c>
    </row>
    <row r="1901" spans="1:35" ht="12" customHeight="1" x14ac:dyDescent="0.2">
      <c r="A1901" s="73" t="s">
        <v>1887</v>
      </c>
      <c r="B1901" s="74" t="s">
        <v>8</v>
      </c>
      <c r="C1901" s="74" t="s">
        <v>2942</v>
      </c>
      <c r="D1901" s="74" t="s">
        <v>128</v>
      </c>
      <c r="E1901" s="74" t="s">
        <v>1745</v>
      </c>
      <c r="F1901" s="74" t="s">
        <v>2</v>
      </c>
      <c r="G1901" s="74" t="s">
        <v>2680</v>
      </c>
      <c r="H1901" s="76">
        <v>31695</v>
      </c>
      <c r="I1901" s="77">
        <v>3.8</v>
      </c>
      <c r="J1901" s="78">
        <v>12.74</v>
      </c>
      <c r="K1901" s="78">
        <v>14.5</v>
      </c>
      <c r="L1901" s="78">
        <v>46.65</v>
      </c>
      <c r="M1901" s="78">
        <v>209.1</v>
      </c>
      <c r="N1901" s="76">
        <v>31925</v>
      </c>
      <c r="O1901" s="77">
        <v>-8.8000000000000007</v>
      </c>
      <c r="P1901" s="78">
        <v>11.49</v>
      </c>
      <c r="Q1901" s="78">
        <v>13.5</v>
      </c>
      <c r="R1901" s="78">
        <v>47.9</v>
      </c>
      <c r="S1901" s="78">
        <v>206.4</v>
      </c>
      <c r="T1901" s="79">
        <v>7</v>
      </c>
      <c r="V1901" s="86">
        <v>31925</v>
      </c>
      <c r="X1901" s="81" t="str">
        <f t="shared" si="290"/>
        <v>1986-Q4</v>
      </c>
      <c r="Y1901" s="81" t="str">
        <f t="shared" si="291"/>
        <v>1986-Q4</v>
      </c>
      <c r="Z1901" s="87">
        <f t="shared" si="292"/>
        <v>14.5</v>
      </c>
      <c r="AB1901" s="81" t="str">
        <f t="shared" si="293"/>
        <v>1987-Q2</v>
      </c>
      <c r="AC1901" s="81" t="str">
        <f t="shared" si="294"/>
        <v>1987-Q2</v>
      </c>
      <c r="AD1901" s="87">
        <f t="shared" si="295"/>
        <v>13.5</v>
      </c>
      <c r="AF1901" s="81" t="str">
        <f t="shared" si="296"/>
        <v>1987-Q2</v>
      </c>
      <c r="AG1901" s="87">
        <f t="shared" si="297"/>
        <v>14.5</v>
      </c>
      <c r="AH1901" s="87">
        <f t="shared" si="298"/>
        <v>13.5</v>
      </c>
      <c r="AI1901" s="87">
        <f t="shared" si="299"/>
        <v>1</v>
      </c>
    </row>
    <row r="1902" spans="1:35" ht="12" customHeight="1" x14ac:dyDescent="0.2">
      <c r="A1902" s="73" t="s">
        <v>1887</v>
      </c>
      <c r="B1902" s="74" t="s">
        <v>63</v>
      </c>
      <c r="C1902" s="74" t="s">
        <v>100</v>
      </c>
      <c r="D1902" s="74" t="s">
        <v>62</v>
      </c>
      <c r="E1902" s="74" t="s">
        <v>836</v>
      </c>
      <c r="F1902" s="74" t="s">
        <v>2</v>
      </c>
      <c r="G1902" s="74" t="s">
        <v>2680</v>
      </c>
      <c r="H1902" s="76">
        <v>31726</v>
      </c>
      <c r="I1902" s="77">
        <v>14.5</v>
      </c>
      <c r="J1902" s="78">
        <v>10.06</v>
      </c>
      <c r="K1902" s="78">
        <v>13.25</v>
      </c>
      <c r="L1902" s="78">
        <v>42.09</v>
      </c>
      <c r="M1902" s="78">
        <v>1168.5</v>
      </c>
      <c r="N1902" s="76">
        <v>31909</v>
      </c>
      <c r="O1902" s="77">
        <v>-21.9</v>
      </c>
      <c r="P1902" s="78">
        <v>9.8000000000000007</v>
      </c>
      <c r="Q1902" s="78">
        <v>12.65</v>
      </c>
      <c r="R1902" s="78">
        <v>42.09</v>
      </c>
      <c r="S1902" s="78">
        <v>1136.8</v>
      </c>
      <c r="T1902" s="79">
        <v>6</v>
      </c>
      <c r="V1902" s="86">
        <v>31909</v>
      </c>
      <c r="X1902" s="81" t="str">
        <f t="shared" si="290"/>
        <v>1986-Q4</v>
      </c>
      <c r="Y1902" s="81" t="str">
        <f t="shared" si="291"/>
        <v>1986-Q4</v>
      </c>
      <c r="Z1902" s="87">
        <f t="shared" si="292"/>
        <v>13.25</v>
      </c>
      <c r="AB1902" s="81" t="str">
        <f t="shared" si="293"/>
        <v>1987-Q2</v>
      </c>
      <c r="AC1902" s="81" t="str">
        <f t="shared" si="294"/>
        <v>1987-Q2</v>
      </c>
      <c r="AD1902" s="87">
        <f t="shared" si="295"/>
        <v>12.65</v>
      </c>
      <c r="AF1902" s="81" t="str">
        <f t="shared" si="296"/>
        <v>1987-Q2</v>
      </c>
      <c r="AG1902" s="87">
        <f t="shared" si="297"/>
        <v>13.25</v>
      </c>
      <c r="AH1902" s="87">
        <f t="shared" si="298"/>
        <v>12.65</v>
      </c>
      <c r="AI1902" s="87">
        <f t="shared" si="299"/>
        <v>0.59999999999999964</v>
      </c>
    </row>
    <row r="1903" spans="1:35" ht="12" customHeight="1" x14ac:dyDescent="0.2">
      <c r="A1903" s="73" t="s">
        <v>1887</v>
      </c>
      <c r="B1903" s="74" t="s">
        <v>63</v>
      </c>
      <c r="C1903" s="74" t="s">
        <v>3019</v>
      </c>
      <c r="D1903" s="74" t="s">
        <v>62</v>
      </c>
      <c r="E1903" s="74" t="s">
        <v>801</v>
      </c>
      <c r="F1903" s="74" t="s">
        <v>2</v>
      </c>
      <c r="G1903" s="74" t="s">
        <v>2680</v>
      </c>
      <c r="H1903" s="76">
        <v>31726</v>
      </c>
      <c r="I1903" s="77">
        <v>-11.7</v>
      </c>
      <c r="J1903" s="78">
        <v>10.4</v>
      </c>
      <c r="K1903" s="78">
        <v>14</v>
      </c>
      <c r="L1903" s="78">
        <v>45</v>
      </c>
      <c r="M1903" s="78">
        <v>3109</v>
      </c>
      <c r="N1903" s="76">
        <v>31902</v>
      </c>
      <c r="O1903" s="77">
        <v>-76.2</v>
      </c>
      <c r="P1903" s="78">
        <v>9.7799999999999994</v>
      </c>
      <c r="Q1903" s="78">
        <v>12.85</v>
      </c>
      <c r="R1903" s="78">
        <v>42.98</v>
      </c>
      <c r="S1903" s="78">
        <v>3121.1</v>
      </c>
      <c r="T1903" s="79">
        <v>5</v>
      </c>
      <c r="V1903" s="86">
        <v>31902</v>
      </c>
      <c r="X1903" s="81" t="str">
        <f t="shared" si="290"/>
        <v>1986-Q4</v>
      </c>
      <c r="Y1903" s="81" t="str">
        <f t="shared" si="291"/>
        <v>1986-Q4</v>
      </c>
      <c r="Z1903" s="87">
        <f t="shared" si="292"/>
        <v>14</v>
      </c>
      <c r="AB1903" s="81" t="str">
        <f t="shared" si="293"/>
        <v>1987-Q2</v>
      </c>
      <c r="AC1903" s="81" t="str">
        <f t="shared" si="294"/>
        <v>1987-Q2</v>
      </c>
      <c r="AD1903" s="87">
        <f t="shared" si="295"/>
        <v>12.85</v>
      </c>
      <c r="AF1903" s="81" t="str">
        <f t="shared" si="296"/>
        <v>1987-Q2</v>
      </c>
      <c r="AG1903" s="87">
        <f t="shared" si="297"/>
        <v>14</v>
      </c>
      <c r="AH1903" s="87">
        <f t="shared" si="298"/>
        <v>12.85</v>
      </c>
      <c r="AI1903" s="87">
        <f t="shared" si="299"/>
        <v>1.1500000000000004</v>
      </c>
    </row>
    <row r="1904" spans="1:35" ht="12" customHeight="1" x14ac:dyDescent="0.2">
      <c r="A1904" s="73" t="s">
        <v>1887</v>
      </c>
      <c r="B1904" s="74" t="s">
        <v>210</v>
      </c>
      <c r="C1904" s="74" t="s">
        <v>927</v>
      </c>
      <c r="D1904" s="74" t="s">
        <v>928</v>
      </c>
      <c r="E1904" s="74" t="s">
        <v>931</v>
      </c>
      <c r="F1904" s="74" t="s">
        <v>2</v>
      </c>
      <c r="G1904" s="74" t="s">
        <v>2680</v>
      </c>
      <c r="H1904" s="76">
        <v>31589</v>
      </c>
      <c r="I1904" s="77">
        <v>18.2</v>
      </c>
      <c r="J1904" s="78">
        <v>11.43</v>
      </c>
      <c r="K1904" s="78">
        <v>14.85</v>
      </c>
      <c r="L1904" s="78">
        <v>46.93</v>
      </c>
      <c r="M1904" s="75" t="s">
        <v>1</v>
      </c>
      <c r="N1904" s="76">
        <v>31894</v>
      </c>
      <c r="O1904" s="77">
        <v>7.3</v>
      </c>
      <c r="P1904" s="78">
        <v>10.029999999999999</v>
      </c>
      <c r="Q1904" s="78">
        <v>12</v>
      </c>
      <c r="R1904" s="78">
        <v>45</v>
      </c>
      <c r="S1904" s="75" t="s">
        <v>1</v>
      </c>
      <c r="T1904" s="79">
        <v>10</v>
      </c>
      <c r="V1904" s="86">
        <v>31894</v>
      </c>
      <c r="X1904" s="81" t="str">
        <f t="shared" si="290"/>
        <v>1986-Q2</v>
      </c>
      <c r="Y1904" s="81" t="str">
        <f t="shared" si="291"/>
        <v>1986-Q2</v>
      </c>
      <c r="Z1904" s="87">
        <f t="shared" si="292"/>
        <v>14.85</v>
      </c>
      <c r="AB1904" s="81" t="str">
        <f t="shared" si="293"/>
        <v>1987-Q2</v>
      </c>
      <c r="AC1904" s="81" t="str">
        <f t="shared" si="294"/>
        <v>1987-Q2</v>
      </c>
      <c r="AD1904" s="87">
        <f t="shared" si="295"/>
        <v>12</v>
      </c>
      <c r="AF1904" s="81" t="str">
        <f t="shared" si="296"/>
        <v>1987-Q2</v>
      </c>
      <c r="AG1904" s="87">
        <f t="shared" si="297"/>
        <v>14.85</v>
      </c>
      <c r="AH1904" s="87">
        <f t="shared" si="298"/>
        <v>12</v>
      </c>
      <c r="AI1904" s="87">
        <f t="shared" si="299"/>
        <v>2.8499999999999996</v>
      </c>
    </row>
    <row r="1905" spans="1:35" ht="12" customHeight="1" x14ac:dyDescent="0.2">
      <c r="A1905" s="73" t="s">
        <v>1887</v>
      </c>
      <c r="B1905" s="74" t="s">
        <v>17</v>
      </c>
      <c r="C1905" s="74" t="s">
        <v>23</v>
      </c>
      <c r="D1905" s="74" t="s">
        <v>22</v>
      </c>
      <c r="E1905" s="74" t="s">
        <v>1618</v>
      </c>
      <c r="F1905" s="74" t="s">
        <v>2</v>
      </c>
      <c r="G1905" s="74" t="s">
        <v>2680</v>
      </c>
      <c r="H1905" s="76">
        <v>31485</v>
      </c>
      <c r="I1905" s="77">
        <v>32.799999999999997</v>
      </c>
      <c r="J1905" s="78">
        <v>11.4</v>
      </c>
      <c r="K1905" s="78">
        <v>16</v>
      </c>
      <c r="L1905" s="78">
        <v>36.020000000000003</v>
      </c>
      <c r="M1905" s="78">
        <v>995</v>
      </c>
      <c r="N1905" s="76">
        <v>31883</v>
      </c>
      <c r="O1905" s="77">
        <v>8.1</v>
      </c>
      <c r="P1905" s="78">
        <v>10.87</v>
      </c>
      <c r="Q1905" s="78">
        <v>14.5</v>
      </c>
      <c r="R1905" s="78">
        <v>35.92</v>
      </c>
      <c r="S1905" s="78">
        <v>995</v>
      </c>
      <c r="T1905" s="79">
        <v>13</v>
      </c>
      <c r="V1905" s="86">
        <v>31883</v>
      </c>
      <c r="X1905" s="81" t="str">
        <f t="shared" si="290"/>
        <v>1986-Q1</v>
      </c>
      <c r="Y1905" s="81" t="str">
        <f t="shared" si="291"/>
        <v>1986-Q1</v>
      </c>
      <c r="Z1905" s="87">
        <f t="shared" si="292"/>
        <v>16</v>
      </c>
      <c r="AB1905" s="81" t="str">
        <f t="shared" si="293"/>
        <v>1987-Q2</v>
      </c>
      <c r="AC1905" s="81" t="str">
        <f t="shared" si="294"/>
        <v>1987-Q2</v>
      </c>
      <c r="AD1905" s="87">
        <f t="shared" si="295"/>
        <v>14.5</v>
      </c>
      <c r="AF1905" s="81" t="str">
        <f t="shared" si="296"/>
        <v>1987-Q2</v>
      </c>
      <c r="AG1905" s="87">
        <f t="shared" si="297"/>
        <v>16</v>
      </c>
      <c r="AH1905" s="87">
        <f t="shared" si="298"/>
        <v>14.5</v>
      </c>
      <c r="AI1905" s="87">
        <f t="shared" si="299"/>
        <v>1.5</v>
      </c>
    </row>
    <row r="1906" spans="1:35" ht="12" customHeight="1" x14ac:dyDescent="0.2">
      <c r="A1906" s="73" t="s">
        <v>1887</v>
      </c>
      <c r="B1906" s="74" t="s">
        <v>257</v>
      </c>
      <c r="C1906" s="74" t="s">
        <v>2451</v>
      </c>
      <c r="D1906" s="74" t="s">
        <v>2228</v>
      </c>
      <c r="E1906" s="74" t="s">
        <v>399</v>
      </c>
      <c r="F1906" s="74" t="s">
        <v>2</v>
      </c>
      <c r="G1906" s="74" t="s">
        <v>2680</v>
      </c>
      <c r="H1906" s="76">
        <v>31786</v>
      </c>
      <c r="I1906" s="75" t="s">
        <v>1</v>
      </c>
      <c r="J1906" s="75" t="s">
        <v>1</v>
      </c>
      <c r="K1906" s="75" t="s">
        <v>1</v>
      </c>
      <c r="L1906" s="75" t="s">
        <v>1</v>
      </c>
      <c r="M1906" s="75" t="s">
        <v>1</v>
      </c>
      <c r="N1906" s="76">
        <v>31881</v>
      </c>
      <c r="O1906" s="75" t="s">
        <v>1</v>
      </c>
      <c r="P1906" s="75" t="s">
        <v>1</v>
      </c>
      <c r="Q1906" s="75" t="s">
        <v>1</v>
      </c>
      <c r="R1906" s="75" t="s">
        <v>1</v>
      </c>
      <c r="S1906" s="75" t="s">
        <v>1</v>
      </c>
      <c r="T1906" s="79">
        <v>3</v>
      </c>
      <c r="V1906" s="86">
        <v>31881</v>
      </c>
      <c r="X1906" s="81" t="str">
        <f t="shared" si="290"/>
        <v>1987-Q1</v>
      </c>
      <c r="Y1906" s="81" t="str">
        <f t="shared" si="291"/>
        <v/>
      </c>
      <c r="Z1906" s="87" t="str">
        <f t="shared" si="292"/>
        <v/>
      </c>
      <c r="AB1906" s="81" t="str">
        <f t="shared" si="293"/>
        <v>1987-Q2</v>
      </c>
      <c r="AC1906" s="81" t="str">
        <f t="shared" si="294"/>
        <v/>
      </c>
      <c r="AD1906" s="87" t="str">
        <f t="shared" si="295"/>
        <v/>
      </c>
      <c r="AF1906" s="81" t="str">
        <f t="shared" si="296"/>
        <v/>
      </c>
      <c r="AG1906" s="87" t="str">
        <f t="shared" si="297"/>
        <v/>
      </c>
      <c r="AH1906" s="87" t="str">
        <f t="shared" si="298"/>
        <v/>
      </c>
      <c r="AI1906" s="87" t="str">
        <f t="shared" si="299"/>
        <v/>
      </c>
    </row>
    <row r="1907" spans="1:35" ht="12" customHeight="1" x14ac:dyDescent="0.2">
      <c r="A1907" s="73" t="s">
        <v>1887</v>
      </c>
      <c r="B1907" s="74" t="s">
        <v>98</v>
      </c>
      <c r="C1907" s="74" t="s">
        <v>97</v>
      </c>
      <c r="D1907" s="74" t="s">
        <v>62</v>
      </c>
      <c r="E1907" s="74" t="s">
        <v>420</v>
      </c>
      <c r="F1907" s="74" t="s">
        <v>2</v>
      </c>
      <c r="G1907" s="74" t="s">
        <v>2680</v>
      </c>
      <c r="H1907" s="76">
        <v>31574</v>
      </c>
      <c r="I1907" s="77">
        <v>-9.1999999999999993</v>
      </c>
      <c r="J1907" s="78">
        <v>10.51</v>
      </c>
      <c r="K1907" s="78">
        <v>14</v>
      </c>
      <c r="L1907" s="78">
        <v>42.32</v>
      </c>
      <c r="M1907" s="78">
        <v>653.4</v>
      </c>
      <c r="N1907" s="76">
        <v>31881</v>
      </c>
      <c r="O1907" s="77">
        <v>-30.1</v>
      </c>
      <c r="P1907" s="78">
        <v>9.8800000000000008</v>
      </c>
      <c r="Q1907" s="78">
        <v>12.5</v>
      </c>
      <c r="R1907" s="78">
        <v>42.32</v>
      </c>
      <c r="S1907" s="78">
        <v>650.34</v>
      </c>
      <c r="T1907" s="79">
        <v>10</v>
      </c>
      <c r="V1907" s="86">
        <v>31881</v>
      </c>
      <c r="X1907" s="81" t="str">
        <f t="shared" si="290"/>
        <v>1986-Q2</v>
      </c>
      <c r="Y1907" s="81" t="str">
        <f t="shared" si="291"/>
        <v>1986-Q2</v>
      </c>
      <c r="Z1907" s="87">
        <f t="shared" si="292"/>
        <v>14</v>
      </c>
      <c r="AB1907" s="81" t="str">
        <f t="shared" si="293"/>
        <v>1987-Q2</v>
      </c>
      <c r="AC1907" s="81" t="str">
        <f t="shared" si="294"/>
        <v>1987-Q2</v>
      </c>
      <c r="AD1907" s="87">
        <f t="shared" si="295"/>
        <v>12.5</v>
      </c>
      <c r="AF1907" s="81" t="str">
        <f t="shared" si="296"/>
        <v>1987-Q2</v>
      </c>
      <c r="AG1907" s="87">
        <f t="shared" si="297"/>
        <v>14</v>
      </c>
      <c r="AH1907" s="87">
        <f t="shared" si="298"/>
        <v>12.5</v>
      </c>
      <c r="AI1907" s="87">
        <f t="shared" si="299"/>
        <v>1.5</v>
      </c>
    </row>
    <row r="1908" spans="1:35" ht="12" customHeight="1" x14ac:dyDescent="0.2">
      <c r="A1908" s="73" t="s">
        <v>1887</v>
      </c>
      <c r="B1908" s="74" t="s">
        <v>46</v>
      </c>
      <c r="C1908" s="74" t="s">
        <v>1100</v>
      </c>
      <c r="D1908" s="74" t="s">
        <v>1101</v>
      </c>
      <c r="E1908" s="74" t="s">
        <v>1105</v>
      </c>
      <c r="F1908" s="74" t="s">
        <v>2</v>
      </c>
      <c r="G1908" s="74" t="s">
        <v>2680</v>
      </c>
      <c r="H1908" s="76">
        <v>31029</v>
      </c>
      <c r="I1908" s="77">
        <v>802.1</v>
      </c>
      <c r="J1908" s="78">
        <v>10.54</v>
      </c>
      <c r="K1908" s="78">
        <v>15.25</v>
      </c>
      <c r="L1908" s="78">
        <v>43.28</v>
      </c>
      <c r="M1908" s="78">
        <v>7369.9</v>
      </c>
      <c r="N1908" s="76">
        <v>31873</v>
      </c>
      <c r="O1908" s="77">
        <v>344.2</v>
      </c>
      <c r="P1908" s="78">
        <v>10.65</v>
      </c>
      <c r="Q1908" s="78">
        <v>13</v>
      </c>
      <c r="R1908" s="78">
        <v>47.13</v>
      </c>
      <c r="S1908" s="78">
        <v>6377.3</v>
      </c>
      <c r="T1908" s="79">
        <v>28</v>
      </c>
      <c r="V1908" s="86">
        <v>31873</v>
      </c>
      <c r="X1908" s="81" t="str">
        <f t="shared" si="290"/>
        <v>1984-Q4</v>
      </c>
      <c r="Y1908" s="81" t="str">
        <f t="shared" si="291"/>
        <v>1984-Q4</v>
      </c>
      <c r="Z1908" s="87">
        <f t="shared" si="292"/>
        <v>15.25</v>
      </c>
      <c r="AB1908" s="81" t="str">
        <f t="shared" si="293"/>
        <v>1987-Q2</v>
      </c>
      <c r="AC1908" s="81" t="str">
        <f t="shared" si="294"/>
        <v>1987-Q2</v>
      </c>
      <c r="AD1908" s="87">
        <f t="shared" si="295"/>
        <v>13</v>
      </c>
      <c r="AF1908" s="81" t="str">
        <f t="shared" si="296"/>
        <v>1987-Q2</v>
      </c>
      <c r="AG1908" s="87">
        <f t="shared" si="297"/>
        <v>15.25</v>
      </c>
      <c r="AH1908" s="87">
        <f t="shared" si="298"/>
        <v>13</v>
      </c>
      <c r="AI1908" s="87">
        <f t="shared" si="299"/>
        <v>2.25</v>
      </c>
    </row>
    <row r="1909" spans="1:35" ht="12" customHeight="1" x14ac:dyDescent="0.2">
      <c r="A1909" s="73" t="s">
        <v>1887</v>
      </c>
      <c r="B1909" s="74" t="s">
        <v>8</v>
      </c>
      <c r="C1909" s="74" t="s">
        <v>3006</v>
      </c>
      <c r="D1909" s="74" t="s">
        <v>122</v>
      </c>
      <c r="E1909" s="74" t="s">
        <v>1806</v>
      </c>
      <c r="F1909" s="74" t="s">
        <v>2</v>
      </c>
      <c r="G1909" s="74" t="s">
        <v>2680</v>
      </c>
      <c r="H1909" s="76">
        <v>31782</v>
      </c>
      <c r="I1909" s="77">
        <v>-5.2</v>
      </c>
      <c r="J1909" s="78">
        <v>10.86</v>
      </c>
      <c r="K1909" s="78">
        <v>13.5</v>
      </c>
      <c r="L1909" s="78">
        <v>48.82</v>
      </c>
      <c r="M1909" s="78">
        <v>604.79999999999995</v>
      </c>
      <c r="N1909" s="76">
        <v>31867</v>
      </c>
      <c r="O1909" s="77">
        <v>-15</v>
      </c>
      <c r="P1909" s="78">
        <v>10.64</v>
      </c>
      <c r="Q1909" s="78">
        <v>13</v>
      </c>
      <c r="R1909" s="78">
        <v>48.85</v>
      </c>
      <c r="S1909" s="78">
        <v>609.5</v>
      </c>
      <c r="T1909" s="79">
        <v>2</v>
      </c>
      <c r="V1909" s="86">
        <v>31867</v>
      </c>
      <c r="X1909" s="81" t="str">
        <f t="shared" si="290"/>
        <v>1987-Q1</v>
      </c>
      <c r="Y1909" s="81" t="str">
        <f t="shared" si="291"/>
        <v>1987-Q1</v>
      </c>
      <c r="Z1909" s="87">
        <f t="shared" si="292"/>
        <v>13.5</v>
      </c>
      <c r="AB1909" s="81" t="str">
        <f t="shared" si="293"/>
        <v>1987-Q1</v>
      </c>
      <c r="AC1909" s="81" t="str">
        <f t="shared" si="294"/>
        <v>1987-Q1</v>
      </c>
      <c r="AD1909" s="87">
        <f t="shared" si="295"/>
        <v>13</v>
      </c>
      <c r="AF1909" s="81" t="str">
        <f t="shared" si="296"/>
        <v>1987-Q1</v>
      </c>
      <c r="AG1909" s="87">
        <f t="shared" si="297"/>
        <v>13.5</v>
      </c>
      <c r="AH1909" s="87">
        <f t="shared" si="298"/>
        <v>13</v>
      </c>
      <c r="AI1909" s="87">
        <f t="shared" si="299"/>
        <v>0.5</v>
      </c>
    </row>
    <row r="1910" spans="1:35" ht="12" customHeight="1" x14ac:dyDescent="0.2">
      <c r="A1910" s="73" t="s">
        <v>1887</v>
      </c>
      <c r="B1910" s="74" t="s">
        <v>39</v>
      </c>
      <c r="C1910" s="74" t="s">
        <v>187</v>
      </c>
      <c r="D1910" s="74" t="s">
        <v>2188</v>
      </c>
      <c r="E1910" s="74" t="s">
        <v>1214</v>
      </c>
      <c r="F1910" s="74" t="s">
        <v>2</v>
      </c>
      <c r="G1910" s="74" t="s">
        <v>2680</v>
      </c>
      <c r="H1910" s="76">
        <v>31519.75</v>
      </c>
      <c r="I1910" s="77">
        <v>181.7</v>
      </c>
      <c r="J1910" s="78">
        <v>11.38</v>
      </c>
      <c r="K1910" s="78">
        <v>14</v>
      </c>
      <c r="L1910" s="78">
        <v>43.71</v>
      </c>
      <c r="M1910" s="78">
        <v>4516.6000000000004</v>
      </c>
      <c r="N1910" s="76">
        <v>31849</v>
      </c>
      <c r="O1910" s="77">
        <v>75.099999999999994</v>
      </c>
      <c r="P1910" s="78">
        <v>10.45</v>
      </c>
      <c r="Q1910" s="78">
        <v>13</v>
      </c>
      <c r="R1910" s="78">
        <v>37.04</v>
      </c>
      <c r="S1910" s="78">
        <v>4526.8999999999996</v>
      </c>
      <c r="T1910" s="79">
        <v>10</v>
      </c>
      <c r="V1910" s="86">
        <v>31849</v>
      </c>
      <c r="X1910" s="81" t="str">
        <f t="shared" si="290"/>
        <v>1986-Q2</v>
      </c>
      <c r="Y1910" s="81" t="str">
        <f t="shared" si="291"/>
        <v>1986-Q2</v>
      </c>
      <c r="Z1910" s="87">
        <f t="shared" si="292"/>
        <v>14</v>
      </c>
      <c r="AB1910" s="81" t="str">
        <f t="shared" si="293"/>
        <v>1987-Q1</v>
      </c>
      <c r="AC1910" s="81" t="str">
        <f t="shared" si="294"/>
        <v>1987-Q1</v>
      </c>
      <c r="AD1910" s="87">
        <f t="shared" si="295"/>
        <v>13</v>
      </c>
      <c r="AF1910" s="81" t="str">
        <f t="shared" si="296"/>
        <v>1987-Q1</v>
      </c>
      <c r="AG1910" s="87">
        <f t="shared" si="297"/>
        <v>14</v>
      </c>
      <c r="AH1910" s="87">
        <f t="shared" si="298"/>
        <v>13</v>
      </c>
      <c r="AI1910" s="87">
        <f t="shared" si="299"/>
        <v>1</v>
      </c>
    </row>
    <row r="1911" spans="1:35" ht="12" customHeight="1" x14ac:dyDescent="0.2">
      <c r="A1911" s="73" t="s">
        <v>1887</v>
      </c>
      <c r="B1911" s="74" t="s">
        <v>31</v>
      </c>
      <c r="C1911" s="74" t="s">
        <v>30</v>
      </c>
      <c r="D1911" s="74" t="s">
        <v>2095</v>
      </c>
      <c r="E1911" s="74" t="s">
        <v>1372</v>
      </c>
      <c r="F1911" s="74" t="s">
        <v>2</v>
      </c>
      <c r="G1911" s="74" t="s">
        <v>2680</v>
      </c>
      <c r="H1911" s="76">
        <v>31564</v>
      </c>
      <c r="I1911" s="77">
        <v>40</v>
      </c>
      <c r="J1911" s="78">
        <v>11.79</v>
      </c>
      <c r="K1911" s="78">
        <v>15</v>
      </c>
      <c r="L1911" s="78">
        <v>41</v>
      </c>
      <c r="M1911" s="78">
        <v>1770</v>
      </c>
      <c r="N1911" s="76">
        <v>31846</v>
      </c>
      <c r="O1911" s="77">
        <v>-18.600000000000001</v>
      </c>
      <c r="P1911" s="78">
        <v>11.18</v>
      </c>
      <c r="Q1911" s="78">
        <v>13.5</v>
      </c>
      <c r="R1911" s="78">
        <v>41</v>
      </c>
      <c r="S1911" s="78">
        <v>1754.3</v>
      </c>
      <c r="T1911" s="79">
        <v>9</v>
      </c>
      <c r="V1911" s="86">
        <v>31846</v>
      </c>
      <c r="X1911" s="81" t="str">
        <f t="shared" si="290"/>
        <v>1986-Q2</v>
      </c>
      <c r="Y1911" s="81" t="str">
        <f t="shared" si="291"/>
        <v>1986-Q2</v>
      </c>
      <c r="Z1911" s="87">
        <f t="shared" si="292"/>
        <v>15</v>
      </c>
      <c r="AB1911" s="81" t="str">
        <f t="shared" si="293"/>
        <v>1987-Q1</v>
      </c>
      <c r="AC1911" s="81" t="str">
        <f t="shared" si="294"/>
        <v>1987-Q1</v>
      </c>
      <c r="AD1911" s="87">
        <f t="shared" si="295"/>
        <v>13.5</v>
      </c>
      <c r="AF1911" s="81" t="str">
        <f t="shared" si="296"/>
        <v>1987-Q1</v>
      </c>
      <c r="AG1911" s="87">
        <f t="shared" si="297"/>
        <v>15</v>
      </c>
      <c r="AH1911" s="87">
        <f t="shared" si="298"/>
        <v>13.5</v>
      </c>
      <c r="AI1911" s="87">
        <f t="shared" si="299"/>
        <v>1.5</v>
      </c>
    </row>
    <row r="1912" spans="1:35" ht="12" customHeight="1" x14ac:dyDescent="0.2">
      <c r="A1912" s="73" t="s">
        <v>1887</v>
      </c>
      <c r="B1912" s="74" t="s">
        <v>89</v>
      </c>
      <c r="C1912" s="74" t="s">
        <v>492</v>
      </c>
      <c r="D1912" s="74" t="s">
        <v>122</v>
      </c>
      <c r="E1912" s="74" t="s">
        <v>506</v>
      </c>
      <c r="F1912" s="74" t="s">
        <v>2</v>
      </c>
      <c r="G1912" s="74" t="s">
        <v>2680</v>
      </c>
      <c r="H1912" s="76">
        <v>31526.75</v>
      </c>
      <c r="I1912" s="77">
        <v>40.1</v>
      </c>
      <c r="J1912" s="78">
        <v>11.39</v>
      </c>
      <c r="K1912" s="78">
        <v>14.4</v>
      </c>
      <c r="L1912" s="78">
        <v>42.5</v>
      </c>
      <c r="M1912" s="78">
        <v>472.4</v>
      </c>
      <c r="N1912" s="76">
        <v>31840</v>
      </c>
      <c r="O1912" s="77">
        <v>20.5</v>
      </c>
      <c r="P1912" s="78">
        <v>10.54</v>
      </c>
      <c r="Q1912" s="78">
        <v>12.38</v>
      </c>
      <c r="R1912" s="78">
        <v>43.34</v>
      </c>
      <c r="S1912" s="78">
        <v>453</v>
      </c>
      <c r="T1912" s="79">
        <v>10</v>
      </c>
      <c r="V1912" s="86">
        <v>31840</v>
      </c>
      <c r="X1912" s="81" t="str">
        <f t="shared" si="290"/>
        <v>1986-Q2</v>
      </c>
      <c r="Y1912" s="81" t="str">
        <f t="shared" si="291"/>
        <v>1986-Q2</v>
      </c>
      <c r="Z1912" s="87">
        <f t="shared" si="292"/>
        <v>14.4</v>
      </c>
      <c r="AB1912" s="81" t="str">
        <f t="shared" si="293"/>
        <v>1987-Q1</v>
      </c>
      <c r="AC1912" s="81" t="str">
        <f t="shared" si="294"/>
        <v>1987-Q1</v>
      </c>
      <c r="AD1912" s="87">
        <f t="shared" si="295"/>
        <v>12.38</v>
      </c>
      <c r="AF1912" s="81" t="str">
        <f t="shared" si="296"/>
        <v>1987-Q1</v>
      </c>
      <c r="AG1912" s="87">
        <f t="shared" si="297"/>
        <v>14.4</v>
      </c>
      <c r="AH1912" s="87">
        <f t="shared" si="298"/>
        <v>12.38</v>
      </c>
      <c r="AI1912" s="87">
        <f t="shared" si="299"/>
        <v>2.0199999999999996</v>
      </c>
    </row>
    <row r="1913" spans="1:35" ht="12" customHeight="1" x14ac:dyDescent="0.2">
      <c r="A1913" s="73" t="s">
        <v>1887</v>
      </c>
      <c r="B1913" s="74" t="s">
        <v>63</v>
      </c>
      <c r="C1913" s="74" t="s">
        <v>97</v>
      </c>
      <c r="D1913" s="74" t="s">
        <v>62</v>
      </c>
      <c r="E1913" s="74" t="s">
        <v>808</v>
      </c>
      <c r="F1913" s="74" t="s">
        <v>2</v>
      </c>
      <c r="G1913" s="74" t="s">
        <v>2680</v>
      </c>
      <c r="H1913" s="76">
        <v>31660</v>
      </c>
      <c r="I1913" s="77">
        <v>4.5999999999999996</v>
      </c>
      <c r="J1913" s="78">
        <v>12.28</v>
      </c>
      <c r="K1913" s="78">
        <v>15</v>
      </c>
      <c r="L1913" s="78">
        <v>40</v>
      </c>
      <c r="M1913" s="75" t="s">
        <v>1</v>
      </c>
      <c r="N1913" s="76">
        <v>31839</v>
      </c>
      <c r="O1913" s="77">
        <v>3.7</v>
      </c>
      <c r="P1913" s="78">
        <v>11.72</v>
      </c>
      <c r="Q1913" s="78">
        <v>13.6</v>
      </c>
      <c r="R1913" s="78">
        <v>40</v>
      </c>
      <c r="S1913" s="75" t="s">
        <v>1</v>
      </c>
      <c r="T1913" s="79">
        <v>5</v>
      </c>
      <c r="V1913" s="86">
        <v>31839</v>
      </c>
      <c r="X1913" s="81" t="str">
        <f t="shared" si="290"/>
        <v>1986-Q3</v>
      </c>
      <c r="Y1913" s="81" t="str">
        <f t="shared" si="291"/>
        <v>1986-Q3</v>
      </c>
      <c r="Z1913" s="87">
        <f t="shared" si="292"/>
        <v>15</v>
      </c>
      <c r="AB1913" s="81" t="str">
        <f t="shared" si="293"/>
        <v>1987-Q1</v>
      </c>
      <c r="AC1913" s="81" t="str">
        <f t="shared" si="294"/>
        <v>1987-Q1</v>
      </c>
      <c r="AD1913" s="87">
        <f t="shared" si="295"/>
        <v>13.6</v>
      </c>
      <c r="AF1913" s="81" t="str">
        <f t="shared" si="296"/>
        <v>1987-Q1</v>
      </c>
      <c r="AG1913" s="87">
        <f t="shared" si="297"/>
        <v>15</v>
      </c>
      <c r="AH1913" s="87">
        <f t="shared" si="298"/>
        <v>13.6</v>
      </c>
      <c r="AI1913" s="87">
        <f t="shared" si="299"/>
        <v>1.4000000000000004</v>
      </c>
    </row>
    <row r="1914" spans="1:35" ht="12" customHeight="1" x14ac:dyDescent="0.2">
      <c r="A1914" s="73" t="s">
        <v>1887</v>
      </c>
      <c r="B1914" s="74" t="s">
        <v>89</v>
      </c>
      <c r="C1914" s="74" t="s">
        <v>492</v>
      </c>
      <c r="D1914" s="74" t="s">
        <v>122</v>
      </c>
      <c r="E1914" s="74" t="s">
        <v>505</v>
      </c>
      <c r="F1914" s="74" t="s">
        <v>2</v>
      </c>
      <c r="G1914" s="74" t="s">
        <v>2680</v>
      </c>
      <c r="H1914" s="76">
        <v>31533</v>
      </c>
      <c r="I1914" s="77">
        <v>11.3</v>
      </c>
      <c r="J1914" s="78">
        <v>9.91</v>
      </c>
      <c r="K1914" s="78">
        <v>13.25</v>
      </c>
      <c r="L1914" s="78">
        <v>39.1</v>
      </c>
      <c r="M1914" s="78">
        <v>317.2</v>
      </c>
      <c r="N1914" s="76">
        <v>31838</v>
      </c>
      <c r="O1914" s="77">
        <v>1.2</v>
      </c>
      <c r="P1914" s="78">
        <v>9.43</v>
      </c>
      <c r="Q1914" s="78">
        <v>12.47</v>
      </c>
      <c r="R1914" s="78">
        <v>37.67</v>
      </c>
      <c r="S1914" s="78">
        <v>299.60000000000002</v>
      </c>
      <c r="T1914" s="79">
        <v>10</v>
      </c>
      <c r="V1914" s="86">
        <v>31838</v>
      </c>
      <c r="X1914" s="81" t="str">
        <f t="shared" si="290"/>
        <v>1986-Q2</v>
      </c>
      <c r="Y1914" s="81" t="str">
        <f t="shared" si="291"/>
        <v>1986-Q2</v>
      </c>
      <c r="Z1914" s="87">
        <f t="shared" si="292"/>
        <v>13.25</v>
      </c>
      <c r="AB1914" s="81" t="str">
        <f t="shared" si="293"/>
        <v>1987-Q1</v>
      </c>
      <c r="AC1914" s="81" t="str">
        <f t="shared" si="294"/>
        <v>1987-Q1</v>
      </c>
      <c r="AD1914" s="87">
        <f t="shared" si="295"/>
        <v>12.47</v>
      </c>
      <c r="AF1914" s="81" t="str">
        <f t="shared" si="296"/>
        <v>1987-Q1</v>
      </c>
      <c r="AG1914" s="87">
        <f t="shared" si="297"/>
        <v>13.25</v>
      </c>
      <c r="AH1914" s="87">
        <f t="shared" si="298"/>
        <v>12.47</v>
      </c>
      <c r="AI1914" s="87">
        <f t="shared" si="299"/>
        <v>0.77999999999999936</v>
      </c>
    </row>
    <row r="1915" spans="1:35" ht="12" customHeight="1" x14ac:dyDescent="0.2">
      <c r="A1915" s="73" t="s">
        <v>1887</v>
      </c>
      <c r="B1915" s="74" t="s">
        <v>51</v>
      </c>
      <c r="C1915" s="74" t="s">
        <v>2448</v>
      </c>
      <c r="D1915" s="74" t="s">
        <v>1008</v>
      </c>
      <c r="E1915" s="74" t="s">
        <v>1061</v>
      </c>
      <c r="F1915" s="74" t="s">
        <v>2</v>
      </c>
      <c r="G1915" s="74" t="s">
        <v>2680</v>
      </c>
      <c r="H1915" s="76">
        <v>31456</v>
      </c>
      <c r="I1915" s="77">
        <v>11.1</v>
      </c>
      <c r="J1915" s="78">
        <v>11.6</v>
      </c>
      <c r="K1915" s="78">
        <v>14.5</v>
      </c>
      <c r="L1915" s="78">
        <v>36.549999999999997</v>
      </c>
      <c r="M1915" s="75" t="s">
        <v>1</v>
      </c>
      <c r="N1915" s="76">
        <v>31804</v>
      </c>
      <c r="O1915" s="77">
        <v>4.4000000000000004</v>
      </c>
      <c r="P1915" s="78">
        <v>10.88</v>
      </c>
      <c r="Q1915" s="78">
        <v>12.71</v>
      </c>
      <c r="R1915" s="78">
        <v>36.130000000000003</v>
      </c>
      <c r="S1915" s="75" t="s">
        <v>1</v>
      </c>
      <c r="T1915" s="79">
        <v>11</v>
      </c>
      <c r="V1915" s="86">
        <v>31804</v>
      </c>
      <c r="X1915" s="81" t="str">
        <f t="shared" si="290"/>
        <v>1986-Q1</v>
      </c>
      <c r="Y1915" s="81" t="str">
        <f t="shared" si="291"/>
        <v>1986-Q1</v>
      </c>
      <c r="Z1915" s="87">
        <f t="shared" si="292"/>
        <v>14.5</v>
      </c>
      <c r="AB1915" s="81" t="str">
        <f t="shared" si="293"/>
        <v>1987-Q1</v>
      </c>
      <c r="AC1915" s="81" t="str">
        <f t="shared" si="294"/>
        <v>1987-Q1</v>
      </c>
      <c r="AD1915" s="87">
        <f t="shared" si="295"/>
        <v>12.71</v>
      </c>
      <c r="AF1915" s="81" t="str">
        <f t="shared" si="296"/>
        <v>1987-Q1</v>
      </c>
      <c r="AG1915" s="87">
        <f t="shared" si="297"/>
        <v>14.5</v>
      </c>
      <c r="AH1915" s="87">
        <f t="shared" si="298"/>
        <v>12.71</v>
      </c>
      <c r="AI1915" s="87">
        <f t="shared" si="299"/>
        <v>1.7899999999999991</v>
      </c>
    </row>
    <row r="1916" spans="1:35" ht="12" customHeight="1" x14ac:dyDescent="0.2">
      <c r="A1916" s="73" t="s">
        <v>1887</v>
      </c>
      <c r="B1916" s="74" t="s">
        <v>171</v>
      </c>
      <c r="C1916" s="74" t="s">
        <v>2505</v>
      </c>
      <c r="D1916" s="74" t="s">
        <v>19</v>
      </c>
      <c r="E1916" s="74" t="s">
        <v>1428</v>
      </c>
      <c r="F1916" s="74" t="s">
        <v>2</v>
      </c>
      <c r="G1916" s="74" t="s">
        <v>2680</v>
      </c>
      <c r="H1916" s="76">
        <v>31512.75</v>
      </c>
      <c r="I1916" s="77">
        <v>4.8</v>
      </c>
      <c r="J1916" s="78">
        <v>12.51</v>
      </c>
      <c r="K1916" s="78">
        <v>14.3</v>
      </c>
      <c r="L1916" s="78">
        <v>42.41</v>
      </c>
      <c r="M1916" s="75" t="s">
        <v>1</v>
      </c>
      <c r="N1916" s="76">
        <v>31789</v>
      </c>
      <c r="O1916" s="77">
        <v>2.4</v>
      </c>
      <c r="P1916" s="78">
        <v>11.74</v>
      </c>
      <c r="Q1916" s="78">
        <v>12.4</v>
      </c>
      <c r="R1916" s="78">
        <v>42.14</v>
      </c>
      <c r="S1916" s="75" t="s">
        <v>1</v>
      </c>
      <c r="T1916" s="79">
        <v>9</v>
      </c>
      <c r="V1916" s="86">
        <v>31789</v>
      </c>
      <c r="X1916" s="81" t="str">
        <f t="shared" si="290"/>
        <v>1986-Q2</v>
      </c>
      <c r="Y1916" s="81" t="str">
        <f t="shared" si="291"/>
        <v>1986-Q2</v>
      </c>
      <c r="Z1916" s="87">
        <f t="shared" si="292"/>
        <v>14.3</v>
      </c>
      <c r="AB1916" s="81" t="str">
        <f t="shared" si="293"/>
        <v>1987-Q1</v>
      </c>
      <c r="AC1916" s="81" t="str">
        <f t="shared" si="294"/>
        <v>1987-Q1</v>
      </c>
      <c r="AD1916" s="87">
        <f t="shared" si="295"/>
        <v>12.4</v>
      </c>
      <c r="AF1916" s="81" t="str">
        <f t="shared" si="296"/>
        <v>1987-Q1</v>
      </c>
      <c r="AG1916" s="87">
        <f t="shared" si="297"/>
        <v>14.3</v>
      </c>
      <c r="AH1916" s="87">
        <f t="shared" si="298"/>
        <v>12.4</v>
      </c>
      <c r="AI1916" s="87">
        <f t="shared" si="299"/>
        <v>1.9000000000000004</v>
      </c>
    </row>
    <row r="1917" spans="1:35" ht="12" customHeight="1" x14ac:dyDescent="0.2">
      <c r="A1917" s="73" t="s">
        <v>1887</v>
      </c>
      <c r="B1917" s="74" t="s">
        <v>35</v>
      </c>
      <c r="C1917" s="74" t="s">
        <v>13</v>
      </c>
      <c r="D1917" s="74" t="s">
        <v>12</v>
      </c>
      <c r="E1917" s="74" t="s">
        <v>1353</v>
      </c>
      <c r="F1917" s="74" t="s">
        <v>2</v>
      </c>
      <c r="G1917" s="74" t="s">
        <v>2680</v>
      </c>
      <c r="H1917" s="76">
        <v>31579</v>
      </c>
      <c r="I1917" s="77">
        <v>22.6</v>
      </c>
      <c r="J1917" s="75" t="s">
        <v>1</v>
      </c>
      <c r="K1917" s="75" t="s">
        <v>1</v>
      </c>
      <c r="L1917" s="75" t="s">
        <v>1</v>
      </c>
      <c r="M1917" s="75" t="s">
        <v>1</v>
      </c>
      <c r="N1917" s="76">
        <v>31785</v>
      </c>
      <c r="O1917" s="77">
        <v>15.3</v>
      </c>
      <c r="P1917" s="75" t="s">
        <v>1</v>
      </c>
      <c r="Q1917" s="75" t="s">
        <v>1</v>
      </c>
      <c r="R1917" s="75" t="s">
        <v>1</v>
      </c>
      <c r="S1917" s="75" t="s">
        <v>1</v>
      </c>
      <c r="T1917" s="79">
        <v>6</v>
      </c>
      <c r="V1917" s="86">
        <v>31785</v>
      </c>
      <c r="X1917" s="81" t="str">
        <f t="shared" si="290"/>
        <v>1986-Q2</v>
      </c>
      <c r="Y1917" s="81" t="str">
        <f t="shared" si="291"/>
        <v/>
      </c>
      <c r="Z1917" s="87" t="str">
        <f t="shared" si="292"/>
        <v/>
      </c>
      <c r="AB1917" s="81" t="str">
        <f t="shared" si="293"/>
        <v>1987-Q1</v>
      </c>
      <c r="AC1917" s="81" t="str">
        <f t="shared" si="294"/>
        <v/>
      </c>
      <c r="AD1917" s="87" t="str">
        <f t="shared" si="295"/>
        <v/>
      </c>
      <c r="AF1917" s="81" t="str">
        <f t="shared" si="296"/>
        <v/>
      </c>
      <c r="AG1917" s="87" t="str">
        <f t="shared" si="297"/>
        <v/>
      </c>
      <c r="AH1917" s="87" t="str">
        <f t="shared" si="298"/>
        <v/>
      </c>
      <c r="AI1917" s="87" t="str">
        <f t="shared" si="299"/>
        <v/>
      </c>
    </row>
    <row r="1918" spans="1:35" ht="12" customHeight="1" x14ac:dyDescent="0.2">
      <c r="A1918" s="73" t="s">
        <v>1887</v>
      </c>
      <c r="B1918" s="74" t="s">
        <v>1653</v>
      </c>
      <c r="C1918" s="74" t="s">
        <v>1654</v>
      </c>
      <c r="D1918" s="74" t="s">
        <v>2095</v>
      </c>
      <c r="E1918" s="74" t="s">
        <v>1663</v>
      </c>
      <c r="F1918" s="74" t="s">
        <v>2</v>
      </c>
      <c r="G1918" s="74" t="s">
        <v>2680</v>
      </c>
      <c r="H1918" s="76">
        <v>31519.75</v>
      </c>
      <c r="I1918" s="77">
        <v>18.399999999999999</v>
      </c>
      <c r="J1918" s="78">
        <v>12.99</v>
      </c>
      <c r="K1918" s="78">
        <v>16</v>
      </c>
      <c r="L1918" s="78">
        <v>47.87</v>
      </c>
      <c r="M1918" s="75" t="s">
        <v>1</v>
      </c>
      <c r="N1918" s="76">
        <v>31779</v>
      </c>
      <c r="O1918" s="77">
        <v>8.3000000000000007</v>
      </c>
      <c r="P1918" s="78">
        <v>11.55</v>
      </c>
      <c r="Q1918" s="78">
        <v>13</v>
      </c>
      <c r="R1918" s="78">
        <v>47.87</v>
      </c>
      <c r="S1918" s="75" t="s">
        <v>1</v>
      </c>
      <c r="T1918" s="79">
        <v>8</v>
      </c>
      <c r="V1918" s="86">
        <v>31779</v>
      </c>
      <c r="X1918" s="81" t="str">
        <f t="shared" si="290"/>
        <v>1986-Q2</v>
      </c>
      <c r="Y1918" s="81" t="str">
        <f t="shared" si="291"/>
        <v>1986-Q2</v>
      </c>
      <c r="Z1918" s="87">
        <f t="shared" si="292"/>
        <v>16</v>
      </c>
      <c r="AB1918" s="81" t="str">
        <f t="shared" si="293"/>
        <v>1987-Q1</v>
      </c>
      <c r="AC1918" s="81" t="str">
        <f t="shared" si="294"/>
        <v>1987-Q1</v>
      </c>
      <c r="AD1918" s="87">
        <f t="shared" si="295"/>
        <v>13</v>
      </c>
      <c r="AF1918" s="81" t="str">
        <f t="shared" si="296"/>
        <v>1987-Q1</v>
      </c>
      <c r="AG1918" s="87">
        <f t="shared" si="297"/>
        <v>16</v>
      </c>
      <c r="AH1918" s="87">
        <f t="shared" si="298"/>
        <v>13</v>
      </c>
      <c r="AI1918" s="87">
        <f t="shared" si="299"/>
        <v>3</v>
      </c>
    </row>
    <row r="1919" spans="1:35" ht="12" customHeight="1" x14ac:dyDescent="0.2">
      <c r="A1919" s="73" t="s">
        <v>1887</v>
      </c>
      <c r="B1919" s="74" t="s">
        <v>8</v>
      </c>
      <c r="C1919" s="74" t="s">
        <v>125</v>
      </c>
      <c r="D1919" s="74" t="s">
        <v>124</v>
      </c>
      <c r="E1919" s="74" t="s">
        <v>1784</v>
      </c>
      <c r="F1919" s="74" t="s">
        <v>2</v>
      </c>
      <c r="G1919" s="74" t="s">
        <v>2680</v>
      </c>
      <c r="H1919" s="76">
        <v>31474</v>
      </c>
      <c r="I1919" s="77">
        <v>41.2</v>
      </c>
      <c r="J1919" s="78">
        <v>12.17</v>
      </c>
      <c r="K1919" s="78">
        <v>14.5</v>
      </c>
      <c r="L1919" s="78">
        <v>53.48</v>
      </c>
      <c r="M1919" s="78">
        <v>1759</v>
      </c>
      <c r="N1919" s="76">
        <v>31776</v>
      </c>
      <c r="O1919" s="77">
        <v>-28.8</v>
      </c>
      <c r="P1919" s="78">
        <v>11.55</v>
      </c>
      <c r="Q1919" s="78">
        <v>13</v>
      </c>
      <c r="R1919" s="78">
        <v>53</v>
      </c>
      <c r="S1919" s="78">
        <v>1582.5</v>
      </c>
      <c r="T1919" s="79">
        <v>10</v>
      </c>
      <c r="V1919" s="86">
        <v>31776</v>
      </c>
      <c r="X1919" s="81" t="str">
        <f t="shared" si="290"/>
        <v>1986-Q1</v>
      </c>
      <c r="Y1919" s="81" t="str">
        <f t="shared" si="291"/>
        <v>1986-Q1</v>
      </c>
      <c r="Z1919" s="87">
        <f t="shared" si="292"/>
        <v>14.5</v>
      </c>
      <c r="AB1919" s="81" t="str">
        <f t="shared" si="293"/>
        <v>1986-Q4</v>
      </c>
      <c r="AC1919" s="81" t="str">
        <f t="shared" si="294"/>
        <v>1986-Q4</v>
      </c>
      <c r="AD1919" s="87">
        <f t="shared" si="295"/>
        <v>13</v>
      </c>
      <c r="AF1919" s="81" t="str">
        <f t="shared" si="296"/>
        <v>1986-Q4</v>
      </c>
      <c r="AG1919" s="87">
        <f t="shared" si="297"/>
        <v>14.5</v>
      </c>
      <c r="AH1919" s="87">
        <f t="shared" si="298"/>
        <v>13</v>
      </c>
      <c r="AI1919" s="87">
        <f t="shared" si="299"/>
        <v>1.5</v>
      </c>
    </row>
    <row r="1920" spans="1:35" ht="12" customHeight="1" x14ac:dyDescent="0.2">
      <c r="A1920" s="73" t="s">
        <v>1887</v>
      </c>
      <c r="B1920" s="74" t="s">
        <v>104</v>
      </c>
      <c r="C1920" s="74" t="s">
        <v>2997</v>
      </c>
      <c r="D1920" s="74" t="s">
        <v>106</v>
      </c>
      <c r="E1920" s="74" t="s">
        <v>334</v>
      </c>
      <c r="F1920" s="74" t="s">
        <v>2</v>
      </c>
      <c r="G1920" s="74" t="s">
        <v>2680</v>
      </c>
      <c r="H1920" s="76">
        <v>31408</v>
      </c>
      <c r="I1920" s="77">
        <v>276.8</v>
      </c>
      <c r="J1920" s="78">
        <v>12.16</v>
      </c>
      <c r="K1920" s="78">
        <v>15.25</v>
      </c>
      <c r="L1920" s="78">
        <v>45</v>
      </c>
      <c r="M1920" s="75" t="s">
        <v>1</v>
      </c>
      <c r="N1920" s="76">
        <v>31768</v>
      </c>
      <c r="O1920" s="77">
        <v>108.2</v>
      </c>
      <c r="P1920" s="78">
        <v>11.44</v>
      </c>
      <c r="Q1920" s="78">
        <v>13.8</v>
      </c>
      <c r="R1920" s="78">
        <v>44.5</v>
      </c>
      <c r="S1920" s="75" t="s">
        <v>1</v>
      </c>
      <c r="T1920" s="79">
        <v>12</v>
      </c>
      <c r="V1920" s="86">
        <v>31768</v>
      </c>
      <c r="X1920" s="81" t="str">
        <f t="shared" si="290"/>
        <v>1985-Q4</v>
      </c>
      <c r="Y1920" s="81" t="str">
        <f t="shared" si="291"/>
        <v>1985-Q4</v>
      </c>
      <c r="Z1920" s="87">
        <f t="shared" si="292"/>
        <v>15.25</v>
      </c>
      <c r="AB1920" s="81" t="str">
        <f t="shared" si="293"/>
        <v>1986-Q4</v>
      </c>
      <c r="AC1920" s="81" t="str">
        <f t="shared" si="294"/>
        <v>1986-Q4</v>
      </c>
      <c r="AD1920" s="87">
        <f t="shared" si="295"/>
        <v>13.8</v>
      </c>
      <c r="AF1920" s="81" t="str">
        <f t="shared" si="296"/>
        <v>1986-Q4</v>
      </c>
      <c r="AG1920" s="87">
        <f t="shared" si="297"/>
        <v>15.25</v>
      </c>
      <c r="AH1920" s="87">
        <f t="shared" si="298"/>
        <v>13.8</v>
      </c>
      <c r="AI1920" s="87">
        <f t="shared" si="299"/>
        <v>1.4499999999999993</v>
      </c>
    </row>
    <row r="1921" spans="1:35" ht="12" customHeight="1" x14ac:dyDescent="0.2">
      <c r="A1921" s="73" t="s">
        <v>1887</v>
      </c>
      <c r="B1921" s="74" t="s">
        <v>184</v>
      </c>
      <c r="C1921" s="74" t="s">
        <v>1273</v>
      </c>
      <c r="D1921" s="74" t="s">
        <v>22</v>
      </c>
      <c r="E1921" s="74" t="s">
        <v>1278</v>
      </c>
      <c r="F1921" s="74" t="s">
        <v>2</v>
      </c>
      <c r="G1921" s="74" t="s">
        <v>2680</v>
      </c>
      <c r="H1921" s="76">
        <v>31448</v>
      </c>
      <c r="I1921" s="77">
        <v>7.8</v>
      </c>
      <c r="J1921" s="78">
        <v>12.13</v>
      </c>
      <c r="K1921" s="78">
        <v>16</v>
      </c>
      <c r="L1921" s="78">
        <v>46.57</v>
      </c>
      <c r="M1921" s="75" t="s">
        <v>1</v>
      </c>
      <c r="N1921" s="76">
        <v>31762</v>
      </c>
      <c r="O1921" s="77">
        <v>1.8</v>
      </c>
      <c r="P1921" s="78">
        <v>10.39</v>
      </c>
      <c r="Q1921" s="78">
        <v>13.6</v>
      </c>
      <c r="R1921" s="78">
        <v>40.700000000000003</v>
      </c>
      <c r="S1921" s="75" t="s">
        <v>1</v>
      </c>
      <c r="T1921" s="79">
        <v>10</v>
      </c>
      <c r="V1921" s="86">
        <v>31762</v>
      </c>
      <c r="X1921" s="81" t="str">
        <f t="shared" si="290"/>
        <v>1986-Q1</v>
      </c>
      <c r="Y1921" s="81" t="str">
        <f t="shared" si="291"/>
        <v>1986-Q1</v>
      </c>
      <c r="Z1921" s="87">
        <f t="shared" si="292"/>
        <v>16</v>
      </c>
      <c r="AB1921" s="81" t="str">
        <f t="shared" si="293"/>
        <v>1986-Q4</v>
      </c>
      <c r="AC1921" s="81" t="str">
        <f t="shared" si="294"/>
        <v>1986-Q4</v>
      </c>
      <c r="AD1921" s="87">
        <f t="shared" si="295"/>
        <v>13.6</v>
      </c>
      <c r="AF1921" s="81" t="str">
        <f t="shared" si="296"/>
        <v>1986-Q4</v>
      </c>
      <c r="AG1921" s="87">
        <f t="shared" si="297"/>
        <v>16</v>
      </c>
      <c r="AH1921" s="87">
        <f t="shared" si="298"/>
        <v>13.6</v>
      </c>
      <c r="AI1921" s="87">
        <f t="shared" si="299"/>
        <v>2.4000000000000004</v>
      </c>
    </row>
    <row r="1922" spans="1:35" ht="12" customHeight="1" x14ac:dyDescent="0.2">
      <c r="A1922" s="73" t="s">
        <v>1887</v>
      </c>
      <c r="B1922" s="74" t="s">
        <v>28</v>
      </c>
      <c r="C1922" s="74" t="s">
        <v>1513</v>
      </c>
      <c r="D1922" s="74" t="s">
        <v>1514</v>
      </c>
      <c r="E1922" s="74" t="s">
        <v>1520</v>
      </c>
      <c r="F1922" s="74" t="s">
        <v>2</v>
      </c>
      <c r="G1922" s="74" t="s">
        <v>2680</v>
      </c>
      <c r="H1922" s="76">
        <v>31489</v>
      </c>
      <c r="I1922" s="77">
        <v>347</v>
      </c>
      <c r="J1922" s="78">
        <v>12.3</v>
      </c>
      <c r="K1922" s="78">
        <v>16.25</v>
      </c>
      <c r="L1922" s="78">
        <v>46.37</v>
      </c>
      <c r="M1922" s="78">
        <v>5024.5</v>
      </c>
      <c r="N1922" s="76">
        <v>31750</v>
      </c>
      <c r="O1922" s="77">
        <v>113.1</v>
      </c>
      <c r="P1922" s="78">
        <v>11.37</v>
      </c>
      <c r="Q1922" s="78">
        <v>14.44</v>
      </c>
      <c r="R1922" s="78">
        <v>47.28</v>
      </c>
      <c r="S1922" s="78">
        <v>4687.3999999999996</v>
      </c>
      <c r="T1922" s="79">
        <v>8</v>
      </c>
      <c r="V1922" s="86">
        <v>31750</v>
      </c>
      <c r="X1922" s="81" t="str">
        <f t="shared" si="290"/>
        <v>1986-Q1</v>
      </c>
      <c r="Y1922" s="81" t="str">
        <f t="shared" si="291"/>
        <v>1986-Q1</v>
      </c>
      <c r="Z1922" s="87">
        <f t="shared" si="292"/>
        <v>16.25</v>
      </c>
      <c r="AB1922" s="81" t="str">
        <f t="shared" si="293"/>
        <v>1986-Q4</v>
      </c>
      <c r="AC1922" s="81" t="str">
        <f t="shared" si="294"/>
        <v>1986-Q4</v>
      </c>
      <c r="AD1922" s="87">
        <f t="shared" si="295"/>
        <v>14.44</v>
      </c>
      <c r="AF1922" s="81" t="str">
        <f t="shared" si="296"/>
        <v>1986-Q4</v>
      </c>
      <c r="AG1922" s="87">
        <f t="shared" si="297"/>
        <v>16.25</v>
      </c>
      <c r="AH1922" s="87">
        <f t="shared" si="298"/>
        <v>14.44</v>
      </c>
      <c r="AI1922" s="87">
        <f t="shared" si="299"/>
        <v>1.8100000000000005</v>
      </c>
    </row>
    <row r="1923" spans="1:35" ht="12" customHeight="1" x14ac:dyDescent="0.2">
      <c r="A1923" s="73" t="s">
        <v>1887</v>
      </c>
      <c r="B1923" s="74" t="s">
        <v>86</v>
      </c>
      <c r="C1923" s="74" t="s">
        <v>136</v>
      </c>
      <c r="D1923" s="74" t="s">
        <v>135</v>
      </c>
      <c r="E1923" s="74" t="s">
        <v>548</v>
      </c>
      <c r="F1923" s="74" t="s">
        <v>2</v>
      </c>
      <c r="G1923" s="74" t="s">
        <v>2680</v>
      </c>
      <c r="H1923" s="76">
        <v>31583</v>
      </c>
      <c r="I1923" s="77">
        <v>3.7</v>
      </c>
      <c r="J1923" s="78">
        <v>11.18</v>
      </c>
      <c r="K1923" s="78">
        <v>13.5</v>
      </c>
      <c r="L1923" s="78">
        <v>38</v>
      </c>
      <c r="M1923" s="75" t="s">
        <v>1</v>
      </c>
      <c r="N1923" s="76">
        <v>31749</v>
      </c>
      <c r="O1923" s="77">
        <v>3.7</v>
      </c>
      <c r="P1923" s="75" t="s">
        <v>1</v>
      </c>
      <c r="Q1923" s="78">
        <v>12.9</v>
      </c>
      <c r="R1923" s="75" t="s">
        <v>1</v>
      </c>
      <c r="S1923" s="75" t="s">
        <v>1</v>
      </c>
      <c r="T1923" s="79">
        <v>5</v>
      </c>
      <c r="V1923" s="86">
        <v>31749</v>
      </c>
      <c r="X1923" s="81" t="str">
        <f t="shared" ref="X1923:X1986" si="300">YEAR(H1923)&amp;"-Q"&amp;IF(MONTH(H1923)&lt;4,1,IF(MONTH(H1923)&lt;7,2,IF(MONTH(H1923)&lt;10,3,4)))</f>
        <v>1986-Q2</v>
      </c>
      <c r="Y1923" s="81" t="str">
        <f t="shared" ref="Y1923:Y1986" si="301">IF(ISNUMBER(K1923),X1923,"")</f>
        <v>1986-Q2</v>
      </c>
      <c r="Z1923" s="87">
        <f t="shared" ref="Z1923:Z1986" si="302">IF(ISNUMBER(K1923),K1923,"")</f>
        <v>13.5</v>
      </c>
      <c r="AB1923" s="81" t="str">
        <f t="shared" ref="AB1923:AB1986" si="303">IF(A1923="Settled",YEAR(N1923)&amp;"-Q"&amp;IF(MONTH(N1923)&lt;4,1,IF(MONTH(N1923)&lt;7,2,IF(MONTH(N1923)&lt;10,3,4))),"")</f>
        <v>1986-Q4</v>
      </c>
      <c r="AC1923" s="81" t="str">
        <f t="shared" ref="AC1923:AC1986" si="304">IF(ISNUMBER(Q1923),AB1923,"")</f>
        <v>1986-Q4</v>
      </c>
      <c r="AD1923" s="87">
        <f t="shared" ref="AD1923:AD1986" si="305">IF(ISNUMBER(Q1923),Q1923,"")</f>
        <v>12.9</v>
      </c>
      <c r="AF1923" s="81" t="str">
        <f t="shared" ref="AF1923:AF1986" si="306">IF(AND(LEN(Z1923)&gt;0,LEN(AD1923)&gt;0),AB1923,"")</f>
        <v>1986-Q4</v>
      </c>
      <c r="AG1923" s="87">
        <f t="shared" ref="AG1923:AG1986" si="307">IF(LEN(AF1923)&gt;0,Z1923,"")</f>
        <v>13.5</v>
      </c>
      <c r="AH1923" s="87">
        <f t="shared" ref="AH1923:AH1986" si="308">IF(LEN(AF1923)&gt;0,AD1923,"")</f>
        <v>12.9</v>
      </c>
      <c r="AI1923" s="87">
        <f t="shared" ref="AI1923:AI1986" si="309">IF(LEN(AF1923)&gt;0,AG1923-AH1923,"")</f>
        <v>0.59999999999999964</v>
      </c>
    </row>
    <row r="1924" spans="1:35" ht="12" customHeight="1" x14ac:dyDescent="0.2">
      <c r="A1924" s="73" t="s">
        <v>1887</v>
      </c>
      <c r="B1924" s="74" t="s">
        <v>31</v>
      </c>
      <c r="C1924" s="74" t="s">
        <v>1379</v>
      </c>
      <c r="D1924" s="74" t="s">
        <v>4</v>
      </c>
      <c r="E1924" s="74" t="s">
        <v>1381</v>
      </c>
      <c r="F1924" s="74" t="s">
        <v>2</v>
      </c>
      <c r="G1924" s="74" t="s">
        <v>2680</v>
      </c>
      <c r="H1924" s="76">
        <v>31573</v>
      </c>
      <c r="I1924" s="77">
        <v>57.7</v>
      </c>
      <c r="J1924" s="78">
        <v>10.78</v>
      </c>
      <c r="K1924" s="78">
        <v>14.75</v>
      </c>
      <c r="L1924" s="78">
        <v>43.1</v>
      </c>
      <c r="M1924" s="75" t="s">
        <v>1</v>
      </c>
      <c r="N1924" s="76">
        <v>31741</v>
      </c>
      <c r="O1924" s="77">
        <v>38</v>
      </c>
      <c r="P1924" s="75" t="s">
        <v>1</v>
      </c>
      <c r="Q1924" s="75" t="s">
        <v>1</v>
      </c>
      <c r="R1924" s="75" t="s">
        <v>1</v>
      </c>
      <c r="S1924" s="75" t="s">
        <v>1</v>
      </c>
      <c r="T1924" s="79">
        <v>5</v>
      </c>
      <c r="V1924" s="86">
        <v>31741</v>
      </c>
      <c r="X1924" s="81" t="str">
        <f t="shared" si="300"/>
        <v>1986-Q2</v>
      </c>
      <c r="Y1924" s="81" t="str">
        <f t="shared" si="301"/>
        <v>1986-Q2</v>
      </c>
      <c r="Z1924" s="87">
        <f t="shared" si="302"/>
        <v>14.75</v>
      </c>
      <c r="AB1924" s="81" t="str">
        <f t="shared" si="303"/>
        <v>1986-Q4</v>
      </c>
      <c r="AC1924" s="81" t="str">
        <f t="shared" si="304"/>
        <v/>
      </c>
      <c r="AD1924" s="87" t="str">
        <f t="shared" si="305"/>
        <v/>
      </c>
      <c r="AF1924" s="81" t="str">
        <f t="shared" si="306"/>
        <v/>
      </c>
      <c r="AG1924" s="87" t="str">
        <f t="shared" si="307"/>
        <v/>
      </c>
      <c r="AH1924" s="87" t="str">
        <f t="shared" si="308"/>
        <v/>
      </c>
      <c r="AI1924" s="87" t="str">
        <f t="shared" si="309"/>
        <v/>
      </c>
    </row>
    <row r="1925" spans="1:35" ht="12" customHeight="1" x14ac:dyDescent="0.2">
      <c r="A1925" s="73" t="s">
        <v>1887</v>
      </c>
      <c r="B1925" s="74" t="s">
        <v>31</v>
      </c>
      <c r="C1925" s="74" t="s">
        <v>1395</v>
      </c>
      <c r="D1925" s="74" t="s">
        <v>4</v>
      </c>
      <c r="E1925" s="74" t="s">
        <v>1396</v>
      </c>
      <c r="F1925" s="74" t="s">
        <v>2</v>
      </c>
      <c r="G1925" s="74" t="s">
        <v>2680</v>
      </c>
      <c r="H1925" s="76">
        <v>31573</v>
      </c>
      <c r="I1925" s="77">
        <v>38.1</v>
      </c>
      <c r="J1925" s="78">
        <v>10.94</v>
      </c>
      <c r="K1925" s="78">
        <v>14.5</v>
      </c>
      <c r="L1925" s="78">
        <v>45.16</v>
      </c>
      <c r="M1925" s="75" t="s">
        <v>1</v>
      </c>
      <c r="N1925" s="76">
        <v>31741</v>
      </c>
      <c r="O1925" s="77">
        <v>14</v>
      </c>
      <c r="P1925" s="75" t="s">
        <v>1</v>
      </c>
      <c r="Q1925" s="75" t="s">
        <v>1</v>
      </c>
      <c r="R1925" s="75" t="s">
        <v>1</v>
      </c>
      <c r="S1925" s="75" t="s">
        <v>1</v>
      </c>
      <c r="T1925" s="79">
        <v>5</v>
      </c>
      <c r="V1925" s="86">
        <v>31741</v>
      </c>
      <c r="X1925" s="81" t="str">
        <f t="shared" si="300"/>
        <v>1986-Q2</v>
      </c>
      <c r="Y1925" s="81" t="str">
        <f t="shared" si="301"/>
        <v>1986-Q2</v>
      </c>
      <c r="Z1925" s="87">
        <f t="shared" si="302"/>
        <v>14.5</v>
      </c>
      <c r="AB1925" s="81" t="str">
        <f t="shared" si="303"/>
        <v>1986-Q4</v>
      </c>
      <c r="AC1925" s="81" t="str">
        <f t="shared" si="304"/>
        <v/>
      </c>
      <c r="AD1925" s="87" t="str">
        <f t="shared" si="305"/>
        <v/>
      </c>
      <c r="AF1925" s="81" t="str">
        <f t="shared" si="306"/>
        <v/>
      </c>
      <c r="AG1925" s="87" t="str">
        <f t="shared" si="307"/>
        <v/>
      </c>
      <c r="AH1925" s="87" t="str">
        <f t="shared" si="308"/>
        <v/>
      </c>
      <c r="AI1925" s="87" t="str">
        <f t="shared" si="309"/>
        <v/>
      </c>
    </row>
    <row r="1926" spans="1:35" ht="12" customHeight="1" x14ac:dyDescent="0.2">
      <c r="A1926" s="73" t="s">
        <v>1887</v>
      </c>
      <c r="B1926" s="74" t="s">
        <v>163</v>
      </c>
      <c r="C1926" s="74" t="s">
        <v>168</v>
      </c>
      <c r="D1926" s="74" t="s">
        <v>167</v>
      </c>
      <c r="E1926" s="74" t="s">
        <v>1448</v>
      </c>
      <c r="F1926" s="74" t="s">
        <v>2</v>
      </c>
      <c r="G1926" s="74" t="s">
        <v>2680</v>
      </c>
      <c r="H1926" s="76">
        <v>31537</v>
      </c>
      <c r="I1926" s="77">
        <v>119.9</v>
      </c>
      <c r="J1926" s="78">
        <v>11.2</v>
      </c>
      <c r="K1926" s="78">
        <v>14</v>
      </c>
      <c r="L1926" s="78">
        <v>46.43</v>
      </c>
      <c r="M1926" s="78">
        <v>1443</v>
      </c>
      <c r="N1926" s="76">
        <v>31721</v>
      </c>
      <c r="O1926" s="77">
        <v>79.099999999999994</v>
      </c>
      <c r="P1926" s="78">
        <v>10.66</v>
      </c>
      <c r="Q1926" s="78">
        <v>13</v>
      </c>
      <c r="R1926" s="78">
        <v>46.43</v>
      </c>
      <c r="S1926" s="78">
        <v>1432.9</v>
      </c>
      <c r="T1926" s="79">
        <v>6</v>
      </c>
      <c r="V1926" s="86">
        <v>31721</v>
      </c>
      <c r="X1926" s="81" t="str">
        <f t="shared" si="300"/>
        <v>1986-Q2</v>
      </c>
      <c r="Y1926" s="81" t="str">
        <f t="shared" si="301"/>
        <v>1986-Q2</v>
      </c>
      <c r="Z1926" s="87">
        <f t="shared" si="302"/>
        <v>14</v>
      </c>
      <c r="AB1926" s="81" t="str">
        <f t="shared" si="303"/>
        <v>1986-Q4</v>
      </c>
      <c r="AC1926" s="81" t="str">
        <f t="shared" si="304"/>
        <v>1986-Q4</v>
      </c>
      <c r="AD1926" s="87">
        <f t="shared" si="305"/>
        <v>13</v>
      </c>
      <c r="AF1926" s="81" t="str">
        <f t="shared" si="306"/>
        <v>1986-Q4</v>
      </c>
      <c r="AG1926" s="87">
        <f t="shared" si="307"/>
        <v>14</v>
      </c>
      <c r="AH1926" s="87">
        <f t="shared" si="308"/>
        <v>13</v>
      </c>
      <c r="AI1926" s="87">
        <f t="shared" si="309"/>
        <v>1</v>
      </c>
    </row>
    <row r="1927" spans="1:35" ht="12" customHeight="1" x14ac:dyDescent="0.2">
      <c r="A1927" s="73" t="s">
        <v>1887</v>
      </c>
      <c r="B1927" s="74" t="s">
        <v>181</v>
      </c>
      <c r="C1927" s="74" t="s">
        <v>3018</v>
      </c>
      <c r="D1927" s="74" t="s">
        <v>180</v>
      </c>
      <c r="E1927" s="74" t="s">
        <v>1329</v>
      </c>
      <c r="F1927" s="74" t="s">
        <v>2</v>
      </c>
      <c r="G1927" s="74" t="s">
        <v>2680</v>
      </c>
      <c r="H1927" s="76">
        <v>31707</v>
      </c>
      <c r="I1927" s="77">
        <v>-17.399999999999999</v>
      </c>
      <c r="J1927" s="78">
        <v>10.42</v>
      </c>
      <c r="K1927" s="78">
        <v>13.5</v>
      </c>
      <c r="L1927" s="78">
        <v>44.21</v>
      </c>
      <c r="M1927" s="75" t="s">
        <v>1</v>
      </c>
      <c r="N1927" s="76">
        <v>31716</v>
      </c>
      <c r="O1927" s="77">
        <v>-17.399999999999999</v>
      </c>
      <c r="P1927" s="78">
        <v>10.44</v>
      </c>
      <c r="Q1927" s="78">
        <v>13.5</v>
      </c>
      <c r="R1927" s="78">
        <v>44.21</v>
      </c>
      <c r="S1927" s="75" t="s">
        <v>1</v>
      </c>
      <c r="T1927" s="79">
        <v>0</v>
      </c>
      <c r="V1927" s="86">
        <v>31716</v>
      </c>
      <c r="X1927" s="81" t="str">
        <f t="shared" si="300"/>
        <v>1986-Q4</v>
      </c>
      <c r="Y1927" s="81" t="str">
        <f t="shared" si="301"/>
        <v>1986-Q4</v>
      </c>
      <c r="Z1927" s="87">
        <f t="shared" si="302"/>
        <v>13.5</v>
      </c>
      <c r="AB1927" s="81" t="str">
        <f t="shared" si="303"/>
        <v>1986-Q4</v>
      </c>
      <c r="AC1927" s="81" t="str">
        <f t="shared" si="304"/>
        <v>1986-Q4</v>
      </c>
      <c r="AD1927" s="87">
        <f t="shared" si="305"/>
        <v>13.5</v>
      </c>
      <c r="AF1927" s="81" t="str">
        <f t="shared" si="306"/>
        <v>1986-Q4</v>
      </c>
      <c r="AG1927" s="87">
        <f t="shared" si="307"/>
        <v>13.5</v>
      </c>
      <c r="AH1927" s="87">
        <f t="shared" si="308"/>
        <v>13.5</v>
      </c>
      <c r="AI1927" s="87">
        <f t="shared" si="309"/>
        <v>0</v>
      </c>
    </row>
    <row r="1928" spans="1:35" ht="12" customHeight="1" x14ac:dyDescent="0.2">
      <c r="A1928" s="73" t="s">
        <v>1887</v>
      </c>
      <c r="B1928" s="74" t="s">
        <v>28</v>
      </c>
      <c r="C1928" s="74" t="s">
        <v>27</v>
      </c>
      <c r="D1928" s="74" t="s">
        <v>26</v>
      </c>
      <c r="E1928" s="74" t="s">
        <v>1547</v>
      </c>
      <c r="F1928" s="74" t="s">
        <v>2</v>
      </c>
      <c r="G1928" s="74" t="s">
        <v>2680</v>
      </c>
      <c r="H1928" s="76">
        <v>31321</v>
      </c>
      <c r="I1928" s="77">
        <v>296</v>
      </c>
      <c r="J1928" s="78">
        <v>13.33</v>
      </c>
      <c r="K1928" s="78">
        <v>16.5</v>
      </c>
      <c r="L1928" s="78">
        <v>36</v>
      </c>
      <c r="M1928" s="75" t="s">
        <v>1</v>
      </c>
      <c r="N1928" s="76">
        <v>31700</v>
      </c>
      <c r="O1928" s="77">
        <v>-80</v>
      </c>
      <c r="P1928" s="75" t="s">
        <v>1</v>
      </c>
      <c r="Q1928" s="75" t="s">
        <v>1</v>
      </c>
      <c r="R1928" s="75" t="s">
        <v>1</v>
      </c>
      <c r="S1928" s="75" t="s">
        <v>1</v>
      </c>
      <c r="T1928" s="79">
        <v>12</v>
      </c>
      <c r="V1928" s="86">
        <v>31700</v>
      </c>
      <c r="X1928" s="81" t="str">
        <f t="shared" si="300"/>
        <v>1985-Q4</v>
      </c>
      <c r="Y1928" s="81" t="str">
        <f t="shared" si="301"/>
        <v>1985-Q4</v>
      </c>
      <c r="Z1928" s="87">
        <f t="shared" si="302"/>
        <v>16.5</v>
      </c>
      <c r="AB1928" s="81" t="str">
        <f t="shared" si="303"/>
        <v>1986-Q4</v>
      </c>
      <c r="AC1928" s="81" t="str">
        <f t="shared" si="304"/>
        <v/>
      </c>
      <c r="AD1928" s="87" t="str">
        <f t="shared" si="305"/>
        <v/>
      </c>
      <c r="AF1928" s="81" t="str">
        <f t="shared" si="306"/>
        <v/>
      </c>
      <c r="AG1928" s="87" t="str">
        <f t="shared" si="307"/>
        <v/>
      </c>
      <c r="AH1928" s="87" t="str">
        <f t="shared" si="308"/>
        <v/>
      </c>
      <c r="AI1928" s="87" t="str">
        <f t="shared" si="309"/>
        <v/>
      </c>
    </row>
    <row r="1929" spans="1:35" ht="12" customHeight="1" x14ac:dyDescent="0.2">
      <c r="A1929" s="73" t="s">
        <v>1887</v>
      </c>
      <c r="B1929" s="74" t="s">
        <v>193</v>
      </c>
      <c r="C1929" s="74" t="s">
        <v>168</v>
      </c>
      <c r="D1929" s="74" t="s">
        <v>167</v>
      </c>
      <c r="E1929" s="74" t="s">
        <v>1033</v>
      </c>
      <c r="F1929" s="74" t="s">
        <v>2</v>
      </c>
      <c r="G1929" s="74" t="s">
        <v>2680</v>
      </c>
      <c r="H1929" s="76">
        <v>31498</v>
      </c>
      <c r="I1929" s="77">
        <v>236.5</v>
      </c>
      <c r="J1929" s="78">
        <v>11.21</v>
      </c>
      <c r="K1929" s="78">
        <v>14</v>
      </c>
      <c r="L1929" s="78">
        <v>46.49</v>
      </c>
      <c r="M1929" s="78">
        <v>3451.3</v>
      </c>
      <c r="N1929" s="76">
        <v>31688</v>
      </c>
      <c r="O1929" s="77">
        <v>133.1</v>
      </c>
      <c r="P1929" s="78">
        <v>10.92</v>
      </c>
      <c r="Q1929" s="78">
        <v>13.4</v>
      </c>
      <c r="R1929" s="78">
        <v>46.3</v>
      </c>
      <c r="S1929" s="78">
        <v>3374.1</v>
      </c>
      <c r="T1929" s="79">
        <v>6</v>
      </c>
      <c r="V1929" s="86">
        <v>31688</v>
      </c>
      <c r="X1929" s="81" t="str">
        <f t="shared" si="300"/>
        <v>1986-Q1</v>
      </c>
      <c r="Y1929" s="81" t="str">
        <f t="shared" si="301"/>
        <v>1986-Q1</v>
      </c>
      <c r="Z1929" s="87">
        <f t="shared" si="302"/>
        <v>14</v>
      </c>
      <c r="AB1929" s="81" t="str">
        <f t="shared" si="303"/>
        <v>1986-Q4</v>
      </c>
      <c r="AC1929" s="81" t="str">
        <f t="shared" si="304"/>
        <v>1986-Q4</v>
      </c>
      <c r="AD1929" s="87">
        <f t="shared" si="305"/>
        <v>13.4</v>
      </c>
      <c r="AF1929" s="81" t="str">
        <f t="shared" si="306"/>
        <v>1986-Q4</v>
      </c>
      <c r="AG1929" s="87">
        <f t="shared" si="307"/>
        <v>14</v>
      </c>
      <c r="AH1929" s="87">
        <f t="shared" si="308"/>
        <v>13.4</v>
      </c>
      <c r="AI1929" s="87">
        <f t="shared" si="309"/>
        <v>0.59999999999999964</v>
      </c>
    </row>
    <row r="1930" spans="1:35" ht="12" customHeight="1" x14ac:dyDescent="0.2">
      <c r="A1930" s="73" t="s">
        <v>1887</v>
      </c>
      <c r="B1930" s="74" t="s">
        <v>63</v>
      </c>
      <c r="C1930" s="74" t="s">
        <v>97</v>
      </c>
      <c r="D1930" s="74" t="s">
        <v>62</v>
      </c>
      <c r="E1930" s="74" t="s">
        <v>814</v>
      </c>
      <c r="F1930" s="74" t="s">
        <v>2</v>
      </c>
      <c r="G1930" s="74" t="s">
        <v>2680</v>
      </c>
      <c r="H1930" s="76">
        <v>31589</v>
      </c>
      <c r="I1930" s="75" t="s">
        <v>1</v>
      </c>
      <c r="J1930" s="75" t="s">
        <v>1</v>
      </c>
      <c r="K1930" s="75" t="s">
        <v>1</v>
      </c>
      <c r="L1930" s="75" t="s">
        <v>1</v>
      </c>
      <c r="M1930" s="75" t="s">
        <v>1</v>
      </c>
      <c r="N1930" s="76">
        <v>31687</v>
      </c>
      <c r="O1930" s="77">
        <v>-5.6</v>
      </c>
      <c r="P1930" s="78">
        <v>10.08</v>
      </c>
      <c r="Q1930" s="75" t="s">
        <v>1</v>
      </c>
      <c r="R1930" s="75" t="s">
        <v>1</v>
      </c>
      <c r="S1930" s="75" t="s">
        <v>1</v>
      </c>
      <c r="T1930" s="79">
        <v>3</v>
      </c>
      <c r="V1930" s="86">
        <v>31687</v>
      </c>
      <c r="X1930" s="81" t="str">
        <f t="shared" si="300"/>
        <v>1986-Q2</v>
      </c>
      <c r="Y1930" s="81" t="str">
        <f t="shared" si="301"/>
        <v/>
      </c>
      <c r="Z1930" s="87" t="str">
        <f t="shared" si="302"/>
        <v/>
      </c>
      <c r="AB1930" s="81" t="str">
        <f t="shared" si="303"/>
        <v>1986-Q4</v>
      </c>
      <c r="AC1930" s="81" t="str">
        <f t="shared" si="304"/>
        <v/>
      </c>
      <c r="AD1930" s="87" t="str">
        <f t="shared" si="305"/>
        <v/>
      </c>
      <c r="AF1930" s="81" t="str">
        <f t="shared" si="306"/>
        <v/>
      </c>
      <c r="AG1930" s="87" t="str">
        <f t="shared" si="307"/>
        <v/>
      </c>
      <c r="AH1930" s="87" t="str">
        <f t="shared" si="308"/>
        <v/>
      </c>
      <c r="AI1930" s="87" t="str">
        <f t="shared" si="309"/>
        <v/>
      </c>
    </row>
    <row r="1931" spans="1:35" ht="12" customHeight="1" x14ac:dyDescent="0.2">
      <c r="A1931" s="73" t="s">
        <v>1887</v>
      </c>
      <c r="B1931" s="74" t="s">
        <v>109</v>
      </c>
      <c r="C1931" s="74" t="s">
        <v>272</v>
      </c>
      <c r="D1931" s="74" t="s">
        <v>271</v>
      </c>
      <c r="E1931" s="74" t="s">
        <v>312</v>
      </c>
      <c r="F1931" s="74" t="s">
        <v>2</v>
      </c>
      <c r="G1931" s="74" t="s">
        <v>2680</v>
      </c>
      <c r="H1931" s="76">
        <v>31191</v>
      </c>
      <c r="I1931" s="77">
        <v>54.6</v>
      </c>
      <c r="J1931" s="78">
        <v>12.34</v>
      </c>
      <c r="K1931" s="78">
        <v>15</v>
      </c>
      <c r="L1931" s="78">
        <v>40.08</v>
      </c>
      <c r="M1931" s="78">
        <v>2533.1</v>
      </c>
      <c r="N1931" s="76">
        <v>31686</v>
      </c>
      <c r="O1931" s="77">
        <v>1.6</v>
      </c>
      <c r="P1931" s="78">
        <v>11.4</v>
      </c>
      <c r="Q1931" s="78">
        <v>14</v>
      </c>
      <c r="R1931" s="78">
        <v>39.58</v>
      </c>
      <c r="S1931" s="78">
        <v>2486.4</v>
      </c>
      <c r="T1931" s="79">
        <v>16</v>
      </c>
      <c r="V1931" s="86">
        <v>31686</v>
      </c>
      <c r="X1931" s="81" t="str">
        <f t="shared" si="300"/>
        <v>1985-Q2</v>
      </c>
      <c r="Y1931" s="81" t="str">
        <f t="shared" si="301"/>
        <v>1985-Q2</v>
      </c>
      <c r="Z1931" s="87">
        <f t="shared" si="302"/>
        <v>15</v>
      </c>
      <c r="AB1931" s="81" t="str">
        <f t="shared" si="303"/>
        <v>1986-Q4</v>
      </c>
      <c r="AC1931" s="81" t="str">
        <f t="shared" si="304"/>
        <v>1986-Q4</v>
      </c>
      <c r="AD1931" s="87">
        <f t="shared" si="305"/>
        <v>14</v>
      </c>
      <c r="AF1931" s="81" t="str">
        <f t="shared" si="306"/>
        <v>1986-Q4</v>
      </c>
      <c r="AG1931" s="87">
        <f t="shared" si="307"/>
        <v>15</v>
      </c>
      <c r="AH1931" s="87">
        <f t="shared" si="308"/>
        <v>14</v>
      </c>
      <c r="AI1931" s="87">
        <f t="shared" si="309"/>
        <v>1</v>
      </c>
    </row>
    <row r="1932" spans="1:35" ht="12" customHeight="1" x14ac:dyDescent="0.2">
      <c r="A1932" s="73" t="s">
        <v>1887</v>
      </c>
      <c r="B1932" s="74" t="s">
        <v>14</v>
      </c>
      <c r="C1932" s="74" t="s">
        <v>13</v>
      </c>
      <c r="D1932" s="74" t="s">
        <v>12</v>
      </c>
      <c r="E1932" s="74" t="s">
        <v>1711</v>
      </c>
      <c r="F1932" s="74" t="s">
        <v>2</v>
      </c>
      <c r="G1932" s="74" t="s">
        <v>2680</v>
      </c>
      <c r="H1932" s="76">
        <v>31398</v>
      </c>
      <c r="I1932" s="77">
        <v>26.3</v>
      </c>
      <c r="J1932" s="78">
        <v>10.78</v>
      </c>
      <c r="K1932" s="78">
        <v>14.5</v>
      </c>
      <c r="L1932" s="78">
        <v>36</v>
      </c>
      <c r="M1932" s="78">
        <v>325.60000000000002</v>
      </c>
      <c r="N1932" s="76">
        <v>31674</v>
      </c>
      <c r="O1932" s="77">
        <v>12</v>
      </c>
      <c r="P1932" s="78">
        <v>10.42</v>
      </c>
      <c r="Q1932" s="78">
        <v>13.25</v>
      </c>
      <c r="R1932" s="78">
        <v>35.299999999999997</v>
      </c>
      <c r="S1932" s="78">
        <v>325.2</v>
      </c>
      <c r="T1932" s="79">
        <v>9</v>
      </c>
      <c r="V1932" s="86">
        <v>31674</v>
      </c>
      <c r="X1932" s="81" t="str">
        <f t="shared" si="300"/>
        <v>1985-Q4</v>
      </c>
      <c r="Y1932" s="81" t="str">
        <f t="shared" si="301"/>
        <v>1985-Q4</v>
      </c>
      <c r="Z1932" s="87">
        <f t="shared" si="302"/>
        <v>14.5</v>
      </c>
      <c r="AB1932" s="81" t="str">
        <f t="shared" si="303"/>
        <v>1986-Q3</v>
      </c>
      <c r="AC1932" s="81" t="str">
        <f t="shared" si="304"/>
        <v>1986-Q3</v>
      </c>
      <c r="AD1932" s="87">
        <f t="shared" si="305"/>
        <v>13.25</v>
      </c>
      <c r="AF1932" s="81" t="str">
        <f t="shared" si="306"/>
        <v>1986-Q3</v>
      </c>
      <c r="AG1932" s="87">
        <f t="shared" si="307"/>
        <v>14.5</v>
      </c>
      <c r="AH1932" s="87">
        <f t="shared" si="308"/>
        <v>13.25</v>
      </c>
      <c r="AI1932" s="87">
        <f t="shared" si="309"/>
        <v>1.25</v>
      </c>
    </row>
    <row r="1933" spans="1:35" ht="12" customHeight="1" x14ac:dyDescent="0.2">
      <c r="A1933" s="73" t="s">
        <v>1887</v>
      </c>
      <c r="B1933" s="74" t="s">
        <v>35</v>
      </c>
      <c r="C1933" s="74" t="s">
        <v>177</v>
      </c>
      <c r="D1933" s="74" t="s">
        <v>176</v>
      </c>
      <c r="E1933" s="74" t="s">
        <v>1344</v>
      </c>
      <c r="F1933" s="74" t="s">
        <v>2</v>
      </c>
      <c r="G1933" s="74" t="s">
        <v>2680</v>
      </c>
      <c r="H1933" s="76">
        <v>31303</v>
      </c>
      <c r="I1933" s="77">
        <v>5.9</v>
      </c>
      <c r="J1933" s="78">
        <v>11.1</v>
      </c>
      <c r="K1933" s="78">
        <v>15</v>
      </c>
      <c r="L1933" s="78">
        <v>40</v>
      </c>
      <c r="M1933" s="75" t="s">
        <v>1</v>
      </c>
      <c r="N1933" s="76">
        <v>31671</v>
      </c>
      <c r="O1933" s="77">
        <v>2.4</v>
      </c>
      <c r="P1933" s="78">
        <v>10.1</v>
      </c>
      <c r="Q1933" s="78">
        <v>12.75</v>
      </c>
      <c r="R1933" s="78">
        <v>40</v>
      </c>
      <c r="S1933" s="75" t="s">
        <v>1</v>
      </c>
      <c r="T1933" s="79">
        <v>12</v>
      </c>
      <c r="V1933" s="86">
        <v>31671</v>
      </c>
      <c r="X1933" s="81" t="str">
        <f t="shared" si="300"/>
        <v>1985-Q3</v>
      </c>
      <c r="Y1933" s="81" t="str">
        <f t="shared" si="301"/>
        <v>1985-Q3</v>
      </c>
      <c r="Z1933" s="87">
        <f t="shared" si="302"/>
        <v>15</v>
      </c>
      <c r="AB1933" s="81" t="str">
        <f t="shared" si="303"/>
        <v>1986-Q3</v>
      </c>
      <c r="AC1933" s="81" t="str">
        <f t="shared" si="304"/>
        <v>1986-Q3</v>
      </c>
      <c r="AD1933" s="87">
        <f t="shared" si="305"/>
        <v>12.75</v>
      </c>
      <c r="AF1933" s="81" t="str">
        <f t="shared" si="306"/>
        <v>1986-Q3</v>
      </c>
      <c r="AG1933" s="87">
        <f t="shared" si="307"/>
        <v>15</v>
      </c>
      <c r="AH1933" s="87">
        <f t="shared" si="308"/>
        <v>12.75</v>
      </c>
      <c r="AI1933" s="87">
        <f t="shared" si="309"/>
        <v>2.25</v>
      </c>
    </row>
    <row r="1934" spans="1:35" ht="12" customHeight="1" x14ac:dyDescent="0.2">
      <c r="A1934" s="73" t="s">
        <v>1887</v>
      </c>
      <c r="B1934" s="74" t="s">
        <v>1653</v>
      </c>
      <c r="C1934" s="74" t="s">
        <v>2127</v>
      </c>
      <c r="D1934" s="74" t="s">
        <v>2095</v>
      </c>
      <c r="E1934" s="74" t="s">
        <v>1682</v>
      </c>
      <c r="F1934" s="74" t="s">
        <v>2</v>
      </c>
      <c r="G1934" s="74" t="s">
        <v>2680</v>
      </c>
      <c r="H1934" s="76">
        <v>31488</v>
      </c>
      <c r="I1934" s="77">
        <v>6.3</v>
      </c>
      <c r="J1934" s="78">
        <v>12.72</v>
      </c>
      <c r="K1934" s="78">
        <v>15.5</v>
      </c>
      <c r="L1934" s="78">
        <v>43.8</v>
      </c>
      <c r="M1934" s="75" t="s">
        <v>1</v>
      </c>
      <c r="N1934" s="76">
        <v>31667</v>
      </c>
      <c r="O1934" s="77">
        <v>-1</v>
      </c>
      <c r="P1934" s="75" t="s">
        <v>1</v>
      </c>
      <c r="Q1934" s="75" t="s">
        <v>1</v>
      </c>
      <c r="R1934" s="75" t="s">
        <v>1</v>
      </c>
      <c r="S1934" s="75" t="s">
        <v>1</v>
      </c>
      <c r="T1934" s="79">
        <v>5</v>
      </c>
      <c r="V1934" s="86">
        <v>31667</v>
      </c>
      <c r="X1934" s="81" t="str">
        <f t="shared" si="300"/>
        <v>1986-Q1</v>
      </c>
      <c r="Y1934" s="81" t="str">
        <f t="shared" si="301"/>
        <v>1986-Q1</v>
      </c>
      <c r="Z1934" s="87">
        <f t="shared" si="302"/>
        <v>15.5</v>
      </c>
      <c r="AB1934" s="81" t="str">
        <f t="shared" si="303"/>
        <v>1986-Q3</v>
      </c>
      <c r="AC1934" s="81" t="str">
        <f t="shared" si="304"/>
        <v/>
      </c>
      <c r="AD1934" s="87" t="str">
        <f t="shared" si="305"/>
        <v/>
      </c>
      <c r="AF1934" s="81" t="str">
        <f t="shared" si="306"/>
        <v/>
      </c>
      <c r="AG1934" s="87" t="str">
        <f t="shared" si="307"/>
        <v/>
      </c>
      <c r="AH1934" s="87" t="str">
        <f t="shared" si="308"/>
        <v/>
      </c>
      <c r="AI1934" s="87" t="str">
        <f t="shared" si="309"/>
        <v/>
      </c>
    </row>
    <row r="1935" spans="1:35" ht="12" customHeight="1" x14ac:dyDescent="0.2">
      <c r="A1935" s="73" t="s">
        <v>1887</v>
      </c>
      <c r="B1935" s="74" t="s">
        <v>8</v>
      </c>
      <c r="C1935" s="74" t="s">
        <v>3006</v>
      </c>
      <c r="D1935" s="74" t="s">
        <v>122</v>
      </c>
      <c r="E1935" s="74" t="s">
        <v>1807</v>
      </c>
      <c r="F1935" s="74" t="s">
        <v>2</v>
      </c>
      <c r="G1935" s="74" t="s">
        <v>2680</v>
      </c>
      <c r="H1935" s="76">
        <v>31411</v>
      </c>
      <c r="I1935" s="77">
        <v>12.7</v>
      </c>
      <c r="J1935" s="78">
        <v>11.26</v>
      </c>
      <c r="K1935" s="78">
        <v>14.25</v>
      </c>
      <c r="L1935" s="78">
        <v>47.1</v>
      </c>
      <c r="M1935" s="78">
        <v>610.9</v>
      </c>
      <c r="N1935" s="76">
        <v>31638</v>
      </c>
      <c r="O1935" s="77">
        <v>-5.4</v>
      </c>
      <c r="P1935" s="78">
        <v>10.94</v>
      </c>
      <c r="Q1935" s="78">
        <v>13.5</v>
      </c>
      <c r="R1935" s="78">
        <v>46.78</v>
      </c>
      <c r="S1935" s="78">
        <v>610.9</v>
      </c>
      <c r="T1935" s="79">
        <v>7</v>
      </c>
      <c r="V1935" s="86">
        <v>31638</v>
      </c>
      <c r="X1935" s="81" t="str">
        <f t="shared" si="300"/>
        <v>1985-Q4</v>
      </c>
      <c r="Y1935" s="81" t="str">
        <f t="shared" si="301"/>
        <v>1985-Q4</v>
      </c>
      <c r="Z1935" s="87">
        <f t="shared" si="302"/>
        <v>14.25</v>
      </c>
      <c r="AB1935" s="81" t="str">
        <f t="shared" si="303"/>
        <v>1986-Q3</v>
      </c>
      <c r="AC1935" s="81" t="str">
        <f t="shared" si="304"/>
        <v>1986-Q3</v>
      </c>
      <c r="AD1935" s="87">
        <f t="shared" si="305"/>
        <v>13.5</v>
      </c>
      <c r="AF1935" s="81" t="str">
        <f t="shared" si="306"/>
        <v>1986-Q3</v>
      </c>
      <c r="AG1935" s="87">
        <f t="shared" si="307"/>
        <v>14.25</v>
      </c>
      <c r="AH1935" s="87">
        <f t="shared" si="308"/>
        <v>13.5</v>
      </c>
      <c r="AI1935" s="87">
        <f t="shared" si="309"/>
        <v>0.75</v>
      </c>
    </row>
    <row r="1936" spans="1:35" ht="12" customHeight="1" x14ac:dyDescent="0.2">
      <c r="A1936" s="73" t="s">
        <v>1887</v>
      </c>
      <c r="B1936" s="74" t="s">
        <v>54</v>
      </c>
      <c r="C1936" s="74" t="s">
        <v>53</v>
      </c>
      <c r="D1936" s="74" t="s">
        <v>52</v>
      </c>
      <c r="E1936" s="74" t="s">
        <v>2230</v>
      </c>
      <c r="F1936" s="74" t="s">
        <v>2</v>
      </c>
      <c r="G1936" s="74" t="s">
        <v>2680</v>
      </c>
      <c r="H1936" s="76">
        <v>31356</v>
      </c>
      <c r="I1936" s="77">
        <v>0</v>
      </c>
      <c r="J1936" s="75" t="s">
        <v>1</v>
      </c>
      <c r="K1936" s="75" t="s">
        <v>1</v>
      </c>
      <c r="L1936" s="75" t="s">
        <v>1</v>
      </c>
      <c r="M1936" s="75" t="s">
        <v>1</v>
      </c>
      <c r="N1936" s="76">
        <v>31631</v>
      </c>
      <c r="O1936" s="77">
        <v>0</v>
      </c>
      <c r="P1936" s="75" t="s">
        <v>1</v>
      </c>
      <c r="Q1936" s="75" t="s">
        <v>1</v>
      </c>
      <c r="R1936" s="75" t="s">
        <v>1</v>
      </c>
      <c r="S1936" s="75" t="s">
        <v>1</v>
      </c>
      <c r="T1936" s="79">
        <v>9</v>
      </c>
      <c r="V1936" s="86">
        <v>31631</v>
      </c>
      <c r="X1936" s="81" t="str">
        <f t="shared" si="300"/>
        <v>1985-Q4</v>
      </c>
      <c r="Y1936" s="81" t="str">
        <f t="shared" si="301"/>
        <v/>
      </c>
      <c r="Z1936" s="87" t="str">
        <f t="shared" si="302"/>
        <v/>
      </c>
      <c r="AB1936" s="81" t="str">
        <f t="shared" si="303"/>
        <v>1986-Q3</v>
      </c>
      <c r="AC1936" s="81" t="str">
        <f t="shared" si="304"/>
        <v/>
      </c>
      <c r="AD1936" s="87" t="str">
        <f t="shared" si="305"/>
        <v/>
      </c>
      <c r="AF1936" s="81" t="str">
        <f t="shared" si="306"/>
        <v/>
      </c>
      <c r="AG1936" s="87" t="str">
        <f t="shared" si="307"/>
        <v/>
      </c>
      <c r="AH1936" s="87" t="str">
        <f t="shared" si="308"/>
        <v/>
      </c>
      <c r="AI1936" s="87" t="str">
        <f t="shared" si="309"/>
        <v/>
      </c>
    </row>
    <row r="1937" spans="1:35" ht="12" customHeight="1" x14ac:dyDescent="0.2">
      <c r="A1937" s="73" t="s">
        <v>1887</v>
      </c>
      <c r="B1937" s="74" t="s">
        <v>231</v>
      </c>
      <c r="C1937" s="74" t="s">
        <v>2446</v>
      </c>
      <c r="D1937" s="74" t="s">
        <v>631</v>
      </c>
      <c r="E1937" s="74" t="s">
        <v>633</v>
      </c>
      <c r="F1937" s="74" t="s">
        <v>2</v>
      </c>
      <c r="G1937" s="74" t="s">
        <v>2680</v>
      </c>
      <c r="H1937" s="76">
        <v>31231</v>
      </c>
      <c r="I1937" s="77">
        <v>136.80000000000001</v>
      </c>
      <c r="J1937" s="78">
        <v>10.33</v>
      </c>
      <c r="K1937" s="78">
        <v>15.25</v>
      </c>
      <c r="L1937" s="78">
        <v>35.67</v>
      </c>
      <c r="M1937" s="75" t="s">
        <v>1</v>
      </c>
      <c r="N1937" s="76">
        <v>31630</v>
      </c>
      <c r="O1937" s="77">
        <v>113</v>
      </c>
      <c r="P1937" s="78">
        <v>9.75</v>
      </c>
      <c r="Q1937" s="78">
        <v>13.5</v>
      </c>
      <c r="R1937" s="78">
        <v>35.67</v>
      </c>
      <c r="S1937" s="75" t="s">
        <v>1</v>
      </c>
      <c r="T1937" s="79">
        <v>13</v>
      </c>
      <c r="V1937" s="86">
        <v>31630</v>
      </c>
      <c r="X1937" s="81" t="str">
        <f t="shared" si="300"/>
        <v>1985-Q3</v>
      </c>
      <c r="Y1937" s="81" t="str">
        <f t="shared" si="301"/>
        <v>1985-Q3</v>
      </c>
      <c r="Z1937" s="87">
        <f t="shared" si="302"/>
        <v>15.25</v>
      </c>
      <c r="AB1937" s="81" t="str">
        <f t="shared" si="303"/>
        <v>1986-Q3</v>
      </c>
      <c r="AC1937" s="81" t="str">
        <f t="shared" si="304"/>
        <v>1986-Q3</v>
      </c>
      <c r="AD1937" s="87">
        <f t="shared" si="305"/>
        <v>13.5</v>
      </c>
      <c r="AF1937" s="81" t="str">
        <f t="shared" si="306"/>
        <v>1986-Q3</v>
      </c>
      <c r="AG1937" s="87">
        <f t="shared" si="307"/>
        <v>15.25</v>
      </c>
      <c r="AH1937" s="87">
        <f t="shared" si="308"/>
        <v>13.5</v>
      </c>
      <c r="AI1937" s="87">
        <f t="shared" si="309"/>
        <v>1.75</v>
      </c>
    </row>
    <row r="1938" spans="1:35" ht="12" customHeight="1" x14ac:dyDescent="0.2">
      <c r="A1938" s="73" t="s">
        <v>1887</v>
      </c>
      <c r="B1938" s="74" t="s">
        <v>31</v>
      </c>
      <c r="C1938" s="74" t="s">
        <v>1421</v>
      </c>
      <c r="D1938" s="74" t="s">
        <v>4</v>
      </c>
      <c r="E1938" s="74" t="s">
        <v>1424</v>
      </c>
      <c r="F1938" s="74" t="s">
        <v>2</v>
      </c>
      <c r="G1938" s="74" t="s">
        <v>2680</v>
      </c>
      <c r="H1938" s="76">
        <v>31338</v>
      </c>
      <c r="I1938" s="77">
        <v>82</v>
      </c>
      <c r="J1938" s="78">
        <v>10.99</v>
      </c>
      <c r="K1938" s="78">
        <v>16</v>
      </c>
      <c r="L1938" s="78">
        <v>40.1</v>
      </c>
      <c r="M1938" s="78">
        <v>1210.5999999999999</v>
      </c>
      <c r="N1938" s="76">
        <v>31618</v>
      </c>
      <c r="O1938" s="77">
        <v>59.8</v>
      </c>
      <c r="P1938" s="78">
        <v>10.28</v>
      </c>
      <c r="Q1938" s="78">
        <v>14.25</v>
      </c>
      <c r="R1938" s="78">
        <v>40.1</v>
      </c>
      <c r="S1938" s="78">
        <v>1202.9000000000001</v>
      </c>
      <c r="T1938" s="79">
        <v>9</v>
      </c>
      <c r="V1938" s="86">
        <v>31618</v>
      </c>
      <c r="X1938" s="81" t="str">
        <f t="shared" si="300"/>
        <v>1985-Q4</v>
      </c>
      <c r="Y1938" s="81" t="str">
        <f t="shared" si="301"/>
        <v>1985-Q4</v>
      </c>
      <c r="Z1938" s="87">
        <f t="shared" si="302"/>
        <v>16</v>
      </c>
      <c r="AB1938" s="81" t="str">
        <f t="shared" si="303"/>
        <v>1986-Q3</v>
      </c>
      <c r="AC1938" s="81" t="str">
        <f t="shared" si="304"/>
        <v>1986-Q3</v>
      </c>
      <c r="AD1938" s="87">
        <f t="shared" si="305"/>
        <v>14.25</v>
      </c>
      <c r="AF1938" s="81" t="str">
        <f t="shared" si="306"/>
        <v>1986-Q3</v>
      </c>
      <c r="AG1938" s="87">
        <f t="shared" si="307"/>
        <v>16</v>
      </c>
      <c r="AH1938" s="87">
        <f t="shared" si="308"/>
        <v>14.25</v>
      </c>
      <c r="AI1938" s="87">
        <f t="shared" si="309"/>
        <v>1.75</v>
      </c>
    </row>
    <row r="1939" spans="1:35" ht="12" customHeight="1" x14ac:dyDescent="0.2">
      <c r="A1939" s="73" t="s">
        <v>1887</v>
      </c>
      <c r="B1939" s="74" t="s">
        <v>39</v>
      </c>
      <c r="C1939" s="74" t="s">
        <v>1175</v>
      </c>
      <c r="D1939" s="74" t="s">
        <v>1176</v>
      </c>
      <c r="E1939" s="74" t="s">
        <v>1186</v>
      </c>
      <c r="F1939" s="74" t="s">
        <v>2</v>
      </c>
      <c r="G1939" s="74" t="s">
        <v>2680</v>
      </c>
      <c r="H1939" s="76">
        <v>31287</v>
      </c>
      <c r="I1939" s="77">
        <v>38.299999999999997</v>
      </c>
      <c r="J1939" s="78">
        <v>12.12</v>
      </c>
      <c r="K1939" s="78">
        <v>15.45</v>
      </c>
      <c r="L1939" s="78">
        <v>41.39</v>
      </c>
      <c r="M1939" s="78">
        <v>672.5</v>
      </c>
      <c r="N1939" s="76">
        <v>31610</v>
      </c>
      <c r="O1939" s="77">
        <v>13.3</v>
      </c>
      <c r="P1939" s="78">
        <v>10.66</v>
      </c>
      <c r="Q1939" s="78">
        <v>12.4</v>
      </c>
      <c r="R1939" s="78">
        <v>44.4</v>
      </c>
      <c r="S1939" s="78">
        <v>649.4</v>
      </c>
      <c r="T1939" s="79">
        <v>10</v>
      </c>
      <c r="V1939" s="86">
        <v>31610</v>
      </c>
      <c r="X1939" s="81" t="str">
        <f t="shared" si="300"/>
        <v>1985-Q3</v>
      </c>
      <c r="Y1939" s="81" t="str">
        <f t="shared" si="301"/>
        <v>1985-Q3</v>
      </c>
      <c r="Z1939" s="87">
        <f t="shared" si="302"/>
        <v>15.45</v>
      </c>
      <c r="AB1939" s="81" t="str">
        <f t="shared" si="303"/>
        <v>1986-Q3</v>
      </c>
      <c r="AC1939" s="81" t="str">
        <f t="shared" si="304"/>
        <v>1986-Q3</v>
      </c>
      <c r="AD1939" s="87">
        <f t="shared" si="305"/>
        <v>12.4</v>
      </c>
      <c r="AF1939" s="81" t="str">
        <f t="shared" si="306"/>
        <v>1986-Q3</v>
      </c>
      <c r="AG1939" s="87">
        <f t="shared" si="307"/>
        <v>15.45</v>
      </c>
      <c r="AH1939" s="87">
        <f t="shared" si="308"/>
        <v>12.4</v>
      </c>
      <c r="AI1939" s="87">
        <f t="shared" si="309"/>
        <v>3.0499999999999989</v>
      </c>
    </row>
    <row r="1940" spans="1:35" ht="12" customHeight="1" x14ac:dyDescent="0.2">
      <c r="A1940" s="73" t="s">
        <v>1887</v>
      </c>
      <c r="B1940" s="74" t="s">
        <v>39</v>
      </c>
      <c r="C1940" s="74" t="s">
        <v>2720</v>
      </c>
      <c r="D1940" s="74" t="s">
        <v>2228</v>
      </c>
      <c r="E1940" s="74" t="s">
        <v>1255</v>
      </c>
      <c r="F1940" s="74" t="s">
        <v>2</v>
      </c>
      <c r="G1940" s="74" t="s">
        <v>2680</v>
      </c>
      <c r="H1940" s="76">
        <v>31282</v>
      </c>
      <c r="I1940" s="77">
        <v>49.8</v>
      </c>
      <c r="J1940" s="78">
        <v>12.22</v>
      </c>
      <c r="K1940" s="78">
        <v>15.25</v>
      </c>
      <c r="L1940" s="78">
        <v>47.16</v>
      </c>
      <c r="M1940" s="78">
        <v>945.7</v>
      </c>
      <c r="N1940" s="76">
        <v>31607</v>
      </c>
      <c r="O1940" s="77">
        <v>20.8</v>
      </c>
      <c r="P1940" s="78">
        <v>10.75</v>
      </c>
      <c r="Q1940" s="78">
        <v>12.6</v>
      </c>
      <c r="R1940" s="78">
        <v>45.16</v>
      </c>
      <c r="S1940" s="78">
        <v>1079</v>
      </c>
      <c r="T1940" s="79">
        <v>10</v>
      </c>
      <c r="V1940" s="86">
        <v>31607</v>
      </c>
      <c r="X1940" s="81" t="str">
        <f t="shared" si="300"/>
        <v>1985-Q3</v>
      </c>
      <c r="Y1940" s="81" t="str">
        <f t="shared" si="301"/>
        <v>1985-Q3</v>
      </c>
      <c r="Z1940" s="87">
        <f t="shared" si="302"/>
        <v>15.25</v>
      </c>
      <c r="AB1940" s="81" t="str">
        <f t="shared" si="303"/>
        <v>1986-Q3</v>
      </c>
      <c r="AC1940" s="81" t="str">
        <f t="shared" si="304"/>
        <v>1986-Q3</v>
      </c>
      <c r="AD1940" s="87">
        <f t="shared" si="305"/>
        <v>12.6</v>
      </c>
      <c r="AF1940" s="81" t="str">
        <f t="shared" si="306"/>
        <v>1986-Q3</v>
      </c>
      <c r="AG1940" s="87">
        <f t="shared" si="307"/>
        <v>15.25</v>
      </c>
      <c r="AH1940" s="87">
        <f t="shared" si="308"/>
        <v>12.6</v>
      </c>
      <c r="AI1940" s="87">
        <f t="shared" si="309"/>
        <v>2.6500000000000004</v>
      </c>
    </row>
    <row r="1941" spans="1:35" ht="12" customHeight="1" x14ac:dyDescent="0.2">
      <c r="A1941" s="73" t="s">
        <v>1887</v>
      </c>
      <c r="B1941" s="74" t="s">
        <v>86</v>
      </c>
      <c r="C1941" s="74" t="s">
        <v>177</v>
      </c>
      <c r="D1941" s="74" t="s">
        <v>176</v>
      </c>
      <c r="E1941" s="74" t="s">
        <v>563</v>
      </c>
      <c r="F1941" s="74" t="s">
        <v>2</v>
      </c>
      <c r="G1941" s="74" t="s">
        <v>2680</v>
      </c>
      <c r="H1941" s="76">
        <v>31544</v>
      </c>
      <c r="I1941" s="77">
        <v>66.2</v>
      </c>
      <c r="J1941" s="78">
        <v>11.1</v>
      </c>
      <c r="K1941" s="78">
        <v>15</v>
      </c>
      <c r="L1941" s="78">
        <v>40</v>
      </c>
      <c r="M1941" s="78">
        <v>1153.5999999999999</v>
      </c>
      <c r="N1941" s="76">
        <v>31604</v>
      </c>
      <c r="O1941" s="77">
        <v>1</v>
      </c>
      <c r="P1941" s="78">
        <v>10.1</v>
      </c>
      <c r="Q1941" s="78">
        <v>12.75</v>
      </c>
      <c r="R1941" s="78">
        <v>40</v>
      </c>
      <c r="S1941" s="78">
        <v>1109</v>
      </c>
      <c r="T1941" s="79">
        <v>2</v>
      </c>
      <c r="V1941" s="86">
        <v>31604</v>
      </c>
      <c r="X1941" s="81" t="str">
        <f t="shared" si="300"/>
        <v>1986-Q2</v>
      </c>
      <c r="Y1941" s="81" t="str">
        <f t="shared" si="301"/>
        <v>1986-Q2</v>
      </c>
      <c r="Z1941" s="87">
        <f t="shared" si="302"/>
        <v>15</v>
      </c>
      <c r="AB1941" s="81" t="str">
        <f t="shared" si="303"/>
        <v>1986-Q3</v>
      </c>
      <c r="AC1941" s="81" t="str">
        <f t="shared" si="304"/>
        <v>1986-Q3</v>
      </c>
      <c r="AD1941" s="87">
        <f t="shared" si="305"/>
        <v>12.75</v>
      </c>
      <c r="AF1941" s="81" t="str">
        <f t="shared" si="306"/>
        <v>1986-Q3</v>
      </c>
      <c r="AG1941" s="87">
        <f t="shared" si="307"/>
        <v>15</v>
      </c>
      <c r="AH1941" s="87">
        <f t="shared" si="308"/>
        <v>12.75</v>
      </c>
      <c r="AI1941" s="87">
        <f t="shared" si="309"/>
        <v>2.25</v>
      </c>
    </row>
    <row r="1942" spans="1:35" ht="12" customHeight="1" x14ac:dyDescent="0.2">
      <c r="A1942" s="73" t="s">
        <v>1887</v>
      </c>
      <c r="B1942" s="74" t="s">
        <v>184</v>
      </c>
      <c r="C1942" s="74" t="s">
        <v>1307</v>
      </c>
      <c r="D1942" s="74" t="s">
        <v>22</v>
      </c>
      <c r="E1942" s="74" t="s">
        <v>1310</v>
      </c>
      <c r="F1942" s="74" t="s">
        <v>2</v>
      </c>
      <c r="G1942" s="74" t="s">
        <v>2680</v>
      </c>
      <c r="H1942" s="76">
        <v>31243</v>
      </c>
      <c r="I1942" s="77">
        <v>82.7</v>
      </c>
      <c r="J1942" s="78">
        <v>12.88</v>
      </c>
      <c r="K1942" s="78">
        <v>17</v>
      </c>
      <c r="L1942" s="78">
        <v>37.03</v>
      </c>
      <c r="M1942" s="78">
        <v>2024.8</v>
      </c>
      <c r="N1942" s="76">
        <v>31603</v>
      </c>
      <c r="O1942" s="77">
        <v>11.8</v>
      </c>
      <c r="P1942" s="78">
        <v>11.65</v>
      </c>
      <c r="Q1942" s="78">
        <v>14.34</v>
      </c>
      <c r="R1942" s="78">
        <v>37.659999999999997</v>
      </c>
      <c r="S1942" s="78">
        <v>2039.6</v>
      </c>
      <c r="T1942" s="79">
        <v>12</v>
      </c>
      <c r="V1942" s="86">
        <v>31603</v>
      </c>
      <c r="X1942" s="81" t="str">
        <f t="shared" si="300"/>
        <v>1985-Q3</v>
      </c>
      <c r="Y1942" s="81" t="str">
        <f t="shared" si="301"/>
        <v>1985-Q3</v>
      </c>
      <c r="Z1942" s="87">
        <f t="shared" si="302"/>
        <v>17</v>
      </c>
      <c r="AB1942" s="81" t="str">
        <f t="shared" si="303"/>
        <v>1986-Q3</v>
      </c>
      <c r="AC1942" s="81" t="str">
        <f t="shared" si="304"/>
        <v>1986-Q3</v>
      </c>
      <c r="AD1942" s="87">
        <f t="shared" si="305"/>
        <v>14.34</v>
      </c>
      <c r="AF1942" s="81" t="str">
        <f t="shared" si="306"/>
        <v>1986-Q3</v>
      </c>
      <c r="AG1942" s="87">
        <f t="shared" si="307"/>
        <v>17</v>
      </c>
      <c r="AH1942" s="87">
        <f t="shared" si="308"/>
        <v>14.34</v>
      </c>
      <c r="AI1942" s="87">
        <f t="shared" si="309"/>
        <v>2.66</v>
      </c>
    </row>
    <row r="1943" spans="1:35" ht="12" customHeight="1" x14ac:dyDescent="0.2">
      <c r="A1943" s="73" t="s">
        <v>1887</v>
      </c>
      <c r="B1943" s="74" t="s">
        <v>60</v>
      </c>
      <c r="C1943" s="74" t="s">
        <v>59</v>
      </c>
      <c r="D1943" s="74" t="s">
        <v>2228</v>
      </c>
      <c r="E1943" s="74" t="s">
        <v>854</v>
      </c>
      <c r="F1943" s="74" t="s">
        <v>2</v>
      </c>
      <c r="G1943" s="74" t="s">
        <v>2680</v>
      </c>
      <c r="H1943" s="76">
        <v>31401</v>
      </c>
      <c r="I1943" s="77">
        <v>48.8</v>
      </c>
      <c r="J1943" s="78">
        <v>12.1</v>
      </c>
      <c r="K1943" s="78">
        <v>14.5</v>
      </c>
      <c r="L1943" s="75" t="s">
        <v>1</v>
      </c>
      <c r="M1943" s="75" t="s">
        <v>1</v>
      </c>
      <c r="N1943" s="76">
        <v>31602</v>
      </c>
      <c r="O1943" s="77">
        <v>32.4</v>
      </c>
      <c r="P1943" s="75" t="s">
        <v>1</v>
      </c>
      <c r="Q1943" s="75" t="s">
        <v>1</v>
      </c>
      <c r="R1943" s="75" t="s">
        <v>1</v>
      </c>
      <c r="S1943" s="75" t="s">
        <v>1</v>
      </c>
      <c r="T1943" s="79">
        <v>6</v>
      </c>
      <c r="V1943" s="86">
        <v>31602</v>
      </c>
      <c r="X1943" s="81" t="str">
        <f t="shared" si="300"/>
        <v>1985-Q4</v>
      </c>
      <c r="Y1943" s="81" t="str">
        <f t="shared" si="301"/>
        <v>1985-Q4</v>
      </c>
      <c r="Z1943" s="87">
        <f t="shared" si="302"/>
        <v>14.5</v>
      </c>
      <c r="AB1943" s="81" t="str">
        <f t="shared" si="303"/>
        <v>1986-Q3</v>
      </c>
      <c r="AC1943" s="81" t="str">
        <f t="shared" si="304"/>
        <v/>
      </c>
      <c r="AD1943" s="87" t="str">
        <f t="shared" si="305"/>
        <v/>
      </c>
      <c r="AF1943" s="81" t="str">
        <f t="shared" si="306"/>
        <v/>
      </c>
      <c r="AG1943" s="87" t="str">
        <f t="shared" si="307"/>
        <v/>
      </c>
      <c r="AH1943" s="87" t="str">
        <f t="shared" si="308"/>
        <v/>
      </c>
      <c r="AI1943" s="87" t="str">
        <f t="shared" si="309"/>
        <v/>
      </c>
    </row>
    <row r="1944" spans="1:35" ht="12" customHeight="1" x14ac:dyDescent="0.2">
      <c r="A1944" s="73" t="s">
        <v>1887</v>
      </c>
      <c r="B1944" s="74" t="s">
        <v>67</v>
      </c>
      <c r="C1944" s="74" t="s">
        <v>781</v>
      </c>
      <c r="D1944" s="74" t="s">
        <v>2002</v>
      </c>
      <c r="E1944" s="74" t="s">
        <v>791</v>
      </c>
      <c r="F1944" s="74" t="s">
        <v>2</v>
      </c>
      <c r="G1944" s="74" t="s">
        <v>2680</v>
      </c>
      <c r="H1944" s="76">
        <v>31398</v>
      </c>
      <c r="I1944" s="77">
        <v>29.4</v>
      </c>
      <c r="J1944" s="78">
        <v>12.29</v>
      </c>
      <c r="K1944" s="78">
        <v>16</v>
      </c>
      <c r="L1944" s="78">
        <v>37.15</v>
      </c>
      <c r="M1944" s="78">
        <v>464.1</v>
      </c>
      <c r="N1944" s="76">
        <v>31593</v>
      </c>
      <c r="O1944" s="77">
        <v>-5.8</v>
      </c>
      <c r="P1944" s="78">
        <v>11.18</v>
      </c>
      <c r="Q1944" s="78">
        <v>13</v>
      </c>
      <c r="R1944" s="78">
        <v>37.15</v>
      </c>
      <c r="S1944" s="78">
        <v>347.2</v>
      </c>
      <c r="T1944" s="79">
        <v>6</v>
      </c>
      <c r="V1944" s="86">
        <v>31593</v>
      </c>
      <c r="X1944" s="81" t="str">
        <f t="shared" si="300"/>
        <v>1985-Q4</v>
      </c>
      <c r="Y1944" s="81" t="str">
        <f t="shared" si="301"/>
        <v>1985-Q4</v>
      </c>
      <c r="Z1944" s="87">
        <f t="shared" si="302"/>
        <v>16</v>
      </c>
      <c r="AB1944" s="81" t="str">
        <f t="shared" si="303"/>
        <v>1986-Q2</v>
      </c>
      <c r="AC1944" s="81" t="str">
        <f t="shared" si="304"/>
        <v>1986-Q2</v>
      </c>
      <c r="AD1944" s="87">
        <f t="shared" si="305"/>
        <v>13</v>
      </c>
      <c r="AF1944" s="81" t="str">
        <f t="shared" si="306"/>
        <v>1986-Q2</v>
      </c>
      <c r="AG1944" s="87">
        <f t="shared" si="307"/>
        <v>16</v>
      </c>
      <c r="AH1944" s="87">
        <f t="shared" si="308"/>
        <v>13</v>
      </c>
      <c r="AI1944" s="87">
        <f t="shared" si="309"/>
        <v>3</v>
      </c>
    </row>
    <row r="1945" spans="1:35" ht="12" customHeight="1" x14ac:dyDescent="0.2">
      <c r="A1945" s="73" t="s">
        <v>1887</v>
      </c>
      <c r="B1945" s="74" t="s">
        <v>67</v>
      </c>
      <c r="C1945" s="74" t="s">
        <v>772</v>
      </c>
      <c r="D1945" s="74" t="s">
        <v>2002</v>
      </c>
      <c r="E1945" s="74" t="s">
        <v>776</v>
      </c>
      <c r="F1945" s="74" t="s">
        <v>2</v>
      </c>
      <c r="G1945" s="74" t="s">
        <v>2680</v>
      </c>
      <c r="H1945" s="76">
        <v>31398</v>
      </c>
      <c r="I1945" s="77">
        <v>49.9</v>
      </c>
      <c r="J1945" s="78">
        <v>11.85</v>
      </c>
      <c r="K1945" s="78">
        <v>15.25</v>
      </c>
      <c r="L1945" s="78">
        <v>42.46</v>
      </c>
      <c r="M1945" s="75" t="s">
        <v>1</v>
      </c>
      <c r="N1945" s="76">
        <v>31589</v>
      </c>
      <c r="O1945" s="77">
        <v>0.1</v>
      </c>
      <c r="P1945" s="78">
        <v>10.46</v>
      </c>
      <c r="Q1945" s="78">
        <v>12</v>
      </c>
      <c r="R1945" s="78">
        <v>42.4</v>
      </c>
      <c r="S1945" s="75" t="s">
        <v>1</v>
      </c>
      <c r="T1945" s="79">
        <v>6</v>
      </c>
      <c r="V1945" s="86">
        <v>31589</v>
      </c>
      <c r="X1945" s="81" t="str">
        <f t="shared" si="300"/>
        <v>1985-Q4</v>
      </c>
      <c r="Y1945" s="81" t="str">
        <f t="shared" si="301"/>
        <v>1985-Q4</v>
      </c>
      <c r="Z1945" s="87">
        <f t="shared" si="302"/>
        <v>15.25</v>
      </c>
      <c r="AB1945" s="81" t="str">
        <f t="shared" si="303"/>
        <v>1986-Q2</v>
      </c>
      <c r="AC1945" s="81" t="str">
        <f t="shared" si="304"/>
        <v>1986-Q2</v>
      </c>
      <c r="AD1945" s="87">
        <f t="shared" si="305"/>
        <v>12</v>
      </c>
      <c r="AF1945" s="81" t="str">
        <f t="shared" si="306"/>
        <v>1986-Q2</v>
      </c>
      <c r="AG1945" s="87">
        <f t="shared" si="307"/>
        <v>15.25</v>
      </c>
      <c r="AH1945" s="87">
        <f t="shared" si="308"/>
        <v>12</v>
      </c>
      <c r="AI1945" s="87">
        <f t="shared" si="309"/>
        <v>3.25</v>
      </c>
    </row>
    <row r="1946" spans="1:35" ht="12" customHeight="1" x14ac:dyDescent="0.2">
      <c r="A1946" s="73" t="s">
        <v>1887</v>
      </c>
      <c r="B1946" s="74" t="s">
        <v>31</v>
      </c>
      <c r="C1946" s="74" t="s">
        <v>2538</v>
      </c>
      <c r="D1946" s="74" t="s">
        <v>62</v>
      </c>
      <c r="E1946" s="74" t="s">
        <v>1389</v>
      </c>
      <c r="F1946" s="74" t="s">
        <v>2</v>
      </c>
      <c r="G1946" s="74" t="s">
        <v>2680</v>
      </c>
      <c r="H1946" s="76">
        <v>31317</v>
      </c>
      <c r="I1946" s="77">
        <v>681.8</v>
      </c>
      <c r="J1946" s="78">
        <v>12.77</v>
      </c>
      <c r="K1946" s="78">
        <v>15.93</v>
      </c>
      <c r="L1946" s="78">
        <v>38.4</v>
      </c>
      <c r="M1946" s="78">
        <v>6943.9</v>
      </c>
      <c r="N1946" s="76">
        <v>31589</v>
      </c>
      <c r="O1946" s="77">
        <v>350.8</v>
      </c>
      <c r="P1946" s="78">
        <v>12.26</v>
      </c>
      <c r="Q1946" s="78">
        <v>14.75</v>
      </c>
      <c r="R1946" s="78">
        <v>38.4</v>
      </c>
      <c r="S1946" s="78">
        <v>6000.1</v>
      </c>
      <c r="T1946" s="79">
        <v>9</v>
      </c>
      <c r="V1946" s="86">
        <v>31589</v>
      </c>
      <c r="X1946" s="81" t="str">
        <f t="shared" si="300"/>
        <v>1985-Q3</v>
      </c>
      <c r="Y1946" s="81" t="str">
        <f t="shared" si="301"/>
        <v>1985-Q3</v>
      </c>
      <c r="Z1946" s="87">
        <f t="shared" si="302"/>
        <v>15.93</v>
      </c>
      <c r="AB1946" s="81" t="str">
        <f t="shared" si="303"/>
        <v>1986-Q2</v>
      </c>
      <c r="AC1946" s="81" t="str">
        <f t="shared" si="304"/>
        <v>1986-Q2</v>
      </c>
      <c r="AD1946" s="87">
        <f t="shared" si="305"/>
        <v>14.75</v>
      </c>
      <c r="AF1946" s="81" t="str">
        <f t="shared" si="306"/>
        <v>1986-Q2</v>
      </c>
      <c r="AG1946" s="87">
        <f t="shared" si="307"/>
        <v>15.93</v>
      </c>
      <c r="AH1946" s="87">
        <f t="shared" si="308"/>
        <v>14.75</v>
      </c>
      <c r="AI1946" s="87">
        <f t="shared" si="309"/>
        <v>1.1799999999999997</v>
      </c>
    </row>
    <row r="1947" spans="1:35" ht="12" customHeight="1" x14ac:dyDescent="0.2">
      <c r="A1947" s="73" t="s">
        <v>1887</v>
      </c>
      <c r="B1947" s="74" t="s">
        <v>184</v>
      </c>
      <c r="C1947" s="74" t="s">
        <v>2452</v>
      </c>
      <c r="D1947" s="74" t="s">
        <v>4</v>
      </c>
      <c r="E1947" s="74" t="s">
        <v>1266</v>
      </c>
      <c r="F1947" s="74" t="s">
        <v>2</v>
      </c>
      <c r="G1947" s="74" t="s">
        <v>2680</v>
      </c>
      <c r="H1947" s="76">
        <v>31230</v>
      </c>
      <c r="I1947" s="77">
        <v>233</v>
      </c>
      <c r="J1947" s="78">
        <v>13.88</v>
      </c>
      <c r="K1947" s="78">
        <v>19.350000000000001</v>
      </c>
      <c r="L1947" s="78">
        <v>39.479999999999997</v>
      </c>
      <c r="M1947" s="78">
        <v>2268.9</v>
      </c>
      <c r="N1947" s="76">
        <v>31587</v>
      </c>
      <c r="O1947" s="77">
        <v>37</v>
      </c>
      <c r="P1947" s="78">
        <v>12.87</v>
      </c>
      <c r="Q1947" s="78">
        <v>16.63</v>
      </c>
      <c r="R1947" s="78">
        <v>40.68</v>
      </c>
      <c r="S1947" s="78">
        <v>2015.9</v>
      </c>
      <c r="T1947" s="79">
        <v>11</v>
      </c>
      <c r="V1947" s="86">
        <v>31587</v>
      </c>
      <c r="X1947" s="81" t="str">
        <f t="shared" si="300"/>
        <v>1985-Q3</v>
      </c>
      <c r="Y1947" s="81" t="str">
        <f t="shared" si="301"/>
        <v>1985-Q3</v>
      </c>
      <c r="Z1947" s="87">
        <f t="shared" si="302"/>
        <v>19.350000000000001</v>
      </c>
      <c r="AB1947" s="81" t="str">
        <f t="shared" si="303"/>
        <v>1986-Q2</v>
      </c>
      <c r="AC1947" s="81" t="str">
        <f t="shared" si="304"/>
        <v>1986-Q2</v>
      </c>
      <c r="AD1947" s="87">
        <f t="shared" si="305"/>
        <v>16.63</v>
      </c>
      <c r="AF1947" s="81" t="str">
        <f t="shared" si="306"/>
        <v>1986-Q2</v>
      </c>
      <c r="AG1947" s="87">
        <f t="shared" si="307"/>
        <v>19.350000000000001</v>
      </c>
      <c r="AH1947" s="87">
        <f t="shared" si="308"/>
        <v>16.63</v>
      </c>
      <c r="AI1947" s="87">
        <f t="shared" si="309"/>
        <v>2.7200000000000024</v>
      </c>
    </row>
    <row r="1948" spans="1:35" ht="12" customHeight="1" x14ac:dyDescent="0.2">
      <c r="A1948" s="73" t="s">
        <v>1887</v>
      </c>
      <c r="B1948" s="74" t="s">
        <v>257</v>
      </c>
      <c r="C1948" s="74" t="s">
        <v>2450</v>
      </c>
      <c r="D1948" s="74" t="s">
        <v>2002</v>
      </c>
      <c r="E1948" s="74" t="s">
        <v>387</v>
      </c>
      <c r="F1948" s="74" t="s">
        <v>2</v>
      </c>
      <c r="G1948" s="74" t="s">
        <v>2680</v>
      </c>
      <c r="H1948" s="76">
        <v>31376</v>
      </c>
      <c r="I1948" s="77">
        <v>133.80000000000001</v>
      </c>
      <c r="J1948" s="78">
        <v>11.73</v>
      </c>
      <c r="K1948" s="78">
        <v>15.25</v>
      </c>
      <c r="L1948" s="78">
        <v>39.520000000000003</v>
      </c>
      <c r="M1948" s="75" t="s">
        <v>1</v>
      </c>
      <c r="N1948" s="76">
        <v>31574</v>
      </c>
      <c r="O1948" s="77">
        <v>0</v>
      </c>
      <c r="P1948" s="78">
        <v>11.19</v>
      </c>
      <c r="Q1948" s="78">
        <v>14</v>
      </c>
      <c r="R1948" s="78">
        <v>39.520000000000003</v>
      </c>
      <c r="S1948" s="78">
        <v>1802.4</v>
      </c>
      <c r="T1948" s="79">
        <v>6</v>
      </c>
      <c r="V1948" s="86">
        <v>31574</v>
      </c>
      <c r="X1948" s="81" t="str">
        <f t="shared" si="300"/>
        <v>1985-Q4</v>
      </c>
      <c r="Y1948" s="81" t="str">
        <f t="shared" si="301"/>
        <v>1985-Q4</v>
      </c>
      <c r="Z1948" s="87">
        <f t="shared" si="302"/>
        <v>15.25</v>
      </c>
      <c r="AB1948" s="81" t="str">
        <f t="shared" si="303"/>
        <v>1986-Q2</v>
      </c>
      <c r="AC1948" s="81" t="str">
        <f t="shared" si="304"/>
        <v>1986-Q2</v>
      </c>
      <c r="AD1948" s="87">
        <f t="shared" si="305"/>
        <v>14</v>
      </c>
      <c r="AF1948" s="81" t="str">
        <f t="shared" si="306"/>
        <v>1986-Q2</v>
      </c>
      <c r="AG1948" s="87">
        <f t="shared" si="307"/>
        <v>15.25</v>
      </c>
      <c r="AH1948" s="87">
        <f t="shared" si="308"/>
        <v>14</v>
      </c>
      <c r="AI1948" s="87">
        <f t="shared" si="309"/>
        <v>1.25</v>
      </c>
    </row>
    <row r="1949" spans="1:35" ht="12" customHeight="1" x14ac:dyDescent="0.2">
      <c r="A1949" s="73" t="s">
        <v>1887</v>
      </c>
      <c r="B1949" s="74" t="s">
        <v>70</v>
      </c>
      <c r="C1949" s="74" t="s">
        <v>73</v>
      </c>
      <c r="D1949" s="74" t="s">
        <v>26</v>
      </c>
      <c r="E1949" s="74" t="s">
        <v>717</v>
      </c>
      <c r="F1949" s="74" t="s">
        <v>2</v>
      </c>
      <c r="G1949" s="74" t="s">
        <v>2680</v>
      </c>
      <c r="H1949" s="76">
        <v>31320</v>
      </c>
      <c r="I1949" s="77">
        <v>454</v>
      </c>
      <c r="J1949" s="78">
        <v>13.42</v>
      </c>
      <c r="K1949" s="78">
        <v>16.5</v>
      </c>
      <c r="L1949" s="78">
        <v>40</v>
      </c>
      <c r="M1949" s="75" t="s">
        <v>1</v>
      </c>
      <c r="N1949" s="76">
        <v>31567</v>
      </c>
      <c r="O1949" s="77">
        <v>0</v>
      </c>
      <c r="P1949" s="75" t="s">
        <v>1</v>
      </c>
      <c r="Q1949" s="75" t="s">
        <v>1</v>
      </c>
      <c r="R1949" s="75" t="s">
        <v>1</v>
      </c>
      <c r="S1949" s="75" t="s">
        <v>1</v>
      </c>
      <c r="T1949" s="79">
        <v>8</v>
      </c>
      <c r="V1949" s="86">
        <v>31567</v>
      </c>
      <c r="X1949" s="81" t="str">
        <f t="shared" si="300"/>
        <v>1985-Q3</v>
      </c>
      <c r="Y1949" s="81" t="str">
        <f t="shared" si="301"/>
        <v>1985-Q3</v>
      </c>
      <c r="Z1949" s="87">
        <f t="shared" si="302"/>
        <v>16.5</v>
      </c>
      <c r="AB1949" s="81" t="str">
        <f t="shared" si="303"/>
        <v>1986-Q2</v>
      </c>
      <c r="AC1949" s="81" t="str">
        <f t="shared" si="304"/>
        <v/>
      </c>
      <c r="AD1949" s="87" t="str">
        <f t="shared" si="305"/>
        <v/>
      </c>
      <c r="AF1949" s="81" t="str">
        <f t="shared" si="306"/>
        <v/>
      </c>
      <c r="AG1949" s="87" t="str">
        <f t="shared" si="307"/>
        <v/>
      </c>
      <c r="AH1949" s="87" t="str">
        <f t="shared" si="308"/>
        <v/>
      </c>
      <c r="AI1949" s="87" t="str">
        <f t="shared" si="309"/>
        <v/>
      </c>
    </row>
    <row r="1950" spans="1:35" ht="12" customHeight="1" x14ac:dyDescent="0.2">
      <c r="A1950" s="73" t="s">
        <v>1887</v>
      </c>
      <c r="B1950" s="74" t="s">
        <v>210</v>
      </c>
      <c r="C1950" s="74" t="s">
        <v>2445</v>
      </c>
      <c r="D1950" s="74" t="s">
        <v>10</v>
      </c>
      <c r="E1950" s="74" t="s">
        <v>924</v>
      </c>
      <c r="F1950" s="74" t="s">
        <v>2</v>
      </c>
      <c r="G1950" s="74" t="s">
        <v>2680</v>
      </c>
      <c r="H1950" s="76">
        <v>31260</v>
      </c>
      <c r="I1950" s="77">
        <v>121.7</v>
      </c>
      <c r="J1950" s="78">
        <v>11.23</v>
      </c>
      <c r="K1950" s="78">
        <v>15</v>
      </c>
      <c r="L1950" s="78">
        <v>45.99</v>
      </c>
      <c r="M1950" s="78">
        <v>2238.1999999999998</v>
      </c>
      <c r="N1950" s="76">
        <v>31565</v>
      </c>
      <c r="O1950" s="77">
        <v>37</v>
      </c>
      <c r="P1950" s="78">
        <v>10.199999999999999</v>
      </c>
      <c r="Q1950" s="78">
        <v>12.81</v>
      </c>
      <c r="R1950" s="78">
        <v>45</v>
      </c>
      <c r="S1950" s="78">
        <v>2194</v>
      </c>
      <c r="T1950" s="79">
        <v>10</v>
      </c>
      <c r="V1950" s="86">
        <v>31565</v>
      </c>
      <c r="X1950" s="81" t="str">
        <f t="shared" si="300"/>
        <v>1985-Q3</v>
      </c>
      <c r="Y1950" s="81" t="str">
        <f t="shared" si="301"/>
        <v>1985-Q3</v>
      </c>
      <c r="Z1950" s="87">
        <f t="shared" si="302"/>
        <v>15</v>
      </c>
      <c r="AB1950" s="81" t="str">
        <f t="shared" si="303"/>
        <v>1986-Q2</v>
      </c>
      <c r="AC1950" s="81" t="str">
        <f t="shared" si="304"/>
        <v>1986-Q2</v>
      </c>
      <c r="AD1950" s="87">
        <f t="shared" si="305"/>
        <v>12.81</v>
      </c>
      <c r="AF1950" s="81" t="str">
        <f t="shared" si="306"/>
        <v>1986-Q2</v>
      </c>
      <c r="AG1950" s="87">
        <f t="shared" si="307"/>
        <v>15</v>
      </c>
      <c r="AH1950" s="87">
        <f t="shared" si="308"/>
        <v>12.81</v>
      </c>
      <c r="AI1950" s="87">
        <f t="shared" si="309"/>
        <v>2.1899999999999995</v>
      </c>
    </row>
    <row r="1951" spans="1:35" ht="12" customHeight="1" x14ac:dyDescent="0.2">
      <c r="A1951" s="73" t="s">
        <v>1887</v>
      </c>
      <c r="B1951" s="74" t="s">
        <v>116</v>
      </c>
      <c r="C1951" s="74" t="s">
        <v>13</v>
      </c>
      <c r="D1951" s="74" t="s">
        <v>12</v>
      </c>
      <c r="E1951" s="74" t="s">
        <v>1875</v>
      </c>
      <c r="F1951" s="74" t="s">
        <v>2</v>
      </c>
      <c r="G1951" s="74" t="s">
        <v>2680</v>
      </c>
      <c r="H1951" s="76">
        <v>31404</v>
      </c>
      <c r="I1951" s="77">
        <v>24.1</v>
      </c>
      <c r="J1951" s="78">
        <v>12.39</v>
      </c>
      <c r="K1951" s="78">
        <v>15.41</v>
      </c>
      <c r="L1951" s="78">
        <v>44.09</v>
      </c>
      <c r="M1951" s="75" t="s">
        <v>1</v>
      </c>
      <c r="N1951" s="76">
        <v>31565</v>
      </c>
      <c r="O1951" s="77">
        <v>9.3000000000000007</v>
      </c>
      <c r="P1951" s="75" t="s">
        <v>1</v>
      </c>
      <c r="Q1951" s="75" t="s">
        <v>1</v>
      </c>
      <c r="R1951" s="75" t="s">
        <v>1</v>
      </c>
      <c r="S1951" s="75" t="s">
        <v>1</v>
      </c>
      <c r="T1951" s="79">
        <v>5</v>
      </c>
      <c r="V1951" s="86">
        <v>31565</v>
      </c>
      <c r="X1951" s="81" t="str">
        <f t="shared" si="300"/>
        <v>1985-Q4</v>
      </c>
      <c r="Y1951" s="81" t="str">
        <f t="shared" si="301"/>
        <v>1985-Q4</v>
      </c>
      <c r="Z1951" s="87">
        <f t="shared" si="302"/>
        <v>15.41</v>
      </c>
      <c r="AB1951" s="81" t="str">
        <f t="shared" si="303"/>
        <v>1986-Q2</v>
      </c>
      <c r="AC1951" s="81" t="str">
        <f t="shared" si="304"/>
        <v/>
      </c>
      <c r="AD1951" s="87" t="str">
        <f t="shared" si="305"/>
        <v/>
      </c>
      <c r="AF1951" s="81" t="str">
        <f t="shared" si="306"/>
        <v/>
      </c>
      <c r="AG1951" s="87" t="str">
        <f t="shared" si="307"/>
        <v/>
      </c>
      <c r="AH1951" s="87" t="str">
        <f t="shared" si="308"/>
        <v/>
      </c>
      <c r="AI1951" s="87" t="str">
        <f t="shared" si="309"/>
        <v/>
      </c>
    </row>
    <row r="1952" spans="1:35" ht="12" customHeight="1" x14ac:dyDescent="0.2">
      <c r="A1952" s="73" t="s">
        <v>1887</v>
      </c>
      <c r="B1952" s="74" t="s">
        <v>46</v>
      </c>
      <c r="C1952" s="74" t="s">
        <v>45</v>
      </c>
      <c r="D1952" s="74" t="s">
        <v>4</v>
      </c>
      <c r="E1952" s="74" t="s">
        <v>1095</v>
      </c>
      <c r="F1952" s="74" t="s">
        <v>2</v>
      </c>
      <c r="G1952" s="74" t="s">
        <v>2680</v>
      </c>
      <c r="H1952" s="76">
        <v>31240</v>
      </c>
      <c r="I1952" s="77">
        <v>73.5</v>
      </c>
      <c r="J1952" s="78">
        <v>10.87</v>
      </c>
      <c r="K1952" s="78">
        <v>16</v>
      </c>
      <c r="L1952" s="78">
        <v>42.35</v>
      </c>
      <c r="M1952" s="78">
        <v>1510.7</v>
      </c>
      <c r="N1952" s="76">
        <v>31562</v>
      </c>
      <c r="O1952" s="77">
        <v>29.1</v>
      </c>
      <c r="P1952" s="78">
        <v>10.47</v>
      </c>
      <c r="Q1952" s="78">
        <v>15.1</v>
      </c>
      <c r="R1952" s="78">
        <v>42.17</v>
      </c>
      <c r="S1952" s="78">
        <v>1486.3</v>
      </c>
      <c r="T1952" s="79">
        <v>10</v>
      </c>
      <c r="V1952" s="86">
        <v>31562</v>
      </c>
      <c r="X1952" s="81" t="str">
        <f t="shared" si="300"/>
        <v>1985-Q3</v>
      </c>
      <c r="Y1952" s="81" t="str">
        <f t="shared" si="301"/>
        <v>1985-Q3</v>
      </c>
      <c r="Z1952" s="87">
        <f t="shared" si="302"/>
        <v>16</v>
      </c>
      <c r="AB1952" s="81" t="str">
        <f t="shared" si="303"/>
        <v>1986-Q2</v>
      </c>
      <c r="AC1952" s="81" t="str">
        <f t="shared" si="304"/>
        <v>1986-Q2</v>
      </c>
      <c r="AD1952" s="87">
        <f t="shared" si="305"/>
        <v>15.1</v>
      </c>
      <c r="AF1952" s="81" t="str">
        <f t="shared" si="306"/>
        <v>1986-Q2</v>
      </c>
      <c r="AG1952" s="87">
        <f t="shared" si="307"/>
        <v>16</v>
      </c>
      <c r="AH1952" s="87">
        <f t="shared" si="308"/>
        <v>15.1</v>
      </c>
      <c r="AI1952" s="87">
        <f t="shared" si="309"/>
        <v>0.90000000000000036</v>
      </c>
    </row>
    <row r="1953" spans="1:35" ht="12" customHeight="1" x14ac:dyDescent="0.2">
      <c r="A1953" s="73" t="s">
        <v>1887</v>
      </c>
      <c r="B1953" s="74" t="s">
        <v>8</v>
      </c>
      <c r="C1953" s="74" t="s">
        <v>2942</v>
      </c>
      <c r="D1953" s="74" t="s">
        <v>128</v>
      </c>
      <c r="E1953" s="74" t="s">
        <v>1746</v>
      </c>
      <c r="F1953" s="74" t="s">
        <v>2</v>
      </c>
      <c r="G1953" s="74" t="s">
        <v>2680</v>
      </c>
      <c r="H1953" s="76">
        <v>31345</v>
      </c>
      <c r="I1953" s="77">
        <v>4</v>
      </c>
      <c r="J1953" s="78">
        <v>12.06</v>
      </c>
      <c r="K1953" s="78">
        <v>14.75</v>
      </c>
      <c r="L1953" s="78">
        <v>49.7</v>
      </c>
      <c r="M1953" s="75" t="s">
        <v>1</v>
      </c>
      <c r="N1953" s="76">
        <v>31561</v>
      </c>
      <c r="O1953" s="77">
        <v>-1.9</v>
      </c>
      <c r="P1953" s="78">
        <v>11.71</v>
      </c>
      <c r="Q1953" s="78">
        <v>13.9</v>
      </c>
      <c r="R1953" s="78">
        <v>49</v>
      </c>
      <c r="S1953" s="78">
        <v>192.5</v>
      </c>
      <c r="T1953" s="79">
        <v>7</v>
      </c>
      <c r="V1953" s="86">
        <v>31561</v>
      </c>
      <c r="X1953" s="81" t="str">
        <f t="shared" si="300"/>
        <v>1985-Q4</v>
      </c>
      <c r="Y1953" s="81" t="str">
        <f t="shared" si="301"/>
        <v>1985-Q4</v>
      </c>
      <c r="Z1953" s="87">
        <f t="shared" si="302"/>
        <v>14.75</v>
      </c>
      <c r="AB1953" s="81" t="str">
        <f t="shared" si="303"/>
        <v>1986-Q2</v>
      </c>
      <c r="AC1953" s="81" t="str">
        <f t="shared" si="304"/>
        <v>1986-Q2</v>
      </c>
      <c r="AD1953" s="87">
        <f t="shared" si="305"/>
        <v>13.9</v>
      </c>
      <c r="AF1953" s="81" t="str">
        <f t="shared" si="306"/>
        <v>1986-Q2</v>
      </c>
      <c r="AG1953" s="87">
        <f t="shared" si="307"/>
        <v>14.75</v>
      </c>
      <c r="AH1953" s="87">
        <f t="shared" si="308"/>
        <v>13.9</v>
      </c>
      <c r="AI1953" s="87">
        <f t="shared" si="309"/>
        <v>0.84999999999999964</v>
      </c>
    </row>
    <row r="1954" spans="1:35" ht="12" customHeight="1" x14ac:dyDescent="0.2">
      <c r="A1954" s="73" t="s">
        <v>1887</v>
      </c>
      <c r="B1954" s="74" t="s">
        <v>17</v>
      </c>
      <c r="C1954" s="74" t="s">
        <v>16</v>
      </c>
      <c r="D1954" s="74" t="s">
        <v>15</v>
      </c>
      <c r="E1954" s="74" t="s">
        <v>1647</v>
      </c>
      <c r="F1954" s="74" t="s">
        <v>2</v>
      </c>
      <c r="G1954" s="74" t="s">
        <v>2680</v>
      </c>
      <c r="H1954" s="76">
        <v>31103</v>
      </c>
      <c r="I1954" s="77">
        <v>137.5</v>
      </c>
      <c r="J1954" s="78">
        <v>10.49</v>
      </c>
      <c r="K1954" s="78">
        <v>15</v>
      </c>
      <c r="L1954" s="78">
        <v>33.700000000000003</v>
      </c>
      <c r="M1954" s="78">
        <v>4747</v>
      </c>
      <c r="N1954" s="76">
        <v>31548</v>
      </c>
      <c r="O1954" s="77">
        <v>106.9</v>
      </c>
      <c r="P1954" s="78">
        <v>10.1</v>
      </c>
      <c r="Q1954" s="78">
        <v>14.5</v>
      </c>
      <c r="R1954" s="78">
        <v>33.700000000000003</v>
      </c>
      <c r="S1954" s="78">
        <v>4742.3999999999996</v>
      </c>
      <c r="T1954" s="79">
        <v>14</v>
      </c>
      <c r="V1954" s="86">
        <v>31548</v>
      </c>
      <c r="X1954" s="81" t="str">
        <f t="shared" si="300"/>
        <v>1985-Q1</v>
      </c>
      <c r="Y1954" s="81" t="str">
        <f t="shared" si="301"/>
        <v>1985-Q1</v>
      </c>
      <c r="Z1954" s="87">
        <f t="shared" si="302"/>
        <v>15</v>
      </c>
      <c r="AB1954" s="81" t="str">
        <f t="shared" si="303"/>
        <v>1986-Q2</v>
      </c>
      <c r="AC1954" s="81" t="str">
        <f t="shared" si="304"/>
        <v>1986-Q2</v>
      </c>
      <c r="AD1954" s="87">
        <f t="shared" si="305"/>
        <v>14.5</v>
      </c>
      <c r="AF1954" s="81" t="str">
        <f t="shared" si="306"/>
        <v>1986-Q2</v>
      </c>
      <c r="AG1954" s="87">
        <f t="shared" si="307"/>
        <v>15</v>
      </c>
      <c r="AH1954" s="87">
        <f t="shared" si="308"/>
        <v>14.5</v>
      </c>
      <c r="AI1954" s="87">
        <f t="shared" si="309"/>
        <v>0.5</v>
      </c>
    </row>
    <row r="1955" spans="1:35" ht="12" customHeight="1" x14ac:dyDescent="0.2">
      <c r="A1955" s="73" t="s">
        <v>1887</v>
      </c>
      <c r="B1955" s="74" t="s">
        <v>14</v>
      </c>
      <c r="C1955" s="74" t="s">
        <v>131</v>
      </c>
      <c r="D1955" s="74" t="s">
        <v>2095</v>
      </c>
      <c r="E1955" s="74" t="s">
        <v>1725</v>
      </c>
      <c r="F1955" s="74" t="s">
        <v>2</v>
      </c>
      <c r="G1955" s="74" t="s">
        <v>2680</v>
      </c>
      <c r="H1955" s="76">
        <v>31273</v>
      </c>
      <c r="I1955" s="77">
        <v>68.2</v>
      </c>
      <c r="J1955" s="78">
        <v>11.34</v>
      </c>
      <c r="K1955" s="78">
        <v>14.5</v>
      </c>
      <c r="L1955" s="78">
        <v>38.4</v>
      </c>
      <c r="M1955" s="78">
        <v>1673.9</v>
      </c>
      <c r="N1955" s="76">
        <v>31548</v>
      </c>
      <c r="O1955" s="77">
        <v>28.8</v>
      </c>
      <c r="P1955" s="78">
        <v>10.96</v>
      </c>
      <c r="Q1955" s="78">
        <v>14.5</v>
      </c>
      <c r="R1955" s="78">
        <v>38.4</v>
      </c>
      <c r="S1955" s="78">
        <v>1672.5</v>
      </c>
      <c r="T1955" s="79">
        <v>9</v>
      </c>
      <c r="V1955" s="86">
        <v>31548</v>
      </c>
      <c r="X1955" s="81" t="str">
        <f t="shared" si="300"/>
        <v>1985-Q3</v>
      </c>
      <c r="Y1955" s="81" t="str">
        <f t="shared" si="301"/>
        <v>1985-Q3</v>
      </c>
      <c r="Z1955" s="87">
        <f t="shared" si="302"/>
        <v>14.5</v>
      </c>
      <c r="AB1955" s="81" t="str">
        <f t="shared" si="303"/>
        <v>1986-Q2</v>
      </c>
      <c r="AC1955" s="81" t="str">
        <f t="shared" si="304"/>
        <v>1986-Q2</v>
      </c>
      <c r="AD1955" s="87">
        <f t="shared" si="305"/>
        <v>14.5</v>
      </c>
      <c r="AF1955" s="81" t="str">
        <f t="shared" si="306"/>
        <v>1986-Q2</v>
      </c>
      <c r="AG1955" s="87">
        <f t="shared" si="307"/>
        <v>14.5</v>
      </c>
      <c r="AH1955" s="87">
        <f t="shared" si="308"/>
        <v>14.5</v>
      </c>
      <c r="AI1955" s="87">
        <f t="shared" si="309"/>
        <v>0</v>
      </c>
    </row>
    <row r="1956" spans="1:35" ht="12" customHeight="1" x14ac:dyDescent="0.2">
      <c r="A1956" s="73" t="s">
        <v>1887</v>
      </c>
      <c r="B1956" s="74" t="s">
        <v>70</v>
      </c>
      <c r="C1956" s="74" t="s">
        <v>704</v>
      </c>
      <c r="D1956" s="74" t="s">
        <v>2095</v>
      </c>
      <c r="E1956" s="74" t="s">
        <v>707</v>
      </c>
      <c r="F1956" s="74" t="s">
        <v>2</v>
      </c>
      <c r="G1956" s="74" t="s">
        <v>2680</v>
      </c>
      <c r="H1956" s="76">
        <v>31177</v>
      </c>
      <c r="I1956" s="77">
        <v>84.7</v>
      </c>
      <c r="J1956" s="78">
        <v>12.49</v>
      </c>
      <c r="K1956" s="78">
        <v>15.9</v>
      </c>
      <c r="L1956" s="78">
        <v>42</v>
      </c>
      <c r="M1956" s="78">
        <v>690.7</v>
      </c>
      <c r="N1956" s="76">
        <v>31533</v>
      </c>
      <c r="O1956" s="77">
        <v>0</v>
      </c>
      <c r="P1956" s="75" t="s">
        <v>1</v>
      </c>
      <c r="Q1956" s="75" t="s">
        <v>1</v>
      </c>
      <c r="R1956" s="75" t="s">
        <v>1</v>
      </c>
      <c r="S1956" s="75" t="s">
        <v>1</v>
      </c>
      <c r="T1956" s="79">
        <v>11</v>
      </c>
      <c r="V1956" s="86">
        <v>31533</v>
      </c>
      <c r="X1956" s="81" t="str">
        <f t="shared" si="300"/>
        <v>1985-Q2</v>
      </c>
      <c r="Y1956" s="81" t="str">
        <f t="shared" si="301"/>
        <v>1985-Q2</v>
      </c>
      <c r="Z1956" s="87">
        <f t="shared" si="302"/>
        <v>15.9</v>
      </c>
      <c r="AB1956" s="81" t="str">
        <f t="shared" si="303"/>
        <v>1986-Q2</v>
      </c>
      <c r="AC1956" s="81" t="str">
        <f t="shared" si="304"/>
        <v/>
      </c>
      <c r="AD1956" s="87" t="str">
        <f t="shared" si="305"/>
        <v/>
      </c>
      <c r="AF1956" s="81" t="str">
        <f t="shared" si="306"/>
        <v/>
      </c>
      <c r="AG1956" s="87" t="str">
        <f t="shared" si="307"/>
        <v/>
      </c>
      <c r="AH1956" s="87" t="str">
        <f t="shared" si="308"/>
        <v/>
      </c>
      <c r="AI1956" s="87" t="str">
        <f t="shared" si="309"/>
        <v/>
      </c>
    </row>
    <row r="1957" spans="1:35" ht="12" customHeight="1" x14ac:dyDescent="0.2">
      <c r="A1957" s="73" t="s">
        <v>1887</v>
      </c>
      <c r="B1957" s="74" t="s">
        <v>204</v>
      </c>
      <c r="C1957" s="74" t="s">
        <v>2324</v>
      </c>
      <c r="D1957" s="74" t="s">
        <v>2170</v>
      </c>
      <c r="E1957" s="74" t="s">
        <v>954</v>
      </c>
      <c r="F1957" s="74" t="s">
        <v>2</v>
      </c>
      <c r="G1957" s="74" t="s">
        <v>2680</v>
      </c>
      <c r="H1957" s="76">
        <v>31012</v>
      </c>
      <c r="I1957" s="77">
        <v>187.1</v>
      </c>
      <c r="J1957" s="78">
        <v>12.23</v>
      </c>
      <c r="K1957" s="78">
        <v>16.25</v>
      </c>
      <c r="L1957" s="78">
        <v>37.380000000000003</v>
      </c>
      <c r="M1957" s="75" t="s">
        <v>1</v>
      </c>
      <c r="N1957" s="76">
        <v>31524.75</v>
      </c>
      <c r="O1957" s="77">
        <v>78.2</v>
      </c>
      <c r="P1957" s="78">
        <v>11.75</v>
      </c>
      <c r="Q1957" s="78">
        <v>15</v>
      </c>
      <c r="R1957" s="78">
        <v>37.380000000000003</v>
      </c>
      <c r="S1957" s="78">
        <v>1257.9000000000001</v>
      </c>
      <c r="T1957" s="79">
        <v>17</v>
      </c>
      <c r="V1957" s="86">
        <v>31524.75</v>
      </c>
      <c r="X1957" s="81" t="str">
        <f t="shared" si="300"/>
        <v>1984-Q4</v>
      </c>
      <c r="Y1957" s="81" t="str">
        <f t="shared" si="301"/>
        <v>1984-Q4</v>
      </c>
      <c r="Z1957" s="87">
        <f t="shared" si="302"/>
        <v>16.25</v>
      </c>
      <c r="AB1957" s="81" t="str">
        <f t="shared" si="303"/>
        <v>1986-Q2</v>
      </c>
      <c r="AC1957" s="81" t="str">
        <f t="shared" si="304"/>
        <v>1986-Q2</v>
      </c>
      <c r="AD1957" s="87">
        <f t="shared" si="305"/>
        <v>15</v>
      </c>
      <c r="AF1957" s="81" t="str">
        <f t="shared" si="306"/>
        <v>1986-Q2</v>
      </c>
      <c r="AG1957" s="87">
        <f t="shared" si="307"/>
        <v>16.25</v>
      </c>
      <c r="AH1957" s="87">
        <f t="shared" si="308"/>
        <v>15</v>
      </c>
      <c r="AI1957" s="87">
        <f t="shared" si="309"/>
        <v>1.25</v>
      </c>
    </row>
    <row r="1958" spans="1:35" ht="12" customHeight="1" x14ac:dyDescent="0.2">
      <c r="A1958" s="73" t="s">
        <v>1887</v>
      </c>
      <c r="B1958" s="74" t="s">
        <v>86</v>
      </c>
      <c r="C1958" s="74" t="s">
        <v>13</v>
      </c>
      <c r="D1958" s="74" t="s">
        <v>12</v>
      </c>
      <c r="E1958" s="74" t="s">
        <v>571</v>
      </c>
      <c r="F1958" s="74" t="s">
        <v>2</v>
      </c>
      <c r="G1958" s="74" t="s">
        <v>2680</v>
      </c>
      <c r="H1958" s="76">
        <v>31300</v>
      </c>
      <c r="I1958" s="77">
        <v>15.3</v>
      </c>
      <c r="J1958" s="78">
        <v>12.24</v>
      </c>
      <c r="K1958" s="78">
        <v>15.06</v>
      </c>
      <c r="L1958" s="78">
        <v>44.51</v>
      </c>
      <c r="M1958" s="78">
        <v>293</v>
      </c>
      <c r="N1958" s="76">
        <v>31515.75</v>
      </c>
      <c r="O1958" s="77">
        <v>4.0999999999999996</v>
      </c>
      <c r="P1958" s="78">
        <v>11.36</v>
      </c>
      <c r="Q1958" s="78">
        <v>13.4</v>
      </c>
      <c r="R1958" s="78">
        <v>40</v>
      </c>
      <c r="S1958" s="78">
        <v>287.60000000000002</v>
      </c>
      <c r="T1958" s="79">
        <v>7</v>
      </c>
      <c r="V1958" s="86">
        <v>31515.75</v>
      </c>
      <c r="X1958" s="81" t="str">
        <f t="shared" si="300"/>
        <v>1985-Q3</v>
      </c>
      <c r="Y1958" s="81" t="str">
        <f t="shared" si="301"/>
        <v>1985-Q3</v>
      </c>
      <c r="Z1958" s="87">
        <f t="shared" si="302"/>
        <v>15.06</v>
      </c>
      <c r="AB1958" s="81" t="str">
        <f t="shared" si="303"/>
        <v>1986-Q2</v>
      </c>
      <c r="AC1958" s="81" t="str">
        <f t="shared" si="304"/>
        <v>1986-Q2</v>
      </c>
      <c r="AD1958" s="87">
        <f t="shared" si="305"/>
        <v>13.4</v>
      </c>
      <c r="AF1958" s="81" t="str">
        <f t="shared" si="306"/>
        <v>1986-Q2</v>
      </c>
      <c r="AG1958" s="87">
        <f t="shared" si="307"/>
        <v>15.06</v>
      </c>
      <c r="AH1958" s="87">
        <f t="shared" si="308"/>
        <v>13.4</v>
      </c>
      <c r="AI1958" s="87">
        <f t="shared" si="309"/>
        <v>1.6600000000000001</v>
      </c>
    </row>
    <row r="1959" spans="1:35" ht="12" customHeight="1" x14ac:dyDescent="0.2">
      <c r="A1959" s="73" t="s">
        <v>1887</v>
      </c>
      <c r="B1959" s="74" t="s">
        <v>14</v>
      </c>
      <c r="C1959" s="74" t="s">
        <v>136</v>
      </c>
      <c r="D1959" s="74" t="s">
        <v>135</v>
      </c>
      <c r="E1959" s="74" t="s">
        <v>1698</v>
      </c>
      <c r="F1959" s="74" t="s">
        <v>2</v>
      </c>
      <c r="G1959" s="74" t="s">
        <v>2680</v>
      </c>
      <c r="H1959" s="76">
        <v>31216</v>
      </c>
      <c r="I1959" s="77">
        <v>20.399999999999999</v>
      </c>
      <c r="J1959" s="78">
        <v>12.43</v>
      </c>
      <c r="K1959" s="78">
        <v>15.75</v>
      </c>
      <c r="L1959" s="78">
        <v>40</v>
      </c>
      <c r="M1959" s="78">
        <v>547.6</v>
      </c>
      <c r="N1959" s="76">
        <v>31506</v>
      </c>
      <c r="O1959" s="77">
        <v>14.2</v>
      </c>
      <c r="P1959" s="78">
        <v>12</v>
      </c>
      <c r="Q1959" s="78">
        <v>15</v>
      </c>
      <c r="R1959" s="78">
        <v>37.049999999999997</v>
      </c>
      <c r="S1959" s="78">
        <v>543.4</v>
      </c>
      <c r="T1959" s="79">
        <v>9</v>
      </c>
      <c r="V1959" s="86">
        <v>31506</v>
      </c>
      <c r="X1959" s="81" t="str">
        <f t="shared" si="300"/>
        <v>1985-Q2</v>
      </c>
      <c r="Y1959" s="81" t="str">
        <f t="shared" si="301"/>
        <v>1985-Q2</v>
      </c>
      <c r="Z1959" s="87">
        <f t="shared" si="302"/>
        <v>15.75</v>
      </c>
      <c r="AB1959" s="81" t="str">
        <f t="shared" si="303"/>
        <v>1986-Q2</v>
      </c>
      <c r="AC1959" s="81" t="str">
        <f t="shared" si="304"/>
        <v>1986-Q2</v>
      </c>
      <c r="AD1959" s="87">
        <f t="shared" si="305"/>
        <v>15</v>
      </c>
      <c r="AF1959" s="81" t="str">
        <f t="shared" si="306"/>
        <v>1986-Q2</v>
      </c>
      <c r="AG1959" s="87">
        <f t="shared" si="307"/>
        <v>15.75</v>
      </c>
      <c r="AH1959" s="87">
        <f t="shared" si="308"/>
        <v>15</v>
      </c>
      <c r="AI1959" s="87">
        <f t="shared" si="309"/>
        <v>0.75</v>
      </c>
    </row>
    <row r="1960" spans="1:35" ht="12" customHeight="1" x14ac:dyDescent="0.2">
      <c r="A1960" s="73" t="s">
        <v>1887</v>
      </c>
      <c r="B1960" s="74" t="s">
        <v>17</v>
      </c>
      <c r="C1960" s="74" t="s">
        <v>2449</v>
      </c>
      <c r="D1960" s="74" t="s">
        <v>4</v>
      </c>
      <c r="E1960" s="74" t="s">
        <v>1632</v>
      </c>
      <c r="F1960" s="74" t="s">
        <v>2</v>
      </c>
      <c r="G1960" s="74" t="s">
        <v>2680</v>
      </c>
      <c r="H1960" s="76">
        <v>31229</v>
      </c>
      <c r="I1960" s="77">
        <v>9.6</v>
      </c>
      <c r="J1960" s="78">
        <v>10.49</v>
      </c>
      <c r="K1960" s="78">
        <v>16</v>
      </c>
      <c r="L1960" s="78">
        <v>34.6</v>
      </c>
      <c r="M1960" s="75" t="s">
        <v>1</v>
      </c>
      <c r="N1960" s="76">
        <v>31504</v>
      </c>
      <c r="O1960" s="77">
        <v>9.6</v>
      </c>
      <c r="P1960" s="78">
        <v>10.33</v>
      </c>
      <c r="Q1960" s="78">
        <v>15.5</v>
      </c>
      <c r="R1960" s="78">
        <v>34.81</v>
      </c>
      <c r="S1960" s="75" t="s">
        <v>1</v>
      </c>
      <c r="T1960" s="79">
        <v>9</v>
      </c>
      <c r="V1960" s="86">
        <v>31504</v>
      </c>
      <c r="X1960" s="81" t="str">
        <f t="shared" si="300"/>
        <v>1985-Q3</v>
      </c>
      <c r="Y1960" s="81" t="str">
        <f t="shared" si="301"/>
        <v>1985-Q3</v>
      </c>
      <c r="Z1960" s="87">
        <f t="shared" si="302"/>
        <v>16</v>
      </c>
      <c r="AB1960" s="81" t="str">
        <f t="shared" si="303"/>
        <v>1986-Q2</v>
      </c>
      <c r="AC1960" s="81" t="str">
        <f t="shared" si="304"/>
        <v>1986-Q2</v>
      </c>
      <c r="AD1960" s="87">
        <f t="shared" si="305"/>
        <v>15.5</v>
      </c>
      <c r="AF1960" s="81" t="str">
        <f t="shared" si="306"/>
        <v>1986-Q2</v>
      </c>
      <c r="AG1960" s="87">
        <f t="shared" si="307"/>
        <v>16</v>
      </c>
      <c r="AH1960" s="87">
        <f t="shared" si="308"/>
        <v>15.5</v>
      </c>
      <c r="AI1960" s="87">
        <f t="shared" si="309"/>
        <v>0.5</v>
      </c>
    </row>
    <row r="1961" spans="1:35" ht="12" customHeight="1" x14ac:dyDescent="0.2">
      <c r="A1961" s="73" t="s">
        <v>1887</v>
      </c>
      <c r="B1961" s="74" t="s">
        <v>57</v>
      </c>
      <c r="C1961" s="74" t="s">
        <v>874</v>
      </c>
      <c r="D1961" s="74" t="s">
        <v>875</v>
      </c>
      <c r="E1961" s="74" t="s">
        <v>884</v>
      </c>
      <c r="F1961" s="74" t="s">
        <v>2</v>
      </c>
      <c r="G1961" s="74" t="s">
        <v>2680</v>
      </c>
      <c r="H1961" s="76">
        <v>30516</v>
      </c>
      <c r="I1961" s="77">
        <v>556</v>
      </c>
      <c r="J1961" s="78">
        <v>10.57</v>
      </c>
      <c r="K1961" s="78">
        <v>15</v>
      </c>
      <c r="L1961" s="78">
        <v>28.6</v>
      </c>
      <c r="M1961" s="78">
        <v>7800</v>
      </c>
      <c r="N1961" s="76">
        <v>31503</v>
      </c>
      <c r="O1961" s="77">
        <v>403.8</v>
      </c>
      <c r="P1961" s="78">
        <v>10.15</v>
      </c>
      <c r="Q1961" s="78">
        <v>14</v>
      </c>
      <c r="R1961" s="78">
        <v>28.6</v>
      </c>
      <c r="S1961" s="78">
        <v>7344</v>
      </c>
      <c r="T1961" s="79">
        <v>32</v>
      </c>
      <c r="V1961" s="86">
        <v>31503</v>
      </c>
      <c r="X1961" s="81" t="str">
        <f t="shared" si="300"/>
        <v>1983-Q3</v>
      </c>
      <c r="Y1961" s="81" t="str">
        <f t="shared" si="301"/>
        <v>1983-Q3</v>
      </c>
      <c r="Z1961" s="87">
        <f t="shared" si="302"/>
        <v>15</v>
      </c>
      <c r="AB1961" s="81" t="str">
        <f t="shared" si="303"/>
        <v>1986-Q2</v>
      </c>
      <c r="AC1961" s="81" t="str">
        <f t="shared" si="304"/>
        <v>1986-Q2</v>
      </c>
      <c r="AD1961" s="87">
        <f t="shared" si="305"/>
        <v>14</v>
      </c>
      <c r="AF1961" s="81" t="str">
        <f t="shared" si="306"/>
        <v>1986-Q2</v>
      </c>
      <c r="AG1961" s="87">
        <f t="shared" si="307"/>
        <v>15</v>
      </c>
      <c r="AH1961" s="87">
        <f t="shared" si="308"/>
        <v>14</v>
      </c>
      <c r="AI1961" s="87">
        <f t="shared" si="309"/>
        <v>1</v>
      </c>
    </row>
    <row r="1962" spans="1:35" ht="12" customHeight="1" x14ac:dyDescent="0.2">
      <c r="A1962" s="73" t="s">
        <v>1887</v>
      </c>
      <c r="B1962" s="74" t="s">
        <v>89</v>
      </c>
      <c r="C1962" s="74" t="s">
        <v>492</v>
      </c>
      <c r="D1962" s="74" t="s">
        <v>122</v>
      </c>
      <c r="E1962" s="74" t="s">
        <v>507</v>
      </c>
      <c r="F1962" s="74" t="s">
        <v>2</v>
      </c>
      <c r="G1962" s="74" t="s">
        <v>2680</v>
      </c>
      <c r="H1962" s="76">
        <v>31198</v>
      </c>
      <c r="I1962" s="77">
        <v>15.9</v>
      </c>
      <c r="J1962" s="78">
        <v>11.72</v>
      </c>
      <c r="K1962" s="78">
        <v>15</v>
      </c>
      <c r="L1962" s="78">
        <v>48.1</v>
      </c>
      <c r="M1962" s="78">
        <v>198.4</v>
      </c>
      <c r="N1962" s="76">
        <v>31502</v>
      </c>
      <c r="O1962" s="77">
        <v>13.5</v>
      </c>
      <c r="P1962" s="78">
        <v>10.99</v>
      </c>
      <c r="Q1962" s="78">
        <v>13.5</v>
      </c>
      <c r="R1962" s="78">
        <v>48.1</v>
      </c>
      <c r="S1962" s="78">
        <v>199.2</v>
      </c>
      <c r="T1962" s="79">
        <v>10</v>
      </c>
      <c r="V1962" s="86">
        <v>31502</v>
      </c>
      <c r="X1962" s="81" t="str">
        <f t="shared" si="300"/>
        <v>1985-Q2</v>
      </c>
      <c r="Y1962" s="81" t="str">
        <f t="shared" si="301"/>
        <v>1985-Q2</v>
      </c>
      <c r="Z1962" s="87">
        <f t="shared" si="302"/>
        <v>15</v>
      </c>
      <c r="AB1962" s="81" t="str">
        <f t="shared" si="303"/>
        <v>1986-Q1</v>
      </c>
      <c r="AC1962" s="81" t="str">
        <f t="shared" si="304"/>
        <v>1986-Q1</v>
      </c>
      <c r="AD1962" s="87">
        <f t="shared" si="305"/>
        <v>13.5</v>
      </c>
      <c r="AF1962" s="81" t="str">
        <f t="shared" si="306"/>
        <v>1986-Q1</v>
      </c>
      <c r="AG1962" s="87">
        <f t="shared" si="307"/>
        <v>15</v>
      </c>
      <c r="AH1962" s="87">
        <f t="shared" si="308"/>
        <v>13.5</v>
      </c>
      <c r="AI1962" s="87">
        <f t="shared" si="309"/>
        <v>1.5</v>
      </c>
    </row>
    <row r="1963" spans="1:35" ht="12" customHeight="1" x14ac:dyDescent="0.2">
      <c r="A1963" s="73" t="s">
        <v>1887</v>
      </c>
      <c r="B1963" s="74" t="s">
        <v>46</v>
      </c>
      <c r="C1963" s="74" t="s">
        <v>189</v>
      </c>
      <c r="D1963" s="74" t="s">
        <v>62</v>
      </c>
      <c r="E1963" s="74" t="s">
        <v>1087</v>
      </c>
      <c r="F1963" s="74" t="s">
        <v>2</v>
      </c>
      <c r="G1963" s="74" t="s">
        <v>2680</v>
      </c>
      <c r="H1963" s="76">
        <v>31162.75</v>
      </c>
      <c r="I1963" s="77">
        <v>63</v>
      </c>
      <c r="J1963" s="78">
        <v>12.04</v>
      </c>
      <c r="K1963" s="78">
        <v>15.5</v>
      </c>
      <c r="L1963" s="78">
        <v>41.9</v>
      </c>
      <c r="M1963" s="78">
        <v>1035.4000000000001</v>
      </c>
      <c r="N1963" s="76">
        <v>31498</v>
      </c>
      <c r="O1963" s="77">
        <v>13.6</v>
      </c>
      <c r="P1963" s="78">
        <v>11.42</v>
      </c>
      <c r="Q1963" s="78">
        <v>14.1</v>
      </c>
      <c r="R1963" s="78">
        <v>44.46</v>
      </c>
      <c r="S1963" s="78">
        <v>966.8</v>
      </c>
      <c r="T1963" s="79">
        <v>11</v>
      </c>
      <c r="V1963" s="86">
        <v>31498</v>
      </c>
      <c r="X1963" s="81" t="str">
        <f t="shared" si="300"/>
        <v>1985-Q2</v>
      </c>
      <c r="Y1963" s="81" t="str">
        <f t="shared" si="301"/>
        <v>1985-Q2</v>
      </c>
      <c r="Z1963" s="87">
        <f t="shared" si="302"/>
        <v>15.5</v>
      </c>
      <c r="AB1963" s="81" t="str">
        <f t="shared" si="303"/>
        <v>1986-Q1</v>
      </c>
      <c r="AC1963" s="81" t="str">
        <f t="shared" si="304"/>
        <v>1986-Q1</v>
      </c>
      <c r="AD1963" s="87">
        <f t="shared" si="305"/>
        <v>14.1</v>
      </c>
      <c r="AF1963" s="81" t="str">
        <f t="shared" si="306"/>
        <v>1986-Q1</v>
      </c>
      <c r="AG1963" s="87">
        <f t="shared" si="307"/>
        <v>15.5</v>
      </c>
      <c r="AH1963" s="87">
        <f t="shared" si="308"/>
        <v>14.1</v>
      </c>
      <c r="AI1963" s="87">
        <f t="shared" si="309"/>
        <v>1.4000000000000004</v>
      </c>
    </row>
    <row r="1964" spans="1:35" ht="12" customHeight="1" x14ac:dyDescent="0.2">
      <c r="A1964" s="73" t="s">
        <v>1887</v>
      </c>
      <c r="B1964" s="74" t="s">
        <v>70</v>
      </c>
      <c r="C1964" s="74" t="s">
        <v>2229</v>
      </c>
      <c r="D1964" s="74" t="s">
        <v>26</v>
      </c>
      <c r="E1964" s="74" t="s">
        <v>736</v>
      </c>
      <c r="F1964" s="74" t="s">
        <v>2</v>
      </c>
      <c r="G1964" s="74" t="s">
        <v>2680</v>
      </c>
      <c r="H1964" s="76">
        <v>31184</v>
      </c>
      <c r="I1964" s="77">
        <v>118</v>
      </c>
      <c r="J1964" s="78">
        <v>12.75</v>
      </c>
      <c r="K1964" s="78">
        <v>16</v>
      </c>
      <c r="L1964" s="78">
        <v>37</v>
      </c>
      <c r="M1964" s="75" t="s">
        <v>1</v>
      </c>
      <c r="N1964" s="76">
        <v>31496</v>
      </c>
      <c r="O1964" s="77">
        <v>60</v>
      </c>
      <c r="P1964" s="75" t="s">
        <v>1</v>
      </c>
      <c r="Q1964" s="75" t="s">
        <v>1</v>
      </c>
      <c r="R1964" s="75" t="s">
        <v>1</v>
      </c>
      <c r="S1964" s="75" t="s">
        <v>1</v>
      </c>
      <c r="T1964" s="79">
        <v>10</v>
      </c>
      <c r="V1964" s="86">
        <v>31496</v>
      </c>
      <c r="X1964" s="81" t="str">
        <f t="shared" si="300"/>
        <v>1985-Q2</v>
      </c>
      <c r="Y1964" s="81" t="str">
        <f t="shared" si="301"/>
        <v>1985-Q2</v>
      </c>
      <c r="Z1964" s="87">
        <f t="shared" si="302"/>
        <v>16</v>
      </c>
      <c r="AB1964" s="81" t="str">
        <f t="shared" si="303"/>
        <v>1986-Q1</v>
      </c>
      <c r="AC1964" s="81" t="str">
        <f t="shared" si="304"/>
        <v/>
      </c>
      <c r="AD1964" s="87" t="str">
        <f t="shared" si="305"/>
        <v/>
      </c>
      <c r="AF1964" s="81" t="str">
        <f t="shared" si="306"/>
        <v/>
      </c>
      <c r="AG1964" s="87" t="str">
        <f t="shared" si="307"/>
        <v/>
      </c>
      <c r="AH1964" s="87" t="str">
        <f t="shared" si="308"/>
        <v/>
      </c>
      <c r="AI1964" s="87" t="str">
        <f t="shared" si="309"/>
        <v/>
      </c>
    </row>
    <row r="1965" spans="1:35" ht="12" customHeight="1" x14ac:dyDescent="0.2">
      <c r="A1965" s="73" t="s">
        <v>1887</v>
      </c>
      <c r="B1965" s="74" t="s">
        <v>39</v>
      </c>
      <c r="C1965" s="74" t="s">
        <v>187</v>
      </c>
      <c r="D1965" s="74" t="s">
        <v>2188</v>
      </c>
      <c r="E1965" s="74" t="s">
        <v>1215</v>
      </c>
      <c r="F1965" s="74" t="s">
        <v>2</v>
      </c>
      <c r="G1965" s="74" t="s">
        <v>2680</v>
      </c>
      <c r="H1965" s="76">
        <v>31155.75</v>
      </c>
      <c r="I1965" s="77">
        <v>153.1</v>
      </c>
      <c r="J1965" s="78">
        <v>12.65</v>
      </c>
      <c r="K1965" s="78">
        <v>15.8</v>
      </c>
      <c r="L1965" s="78">
        <v>44.68</v>
      </c>
      <c r="M1965" s="78">
        <v>3655.4</v>
      </c>
      <c r="N1965" s="76">
        <v>31483</v>
      </c>
      <c r="O1965" s="77">
        <v>40</v>
      </c>
      <c r="P1965" s="78">
        <v>11.42</v>
      </c>
      <c r="Q1965" s="78">
        <v>13.5</v>
      </c>
      <c r="R1965" s="78">
        <v>44.48</v>
      </c>
      <c r="S1965" s="78">
        <v>3568.9</v>
      </c>
      <c r="T1965" s="79">
        <v>10</v>
      </c>
      <c r="V1965" s="86">
        <v>31483</v>
      </c>
      <c r="X1965" s="81" t="str">
        <f t="shared" si="300"/>
        <v>1985-Q2</v>
      </c>
      <c r="Y1965" s="81" t="str">
        <f t="shared" si="301"/>
        <v>1985-Q2</v>
      </c>
      <c r="Z1965" s="87">
        <f t="shared" si="302"/>
        <v>15.8</v>
      </c>
      <c r="AB1965" s="81" t="str">
        <f t="shared" si="303"/>
        <v>1986-Q1</v>
      </c>
      <c r="AC1965" s="81" t="str">
        <f t="shared" si="304"/>
        <v>1986-Q1</v>
      </c>
      <c r="AD1965" s="87">
        <f t="shared" si="305"/>
        <v>13.5</v>
      </c>
      <c r="AF1965" s="81" t="str">
        <f t="shared" si="306"/>
        <v>1986-Q1</v>
      </c>
      <c r="AG1965" s="87">
        <f t="shared" si="307"/>
        <v>15.8</v>
      </c>
      <c r="AH1965" s="87">
        <f t="shared" si="308"/>
        <v>13.5</v>
      </c>
      <c r="AI1965" s="87">
        <f t="shared" si="309"/>
        <v>2.3000000000000007</v>
      </c>
    </row>
    <row r="1966" spans="1:35" ht="12" customHeight="1" x14ac:dyDescent="0.2">
      <c r="A1966" s="73" t="s">
        <v>1887</v>
      </c>
      <c r="B1966" s="74" t="s">
        <v>8</v>
      </c>
      <c r="C1966" s="74" t="s">
        <v>2445</v>
      </c>
      <c r="D1966" s="74" t="s">
        <v>10</v>
      </c>
      <c r="E1966" s="74" t="s">
        <v>1764</v>
      </c>
      <c r="F1966" s="74" t="s">
        <v>2</v>
      </c>
      <c r="G1966" s="74" t="s">
        <v>2680</v>
      </c>
      <c r="H1966" s="76">
        <v>31201</v>
      </c>
      <c r="I1966" s="77">
        <v>8.9</v>
      </c>
      <c r="J1966" s="78">
        <v>11.66</v>
      </c>
      <c r="K1966" s="78">
        <v>15</v>
      </c>
      <c r="L1966" s="78">
        <v>43.79</v>
      </c>
      <c r="M1966" s="78">
        <v>173.9</v>
      </c>
      <c r="N1966" s="76">
        <v>31482</v>
      </c>
      <c r="O1966" s="77">
        <v>7.7</v>
      </c>
      <c r="P1966" s="78">
        <v>11.88</v>
      </c>
      <c r="Q1966" s="78">
        <v>14.5</v>
      </c>
      <c r="R1966" s="78">
        <v>45.89</v>
      </c>
      <c r="S1966" s="78">
        <v>164.2</v>
      </c>
      <c r="T1966" s="79">
        <v>9</v>
      </c>
      <c r="V1966" s="86">
        <v>31482</v>
      </c>
      <c r="X1966" s="81" t="str">
        <f t="shared" si="300"/>
        <v>1985-Q2</v>
      </c>
      <c r="Y1966" s="81" t="str">
        <f t="shared" si="301"/>
        <v>1985-Q2</v>
      </c>
      <c r="Z1966" s="87">
        <f t="shared" si="302"/>
        <v>15</v>
      </c>
      <c r="AB1966" s="81" t="str">
        <f t="shared" si="303"/>
        <v>1986-Q1</v>
      </c>
      <c r="AC1966" s="81" t="str">
        <f t="shared" si="304"/>
        <v>1986-Q1</v>
      </c>
      <c r="AD1966" s="87">
        <f t="shared" si="305"/>
        <v>14.5</v>
      </c>
      <c r="AF1966" s="81" t="str">
        <f t="shared" si="306"/>
        <v>1986-Q1</v>
      </c>
      <c r="AG1966" s="87">
        <f t="shared" si="307"/>
        <v>15</v>
      </c>
      <c r="AH1966" s="87">
        <f t="shared" si="308"/>
        <v>14.5</v>
      </c>
      <c r="AI1966" s="87">
        <f t="shared" si="309"/>
        <v>0.5</v>
      </c>
    </row>
    <row r="1967" spans="1:35" ht="12" customHeight="1" x14ac:dyDescent="0.2">
      <c r="A1967" s="73" t="s">
        <v>1887</v>
      </c>
      <c r="B1967" s="74" t="s">
        <v>231</v>
      </c>
      <c r="C1967" s="74" t="s">
        <v>3014</v>
      </c>
      <c r="D1967" s="74" t="s">
        <v>167</v>
      </c>
      <c r="E1967" s="74" t="s">
        <v>619</v>
      </c>
      <c r="F1967" s="74" t="s">
        <v>2</v>
      </c>
      <c r="G1967" s="74" t="s">
        <v>2680</v>
      </c>
      <c r="H1967" s="76">
        <v>31089</v>
      </c>
      <c r="I1967" s="77">
        <v>76.7</v>
      </c>
      <c r="J1967" s="78">
        <v>13.15</v>
      </c>
      <c r="K1967" s="78">
        <v>20</v>
      </c>
      <c r="L1967" s="78">
        <v>35.93</v>
      </c>
      <c r="M1967" s="78">
        <v>1862</v>
      </c>
      <c r="N1967" s="76">
        <v>31478</v>
      </c>
      <c r="O1967" s="77">
        <v>68.2</v>
      </c>
      <c r="P1967" s="78">
        <v>14.79</v>
      </c>
      <c r="Q1967" s="75" t="s">
        <v>1</v>
      </c>
      <c r="R1967" s="75" t="s">
        <v>1</v>
      </c>
      <c r="S1967" s="78">
        <v>1603.5</v>
      </c>
      <c r="T1967" s="79">
        <v>12</v>
      </c>
      <c r="V1967" s="86">
        <v>31478</v>
      </c>
      <c r="X1967" s="81" t="str">
        <f t="shared" si="300"/>
        <v>1985-Q1</v>
      </c>
      <c r="Y1967" s="81" t="str">
        <f t="shared" si="301"/>
        <v>1985-Q1</v>
      </c>
      <c r="Z1967" s="87">
        <f t="shared" si="302"/>
        <v>20</v>
      </c>
      <c r="AB1967" s="81" t="str">
        <f t="shared" si="303"/>
        <v>1986-Q1</v>
      </c>
      <c r="AC1967" s="81" t="str">
        <f t="shared" si="304"/>
        <v/>
      </c>
      <c r="AD1967" s="87" t="str">
        <f t="shared" si="305"/>
        <v/>
      </c>
      <c r="AF1967" s="81" t="str">
        <f t="shared" si="306"/>
        <v/>
      </c>
      <c r="AG1967" s="87" t="str">
        <f t="shared" si="307"/>
        <v/>
      </c>
      <c r="AH1967" s="87" t="str">
        <f t="shared" si="308"/>
        <v/>
      </c>
      <c r="AI1967" s="87" t="str">
        <f t="shared" si="309"/>
        <v/>
      </c>
    </row>
    <row r="1968" spans="1:35" ht="12" customHeight="1" x14ac:dyDescent="0.2">
      <c r="A1968" s="73" t="s">
        <v>1887</v>
      </c>
      <c r="B1968" s="74" t="s">
        <v>28</v>
      </c>
      <c r="C1968" s="74" t="s">
        <v>1492</v>
      </c>
      <c r="D1968" s="74" t="s">
        <v>22</v>
      </c>
      <c r="E1968" s="74" t="s">
        <v>1499</v>
      </c>
      <c r="F1968" s="74" t="s">
        <v>2</v>
      </c>
      <c r="G1968" s="74" t="s">
        <v>2680</v>
      </c>
      <c r="H1968" s="76">
        <v>31237</v>
      </c>
      <c r="I1968" s="77">
        <v>122</v>
      </c>
      <c r="J1968" s="78">
        <v>12.8</v>
      </c>
      <c r="K1968" s="78">
        <v>17</v>
      </c>
      <c r="L1968" s="78">
        <v>39.44</v>
      </c>
      <c r="M1968" s="78">
        <v>1644.9</v>
      </c>
      <c r="N1968" s="76">
        <v>31476</v>
      </c>
      <c r="O1968" s="77">
        <v>-43.1</v>
      </c>
      <c r="P1968" s="78">
        <v>11.93</v>
      </c>
      <c r="Q1968" s="78">
        <v>14.9</v>
      </c>
      <c r="R1968" s="78">
        <v>39.68</v>
      </c>
      <c r="S1968" s="78">
        <v>1227.5</v>
      </c>
      <c r="T1968" s="79">
        <v>7</v>
      </c>
      <c r="V1968" s="86">
        <v>31476</v>
      </c>
      <c r="X1968" s="81" t="str">
        <f t="shared" si="300"/>
        <v>1985-Q3</v>
      </c>
      <c r="Y1968" s="81" t="str">
        <f t="shared" si="301"/>
        <v>1985-Q3</v>
      </c>
      <c r="Z1968" s="87">
        <f t="shared" si="302"/>
        <v>17</v>
      </c>
      <c r="AB1968" s="81" t="str">
        <f t="shared" si="303"/>
        <v>1986-Q1</v>
      </c>
      <c r="AC1968" s="81" t="str">
        <f t="shared" si="304"/>
        <v>1986-Q1</v>
      </c>
      <c r="AD1968" s="87">
        <f t="shared" si="305"/>
        <v>14.9</v>
      </c>
      <c r="AF1968" s="81" t="str">
        <f t="shared" si="306"/>
        <v>1986-Q1</v>
      </c>
      <c r="AG1968" s="87">
        <f t="shared" si="307"/>
        <v>17</v>
      </c>
      <c r="AH1968" s="87">
        <f t="shared" si="308"/>
        <v>14.9</v>
      </c>
      <c r="AI1968" s="87">
        <f t="shared" si="309"/>
        <v>2.0999999999999996</v>
      </c>
    </row>
    <row r="1969" spans="1:35" ht="12" customHeight="1" x14ac:dyDescent="0.2">
      <c r="A1969" s="73" t="s">
        <v>1887</v>
      </c>
      <c r="B1969" s="74" t="s">
        <v>46</v>
      </c>
      <c r="C1969" s="74" t="s">
        <v>1109</v>
      </c>
      <c r="D1969" s="74" t="s">
        <v>38</v>
      </c>
      <c r="E1969" s="74" t="s">
        <v>1114</v>
      </c>
      <c r="F1969" s="74" t="s">
        <v>2</v>
      </c>
      <c r="G1969" s="74" t="s">
        <v>2680</v>
      </c>
      <c r="H1969" s="76">
        <v>31124</v>
      </c>
      <c r="I1969" s="77">
        <v>5.5</v>
      </c>
      <c r="J1969" s="78">
        <v>11.68</v>
      </c>
      <c r="K1969" s="78">
        <v>15</v>
      </c>
      <c r="L1969" s="78">
        <v>50.54</v>
      </c>
      <c r="M1969" s="75" t="s">
        <v>1</v>
      </c>
      <c r="N1969" s="76">
        <v>31469</v>
      </c>
      <c r="O1969" s="77">
        <v>-0.9</v>
      </c>
      <c r="P1969" s="78">
        <v>10.75</v>
      </c>
      <c r="Q1969" s="78">
        <v>14</v>
      </c>
      <c r="R1969" s="78">
        <v>50.54</v>
      </c>
      <c r="S1969" s="75" t="s">
        <v>1</v>
      </c>
      <c r="T1969" s="79">
        <v>11</v>
      </c>
      <c r="V1969" s="86">
        <v>31469</v>
      </c>
      <c r="X1969" s="81" t="str">
        <f t="shared" si="300"/>
        <v>1985-Q1</v>
      </c>
      <c r="Y1969" s="81" t="str">
        <f t="shared" si="301"/>
        <v>1985-Q1</v>
      </c>
      <c r="Z1969" s="87">
        <f t="shared" si="302"/>
        <v>15</v>
      </c>
      <c r="AB1969" s="81" t="str">
        <f t="shared" si="303"/>
        <v>1986-Q1</v>
      </c>
      <c r="AC1969" s="81" t="str">
        <f t="shared" si="304"/>
        <v>1986-Q1</v>
      </c>
      <c r="AD1969" s="87">
        <f t="shared" si="305"/>
        <v>14</v>
      </c>
      <c r="AF1969" s="81" t="str">
        <f t="shared" si="306"/>
        <v>1986-Q1</v>
      </c>
      <c r="AG1969" s="87">
        <f t="shared" si="307"/>
        <v>15</v>
      </c>
      <c r="AH1969" s="87">
        <f t="shared" si="308"/>
        <v>14</v>
      </c>
      <c r="AI1969" s="87">
        <f t="shared" si="309"/>
        <v>1</v>
      </c>
    </row>
    <row r="1970" spans="1:35" ht="12" customHeight="1" x14ac:dyDescent="0.2">
      <c r="A1970" s="73" t="s">
        <v>1887</v>
      </c>
      <c r="B1970" s="74" t="s">
        <v>44</v>
      </c>
      <c r="C1970" s="74" t="s">
        <v>2716</v>
      </c>
      <c r="D1970" s="74" t="s">
        <v>10</v>
      </c>
      <c r="E1970" s="74" t="s">
        <v>1142</v>
      </c>
      <c r="F1970" s="74" t="s">
        <v>2</v>
      </c>
      <c r="G1970" s="74" t="s">
        <v>2680</v>
      </c>
      <c r="H1970" s="76">
        <v>31160.75</v>
      </c>
      <c r="I1970" s="77">
        <v>9</v>
      </c>
      <c r="J1970" s="78">
        <v>12.52</v>
      </c>
      <c r="K1970" s="78">
        <v>16.63</v>
      </c>
      <c r="L1970" s="78">
        <v>43.5</v>
      </c>
      <c r="M1970" s="75" t="s">
        <v>1</v>
      </c>
      <c r="N1970" s="76">
        <v>31467</v>
      </c>
      <c r="O1970" s="77">
        <v>4</v>
      </c>
      <c r="P1970" s="78">
        <v>11.72</v>
      </c>
      <c r="Q1970" s="78">
        <v>14.5</v>
      </c>
      <c r="R1970" s="78">
        <v>45.42</v>
      </c>
      <c r="S1970" s="75" t="s">
        <v>1</v>
      </c>
      <c r="T1970" s="79">
        <v>10</v>
      </c>
      <c r="V1970" s="86">
        <v>31467</v>
      </c>
      <c r="X1970" s="81" t="str">
        <f t="shared" si="300"/>
        <v>1985-Q2</v>
      </c>
      <c r="Y1970" s="81" t="str">
        <f t="shared" si="301"/>
        <v>1985-Q2</v>
      </c>
      <c r="Z1970" s="87">
        <f t="shared" si="302"/>
        <v>16.63</v>
      </c>
      <c r="AB1970" s="81" t="str">
        <f t="shared" si="303"/>
        <v>1986-Q1</v>
      </c>
      <c r="AC1970" s="81" t="str">
        <f t="shared" si="304"/>
        <v>1986-Q1</v>
      </c>
      <c r="AD1970" s="87">
        <f t="shared" si="305"/>
        <v>14.5</v>
      </c>
      <c r="AF1970" s="81" t="str">
        <f t="shared" si="306"/>
        <v>1986-Q1</v>
      </c>
      <c r="AG1970" s="87">
        <f t="shared" si="307"/>
        <v>16.63</v>
      </c>
      <c r="AH1970" s="87">
        <f t="shared" si="308"/>
        <v>14.5</v>
      </c>
      <c r="AI1970" s="87">
        <f t="shared" si="309"/>
        <v>2.129999999999999</v>
      </c>
    </row>
    <row r="1971" spans="1:35" ht="12" customHeight="1" x14ac:dyDescent="0.2">
      <c r="A1971" s="73" t="s">
        <v>1887</v>
      </c>
      <c r="B1971" s="74" t="s">
        <v>28</v>
      </c>
      <c r="C1971" s="74" t="s">
        <v>2716</v>
      </c>
      <c r="D1971" s="74" t="s">
        <v>10</v>
      </c>
      <c r="E1971" s="74" t="s">
        <v>1574</v>
      </c>
      <c r="F1971" s="74" t="s">
        <v>2</v>
      </c>
      <c r="G1971" s="74" t="s">
        <v>2680</v>
      </c>
      <c r="H1971" s="76">
        <v>31289</v>
      </c>
      <c r="I1971" s="77">
        <v>-0.1</v>
      </c>
      <c r="J1971" s="78">
        <v>11.95</v>
      </c>
      <c r="K1971" s="78">
        <v>15.05</v>
      </c>
      <c r="L1971" s="78">
        <v>44.29</v>
      </c>
      <c r="M1971" s="75" t="s">
        <v>1</v>
      </c>
      <c r="N1971" s="76">
        <v>31462</v>
      </c>
      <c r="O1971" s="77">
        <v>-4.4000000000000004</v>
      </c>
      <c r="P1971" s="78">
        <v>11.7</v>
      </c>
      <c r="Q1971" s="75" t="s">
        <v>1</v>
      </c>
      <c r="R1971" s="75" t="s">
        <v>1</v>
      </c>
      <c r="S1971" s="75" t="s">
        <v>1</v>
      </c>
      <c r="T1971" s="79">
        <v>5</v>
      </c>
      <c r="V1971" s="86">
        <v>31462</v>
      </c>
      <c r="X1971" s="81" t="str">
        <f t="shared" si="300"/>
        <v>1985-Q3</v>
      </c>
      <c r="Y1971" s="81" t="str">
        <f t="shared" si="301"/>
        <v>1985-Q3</v>
      </c>
      <c r="Z1971" s="87">
        <f t="shared" si="302"/>
        <v>15.05</v>
      </c>
      <c r="AB1971" s="81" t="str">
        <f t="shared" si="303"/>
        <v>1986-Q1</v>
      </c>
      <c r="AC1971" s="81" t="str">
        <f t="shared" si="304"/>
        <v/>
      </c>
      <c r="AD1971" s="87" t="str">
        <f t="shared" si="305"/>
        <v/>
      </c>
      <c r="AF1971" s="81" t="str">
        <f t="shared" si="306"/>
        <v/>
      </c>
      <c r="AG1971" s="87" t="str">
        <f t="shared" si="307"/>
        <v/>
      </c>
      <c r="AH1971" s="87" t="str">
        <f t="shared" si="308"/>
        <v/>
      </c>
      <c r="AI1971" s="87" t="str">
        <f t="shared" si="309"/>
        <v/>
      </c>
    </row>
    <row r="1972" spans="1:35" ht="12" customHeight="1" x14ac:dyDescent="0.2">
      <c r="A1972" s="73" t="s">
        <v>1887</v>
      </c>
      <c r="B1972" s="74" t="s">
        <v>1653</v>
      </c>
      <c r="C1972" s="74" t="s">
        <v>1654</v>
      </c>
      <c r="D1972" s="74" t="s">
        <v>2095</v>
      </c>
      <c r="E1972" s="74" t="s">
        <v>1664</v>
      </c>
      <c r="F1972" s="74" t="s">
        <v>2</v>
      </c>
      <c r="G1972" s="74" t="s">
        <v>2680</v>
      </c>
      <c r="H1972" s="76">
        <v>31170</v>
      </c>
      <c r="I1972" s="77">
        <v>15.7</v>
      </c>
      <c r="J1972" s="78">
        <v>13.2</v>
      </c>
      <c r="K1972" s="78">
        <v>16.600000000000001</v>
      </c>
      <c r="L1972" s="78">
        <v>44.42</v>
      </c>
      <c r="M1972" s="78">
        <v>205.2</v>
      </c>
      <c r="N1972" s="76">
        <v>31461</v>
      </c>
      <c r="O1972" s="77">
        <v>10.9</v>
      </c>
      <c r="P1972" s="78">
        <v>13.01</v>
      </c>
      <c r="Q1972" s="78">
        <v>16</v>
      </c>
      <c r="R1972" s="78">
        <v>46.64</v>
      </c>
      <c r="S1972" s="78">
        <v>201.1</v>
      </c>
      <c r="T1972" s="79">
        <v>9</v>
      </c>
      <c r="V1972" s="86">
        <v>31461</v>
      </c>
      <c r="X1972" s="81" t="str">
        <f t="shared" si="300"/>
        <v>1985-Q2</v>
      </c>
      <c r="Y1972" s="81" t="str">
        <f t="shared" si="301"/>
        <v>1985-Q2</v>
      </c>
      <c r="Z1972" s="87">
        <f t="shared" si="302"/>
        <v>16.600000000000001</v>
      </c>
      <c r="AB1972" s="81" t="str">
        <f t="shared" si="303"/>
        <v>1986-Q1</v>
      </c>
      <c r="AC1972" s="81" t="str">
        <f t="shared" si="304"/>
        <v>1986-Q1</v>
      </c>
      <c r="AD1972" s="87">
        <f t="shared" si="305"/>
        <v>16</v>
      </c>
      <c r="AF1972" s="81" t="str">
        <f t="shared" si="306"/>
        <v>1986-Q1</v>
      </c>
      <c r="AG1972" s="87">
        <f t="shared" si="307"/>
        <v>16.600000000000001</v>
      </c>
      <c r="AH1972" s="87">
        <f t="shared" si="308"/>
        <v>16</v>
      </c>
      <c r="AI1972" s="87">
        <f t="shared" si="309"/>
        <v>0.60000000000000142</v>
      </c>
    </row>
    <row r="1973" spans="1:35" ht="12" customHeight="1" x14ac:dyDescent="0.2">
      <c r="A1973" s="73" t="s">
        <v>1887</v>
      </c>
      <c r="B1973" s="74" t="s">
        <v>86</v>
      </c>
      <c r="C1973" s="74" t="s">
        <v>136</v>
      </c>
      <c r="D1973" s="74" t="s">
        <v>135</v>
      </c>
      <c r="E1973" s="74" t="s">
        <v>549</v>
      </c>
      <c r="F1973" s="74" t="s">
        <v>2</v>
      </c>
      <c r="G1973" s="74" t="s">
        <v>2680</v>
      </c>
      <c r="H1973" s="76">
        <v>31216</v>
      </c>
      <c r="I1973" s="77">
        <v>16.3</v>
      </c>
      <c r="J1973" s="78">
        <v>12.5</v>
      </c>
      <c r="K1973" s="78">
        <v>15.75</v>
      </c>
      <c r="L1973" s="75" t="s">
        <v>1</v>
      </c>
      <c r="M1973" s="75" t="s">
        <v>1</v>
      </c>
      <c r="N1973" s="76">
        <v>31457</v>
      </c>
      <c r="O1973" s="77">
        <v>7.1</v>
      </c>
      <c r="P1973" s="78">
        <v>11.96</v>
      </c>
      <c r="Q1973" s="78">
        <v>14.4</v>
      </c>
      <c r="R1973" s="75" t="s">
        <v>1</v>
      </c>
      <c r="S1973" s="75" t="s">
        <v>1</v>
      </c>
      <c r="T1973" s="79">
        <v>8</v>
      </c>
      <c r="V1973" s="86">
        <v>31457</v>
      </c>
      <c r="X1973" s="81" t="str">
        <f t="shared" si="300"/>
        <v>1985-Q2</v>
      </c>
      <c r="Y1973" s="81" t="str">
        <f t="shared" si="301"/>
        <v>1985-Q2</v>
      </c>
      <c r="Z1973" s="87">
        <f t="shared" si="302"/>
        <v>15.75</v>
      </c>
      <c r="AB1973" s="81" t="str">
        <f t="shared" si="303"/>
        <v>1986-Q1</v>
      </c>
      <c r="AC1973" s="81" t="str">
        <f t="shared" si="304"/>
        <v>1986-Q1</v>
      </c>
      <c r="AD1973" s="87">
        <f t="shared" si="305"/>
        <v>14.4</v>
      </c>
      <c r="AF1973" s="81" t="str">
        <f t="shared" si="306"/>
        <v>1986-Q1</v>
      </c>
      <c r="AG1973" s="87">
        <f t="shared" si="307"/>
        <v>15.75</v>
      </c>
      <c r="AH1973" s="87">
        <f t="shared" si="308"/>
        <v>14.4</v>
      </c>
      <c r="AI1973" s="87">
        <f t="shared" si="309"/>
        <v>1.3499999999999996</v>
      </c>
    </row>
    <row r="1974" spans="1:35" ht="12" customHeight="1" x14ac:dyDescent="0.2">
      <c r="A1974" s="73" t="s">
        <v>1887</v>
      </c>
      <c r="B1974" s="74" t="s">
        <v>39</v>
      </c>
      <c r="C1974" s="74" t="s">
        <v>186</v>
      </c>
      <c r="D1974" s="74" t="s">
        <v>38</v>
      </c>
      <c r="E1974" s="74" t="s">
        <v>1241</v>
      </c>
      <c r="F1974" s="74" t="s">
        <v>2</v>
      </c>
      <c r="G1974" s="74" t="s">
        <v>2680</v>
      </c>
      <c r="H1974" s="76">
        <v>31124</v>
      </c>
      <c r="I1974" s="77">
        <v>6.4</v>
      </c>
      <c r="J1974" s="78">
        <v>11.3</v>
      </c>
      <c r="K1974" s="78">
        <v>15</v>
      </c>
      <c r="L1974" s="78">
        <v>50.92</v>
      </c>
      <c r="M1974" s="78">
        <v>359.3</v>
      </c>
      <c r="N1974" s="76">
        <v>31454</v>
      </c>
      <c r="O1974" s="77">
        <v>-5.9</v>
      </c>
      <c r="P1974" s="78">
        <v>10.050000000000001</v>
      </c>
      <c r="Q1974" s="78">
        <v>12.5</v>
      </c>
      <c r="R1974" s="78">
        <v>43.01</v>
      </c>
      <c r="S1974" s="78">
        <v>354.4</v>
      </c>
      <c r="T1974" s="79">
        <v>11</v>
      </c>
      <c r="V1974" s="86">
        <v>31454</v>
      </c>
      <c r="X1974" s="81" t="str">
        <f t="shared" si="300"/>
        <v>1985-Q1</v>
      </c>
      <c r="Y1974" s="81" t="str">
        <f t="shared" si="301"/>
        <v>1985-Q1</v>
      </c>
      <c r="Z1974" s="87">
        <f t="shared" si="302"/>
        <v>15</v>
      </c>
      <c r="AB1974" s="81" t="str">
        <f t="shared" si="303"/>
        <v>1986-Q1</v>
      </c>
      <c r="AC1974" s="81" t="str">
        <f t="shared" si="304"/>
        <v>1986-Q1</v>
      </c>
      <c r="AD1974" s="87">
        <f t="shared" si="305"/>
        <v>12.5</v>
      </c>
      <c r="AF1974" s="81" t="str">
        <f t="shared" si="306"/>
        <v>1986-Q1</v>
      </c>
      <c r="AG1974" s="87">
        <f t="shared" si="307"/>
        <v>15</v>
      </c>
      <c r="AH1974" s="87">
        <f t="shared" si="308"/>
        <v>12.5</v>
      </c>
      <c r="AI1974" s="87">
        <f t="shared" si="309"/>
        <v>2.5</v>
      </c>
    </row>
    <row r="1975" spans="1:35" ht="12" customHeight="1" x14ac:dyDescent="0.2">
      <c r="A1975" s="73" t="s">
        <v>1887</v>
      </c>
      <c r="B1975" s="74" t="s">
        <v>89</v>
      </c>
      <c r="C1975" s="74" t="s">
        <v>492</v>
      </c>
      <c r="D1975" s="74" t="s">
        <v>122</v>
      </c>
      <c r="E1975" s="74" t="s">
        <v>508</v>
      </c>
      <c r="F1975" s="74" t="s">
        <v>2</v>
      </c>
      <c r="G1975" s="74" t="s">
        <v>2680</v>
      </c>
      <c r="H1975" s="76">
        <v>31146.75</v>
      </c>
      <c r="I1975" s="77">
        <v>25.9</v>
      </c>
      <c r="J1975" s="78">
        <v>11.92</v>
      </c>
      <c r="K1975" s="78">
        <v>15.62</v>
      </c>
      <c r="L1975" s="78">
        <v>37.1</v>
      </c>
      <c r="M1975" s="78">
        <v>145.69999999999999</v>
      </c>
      <c r="N1975" s="76">
        <v>31453</v>
      </c>
      <c r="O1975" s="77">
        <v>19.600000000000001</v>
      </c>
      <c r="P1975" s="78">
        <v>11.07</v>
      </c>
      <c r="Q1975" s="78">
        <v>13.3</v>
      </c>
      <c r="R1975" s="78">
        <v>37.39</v>
      </c>
      <c r="S1975" s="78">
        <v>142.30000000000001</v>
      </c>
      <c r="T1975" s="79">
        <v>10</v>
      </c>
      <c r="V1975" s="86">
        <v>31453</v>
      </c>
      <c r="X1975" s="81" t="str">
        <f t="shared" si="300"/>
        <v>1985-Q2</v>
      </c>
      <c r="Y1975" s="81" t="str">
        <f t="shared" si="301"/>
        <v>1985-Q2</v>
      </c>
      <c r="Z1975" s="87">
        <f t="shared" si="302"/>
        <v>15.62</v>
      </c>
      <c r="AB1975" s="81" t="str">
        <f t="shared" si="303"/>
        <v>1986-Q1</v>
      </c>
      <c r="AC1975" s="81" t="str">
        <f t="shared" si="304"/>
        <v>1986-Q1</v>
      </c>
      <c r="AD1975" s="87">
        <f t="shared" si="305"/>
        <v>13.3</v>
      </c>
      <c r="AF1975" s="81" t="str">
        <f t="shared" si="306"/>
        <v>1986-Q1</v>
      </c>
      <c r="AG1975" s="87">
        <f t="shared" si="307"/>
        <v>15.62</v>
      </c>
      <c r="AH1975" s="87">
        <f t="shared" si="308"/>
        <v>13.3</v>
      </c>
      <c r="AI1975" s="87">
        <f t="shared" si="309"/>
        <v>2.3199999999999985</v>
      </c>
    </row>
    <row r="1976" spans="1:35" ht="12" customHeight="1" x14ac:dyDescent="0.2">
      <c r="A1976" s="73" t="s">
        <v>1887</v>
      </c>
      <c r="B1976" s="74" t="s">
        <v>104</v>
      </c>
      <c r="C1976" s="74" t="s">
        <v>41</v>
      </c>
      <c r="D1976" s="74" t="s">
        <v>12</v>
      </c>
      <c r="E1976" s="74" t="s">
        <v>351</v>
      </c>
      <c r="F1976" s="74" t="s">
        <v>2</v>
      </c>
      <c r="G1976" s="74" t="s">
        <v>2680</v>
      </c>
      <c r="H1976" s="76">
        <v>31170</v>
      </c>
      <c r="I1976" s="77">
        <v>5.3</v>
      </c>
      <c r="J1976" s="78">
        <v>12.58</v>
      </c>
      <c r="K1976" s="78">
        <v>16.75</v>
      </c>
      <c r="L1976" s="78">
        <v>38.46</v>
      </c>
      <c r="M1976" s="75" t="s">
        <v>1</v>
      </c>
      <c r="N1976" s="76">
        <v>31448</v>
      </c>
      <c r="O1976" s="77">
        <v>4.5</v>
      </c>
      <c r="P1976" s="78">
        <v>11.67</v>
      </c>
      <c r="Q1976" s="78">
        <v>15</v>
      </c>
      <c r="R1976" s="78">
        <v>38.950000000000003</v>
      </c>
      <c r="S1976" s="75" t="s">
        <v>1</v>
      </c>
      <c r="T1976" s="79">
        <v>9</v>
      </c>
      <c r="V1976" s="86">
        <v>31448</v>
      </c>
      <c r="X1976" s="81" t="str">
        <f t="shared" si="300"/>
        <v>1985-Q2</v>
      </c>
      <c r="Y1976" s="81" t="str">
        <f t="shared" si="301"/>
        <v>1985-Q2</v>
      </c>
      <c r="Z1976" s="87">
        <f t="shared" si="302"/>
        <v>16.75</v>
      </c>
      <c r="AB1976" s="81" t="str">
        <f t="shared" si="303"/>
        <v>1986-Q1</v>
      </c>
      <c r="AC1976" s="81" t="str">
        <f t="shared" si="304"/>
        <v>1986-Q1</v>
      </c>
      <c r="AD1976" s="87">
        <f t="shared" si="305"/>
        <v>15</v>
      </c>
      <c r="AF1976" s="81" t="str">
        <f t="shared" si="306"/>
        <v>1986-Q1</v>
      </c>
      <c r="AG1976" s="87">
        <f t="shared" si="307"/>
        <v>16.75</v>
      </c>
      <c r="AH1976" s="87">
        <f t="shared" si="308"/>
        <v>15</v>
      </c>
      <c r="AI1976" s="87">
        <f t="shared" si="309"/>
        <v>1.75</v>
      </c>
    </row>
    <row r="1977" spans="1:35" ht="12" customHeight="1" x14ac:dyDescent="0.2">
      <c r="A1977" s="73" t="s">
        <v>1887</v>
      </c>
      <c r="B1977" s="74" t="s">
        <v>231</v>
      </c>
      <c r="C1977" s="74" t="s">
        <v>2508</v>
      </c>
      <c r="D1977" s="74" t="s">
        <v>1514</v>
      </c>
      <c r="E1977" s="74" t="s">
        <v>647</v>
      </c>
      <c r="F1977" s="74" t="s">
        <v>2</v>
      </c>
      <c r="G1977" s="74" t="s">
        <v>2680</v>
      </c>
      <c r="H1977" s="76">
        <v>31191</v>
      </c>
      <c r="I1977" s="77">
        <v>38.1</v>
      </c>
      <c r="J1977" s="78">
        <v>10.08</v>
      </c>
      <c r="K1977" s="78">
        <v>15.75</v>
      </c>
      <c r="L1977" s="78">
        <v>35.19</v>
      </c>
      <c r="M1977" s="78">
        <v>460.2</v>
      </c>
      <c r="N1977" s="76">
        <v>31448</v>
      </c>
      <c r="O1977" s="77">
        <v>38</v>
      </c>
      <c r="P1977" s="78">
        <v>10.08</v>
      </c>
      <c r="Q1977" s="78">
        <v>15.75</v>
      </c>
      <c r="R1977" s="78">
        <v>35.19</v>
      </c>
      <c r="S1977" s="78">
        <v>460.2</v>
      </c>
      <c r="T1977" s="79">
        <v>8</v>
      </c>
      <c r="V1977" s="86">
        <v>31448</v>
      </c>
      <c r="X1977" s="81" t="str">
        <f t="shared" si="300"/>
        <v>1985-Q2</v>
      </c>
      <c r="Y1977" s="81" t="str">
        <f t="shared" si="301"/>
        <v>1985-Q2</v>
      </c>
      <c r="Z1977" s="87">
        <f t="shared" si="302"/>
        <v>15.75</v>
      </c>
      <c r="AB1977" s="81" t="str">
        <f t="shared" si="303"/>
        <v>1986-Q1</v>
      </c>
      <c r="AC1977" s="81" t="str">
        <f t="shared" si="304"/>
        <v>1986-Q1</v>
      </c>
      <c r="AD1977" s="87">
        <f t="shared" si="305"/>
        <v>15.75</v>
      </c>
      <c r="AF1977" s="81" t="str">
        <f t="shared" si="306"/>
        <v>1986-Q1</v>
      </c>
      <c r="AG1977" s="87">
        <f t="shared" si="307"/>
        <v>15.75</v>
      </c>
      <c r="AH1977" s="87">
        <f t="shared" si="308"/>
        <v>15.75</v>
      </c>
      <c r="AI1977" s="87">
        <f t="shared" si="309"/>
        <v>0</v>
      </c>
    </row>
    <row r="1978" spans="1:35" ht="12" customHeight="1" x14ac:dyDescent="0.2">
      <c r="A1978" s="73" t="s">
        <v>1887</v>
      </c>
      <c r="B1978" s="74" t="s">
        <v>28</v>
      </c>
      <c r="C1978" s="74" t="s">
        <v>155</v>
      </c>
      <c r="D1978" s="74" t="s">
        <v>2095</v>
      </c>
      <c r="E1978" s="74" t="s">
        <v>1532</v>
      </c>
      <c r="F1978" s="74" t="s">
        <v>2</v>
      </c>
      <c r="G1978" s="74" t="s">
        <v>2680</v>
      </c>
      <c r="H1978" s="76">
        <v>31222</v>
      </c>
      <c r="I1978" s="77">
        <v>67.5</v>
      </c>
      <c r="J1978" s="78">
        <v>13.2</v>
      </c>
      <c r="K1978" s="78">
        <v>16.899999999999999</v>
      </c>
      <c r="L1978" s="78">
        <v>35.6</v>
      </c>
      <c r="M1978" s="78">
        <v>735.8</v>
      </c>
      <c r="N1978" s="76">
        <v>31443</v>
      </c>
      <c r="O1978" s="77">
        <v>-13.9</v>
      </c>
      <c r="P1978" s="78">
        <v>11.95</v>
      </c>
      <c r="Q1978" s="78">
        <v>15</v>
      </c>
      <c r="R1978" s="78">
        <v>35.19</v>
      </c>
      <c r="S1978" s="78">
        <v>513</v>
      </c>
      <c r="T1978" s="79">
        <v>7</v>
      </c>
      <c r="V1978" s="86">
        <v>31443</v>
      </c>
      <c r="X1978" s="81" t="str">
        <f t="shared" si="300"/>
        <v>1985-Q2</v>
      </c>
      <c r="Y1978" s="81" t="str">
        <f t="shared" si="301"/>
        <v>1985-Q2</v>
      </c>
      <c r="Z1978" s="87">
        <f t="shared" si="302"/>
        <v>16.899999999999999</v>
      </c>
      <c r="AB1978" s="81" t="str">
        <f t="shared" si="303"/>
        <v>1986-Q1</v>
      </c>
      <c r="AC1978" s="81" t="str">
        <f t="shared" si="304"/>
        <v>1986-Q1</v>
      </c>
      <c r="AD1978" s="87">
        <f t="shared" si="305"/>
        <v>15</v>
      </c>
      <c r="AF1978" s="81" t="str">
        <f t="shared" si="306"/>
        <v>1986-Q1</v>
      </c>
      <c r="AG1978" s="87">
        <f t="shared" si="307"/>
        <v>16.899999999999999</v>
      </c>
      <c r="AH1978" s="87">
        <f t="shared" si="308"/>
        <v>15</v>
      </c>
      <c r="AI1978" s="87">
        <f t="shared" si="309"/>
        <v>1.8999999999999986</v>
      </c>
    </row>
    <row r="1979" spans="1:35" ht="12" customHeight="1" x14ac:dyDescent="0.2">
      <c r="A1979" s="73" t="s">
        <v>1887</v>
      </c>
      <c r="B1979" s="74" t="s">
        <v>39</v>
      </c>
      <c r="C1979" s="74" t="s">
        <v>2777</v>
      </c>
      <c r="D1979" s="74" t="s">
        <v>2095</v>
      </c>
      <c r="E1979" s="74" t="s">
        <v>1203</v>
      </c>
      <c r="F1979" s="74" t="s">
        <v>2</v>
      </c>
      <c r="G1979" s="74" t="s">
        <v>2680</v>
      </c>
      <c r="H1979" s="76">
        <v>31105</v>
      </c>
      <c r="I1979" s="77">
        <v>68.7</v>
      </c>
      <c r="J1979" s="78">
        <v>13.92</v>
      </c>
      <c r="K1979" s="78">
        <v>15.5</v>
      </c>
      <c r="L1979" s="78">
        <v>50.19</v>
      </c>
      <c r="M1979" s="75" t="s">
        <v>1</v>
      </c>
      <c r="N1979" s="76">
        <v>31436</v>
      </c>
      <c r="O1979" s="77">
        <v>68.7</v>
      </c>
      <c r="P1979" s="78">
        <v>13.33</v>
      </c>
      <c r="Q1979" s="78">
        <v>15.4</v>
      </c>
      <c r="R1979" s="78">
        <v>41.5</v>
      </c>
      <c r="S1979" s="78">
        <v>1629.3</v>
      </c>
      <c r="T1979" s="79">
        <v>11</v>
      </c>
      <c r="V1979" s="86">
        <v>31436</v>
      </c>
      <c r="X1979" s="81" t="str">
        <f t="shared" si="300"/>
        <v>1985-Q1</v>
      </c>
      <c r="Y1979" s="81" t="str">
        <f t="shared" si="301"/>
        <v>1985-Q1</v>
      </c>
      <c r="Z1979" s="87">
        <f t="shared" si="302"/>
        <v>15.5</v>
      </c>
      <c r="AB1979" s="81" t="str">
        <f t="shared" si="303"/>
        <v>1986-Q1</v>
      </c>
      <c r="AC1979" s="81" t="str">
        <f t="shared" si="304"/>
        <v>1986-Q1</v>
      </c>
      <c r="AD1979" s="87">
        <f t="shared" si="305"/>
        <v>15.4</v>
      </c>
      <c r="AF1979" s="81" t="str">
        <f t="shared" si="306"/>
        <v>1986-Q1</v>
      </c>
      <c r="AG1979" s="87">
        <f t="shared" si="307"/>
        <v>15.5</v>
      </c>
      <c r="AH1979" s="87">
        <f t="shared" si="308"/>
        <v>15.4</v>
      </c>
      <c r="AI1979" s="87">
        <f t="shared" si="309"/>
        <v>9.9999999999999645E-2</v>
      </c>
    </row>
    <row r="1980" spans="1:35" ht="12" customHeight="1" x14ac:dyDescent="0.2">
      <c r="A1980" s="73" t="s">
        <v>1887</v>
      </c>
      <c r="B1980" s="74" t="s">
        <v>104</v>
      </c>
      <c r="C1980" s="74" t="s">
        <v>264</v>
      </c>
      <c r="D1980" s="74" t="s">
        <v>263</v>
      </c>
      <c r="E1980" s="74" t="s">
        <v>346</v>
      </c>
      <c r="F1980" s="74" t="s">
        <v>2</v>
      </c>
      <c r="G1980" s="74" t="s">
        <v>2680</v>
      </c>
      <c r="H1980" s="76">
        <v>31033</v>
      </c>
      <c r="I1980" s="77">
        <v>55.4</v>
      </c>
      <c r="J1980" s="78">
        <v>13.24</v>
      </c>
      <c r="K1980" s="78">
        <v>16.5</v>
      </c>
      <c r="L1980" s="78">
        <v>48.45</v>
      </c>
      <c r="M1980" s="78">
        <v>1317.9</v>
      </c>
      <c r="N1980" s="76">
        <v>31401</v>
      </c>
      <c r="O1980" s="77">
        <v>9.6</v>
      </c>
      <c r="P1980" s="78">
        <v>12.37</v>
      </c>
      <c r="Q1980" s="78">
        <v>15</v>
      </c>
      <c r="R1980" s="78">
        <v>48</v>
      </c>
      <c r="S1980" s="78">
        <v>1304.7</v>
      </c>
      <c r="T1980" s="79">
        <v>12</v>
      </c>
      <c r="V1980" s="86">
        <v>31401</v>
      </c>
      <c r="X1980" s="81" t="str">
        <f t="shared" si="300"/>
        <v>1984-Q4</v>
      </c>
      <c r="Y1980" s="81" t="str">
        <f t="shared" si="301"/>
        <v>1984-Q4</v>
      </c>
      <c r="Z1980" s="87">
        <f t="shared" si="302"/>
        <v>16.5</v>
      </c>
      <c r="AB1980" s="81" t="str">
        <f t="shared" si="303"/>
        <v>1985-Q4</v>
      </c>
      <c r="AC1980" s="81" t="str">
        <f t="shared" si="304"/>
        <v>1985-Q4</v>
      </c>
      <c r="AD1980" s="87">
        <f t="shared" si="305"/>
        <v>15</v>
      </c>
      <c r="AF1980" s="81" t="str">
        <f t="shared" si="306"/>
        <v>1985-Q4</v>
      </c>
      <c r="AG1980" s="87">
        <f t="shared" si="307"/>
        <v>16.5</v>
      </c>
      <c r="AH1980" s="87">
        <f t="shared" si="308"/>
        <v>15</v>
      </c>
      <c r="AI1980" s="87">
        <f t="shared" si="309"/>
        <v>1.5</v>
      </c>
    </row>
    <row r="1981" spans="1:35" ht="12" customHeight="1" x14ac:dyDescent="0.2">
      <c r="A1981" s="73" t="s">
        <v>1887</v>
      </c>
      <c r="B1981" s="74" t="s">
        <v>181</v>
      </c>
      <c r="C1981" s="74" t="s">
        <v>3018</v>
      </c>
      <c r="D1981" s="74" t="s">
        <v>180</v>
      </c>
      <c r="E1981" s="74" t="s">
        <v>1330</v>
      </c>
      <c r="F1981" s="74" t="s">
        <v>2</v>
      </c>
      <c r="G1981" s="74" t="s">
        <v>2680</v>
      </c>
      <c r="H1981" s="76">
        <v>31086</v>
      </c>
      <c r="I1981" s="77">
        <v>117</v>
      </c>
      <c r="J1981" s="78">
        <v>11.74</v>
      </c>
      <c r="K1981" s="78">
        <v>15.75</v>
      </c>
      <c r="L1981" s="78">
        <v>46.17</v>
      </c>
      <c r="M1981" s="78">
        <v>1527.9</v>
      </c>
      <c r="N1981" s="76">
        <v>31401</v>
      </c>
      <c r="O1981" s="77">
        <v>85.6</v>
      </c>
      <c r="P1981" s="78">
        <v>11.18</v>
      </c>
      <c r="Q1981" s="78">
        <v>14.5</v>
      </c>
      <c r="R1981" s="78">
        <v>46.22</v>
      </c>
      <c r="S1981" s="78">
        <v>1516.7</v>
      </c>
      <c r="T1981" s="79">
        <v>10</v>
      </c>
      <c r="V1981" s="86">
        <v>31401</v>
      </c>
      <c r="X1981" s="81" t="str">
        <f t="shared" si="300"/>
        <v>1985-Q1</v>
      </c>
      <c r="Y1981" s="81" t="str">
        <f t="shared" si="301"/>
        <v>1985-Q1</v>
      </c>
      <c r="Z1981" s="87">
        <f t="shared" si="302"/>
        <v>15.75</v>
      </c>
      <c r="AB1981" s="81" t="str">
        <f t="shared" si="303"/>
        <v>1985-Q4</v>
      </c>
      <c r="AC1981" s="81" t="str">
        <f t="shared" si="304"/>
        <v>1985-Q4</v>
      </c>
      <c r="AD1981" s="87">
        <f t="shared" si="305"/>
        <v>14.5</v>
      </c>
      <c r="AF1981" s="81" t="str">
        <f t="shared" si="306"/>
        <v>1985-Q4</v>
      </c>
      <c r="AG1981" s="87">
        <f t="shared" si="307"/>
        <v>15.75</v>
      </c>
      <c r="AH1981" s="87">
        <f t="shared" si="308"/>
        <v>14.5</v>
      </c>
      <c r="AI1981" s="87">
        <f t="shared" si="309"/>
        <v>1.25</v>
      </c>
    </row>
    <row r="1982" spans="1:35" ht="12" customHeight="1" x14ac:dyDescent="0.2">
      <c r="A1982" s="73" t="s">
        <v>1887</v>
      </c>
      <c r="B1982" s="74" t="s">
        <v>8</v>
      </c>
      <c r="C1982" s="74" t="s">
        <v>125</v>
      </c>
      <c r="D1982" s="74" t="s">
        <v>124</v>
      </c>
      <c r="E1982" s="74" t="s">
        <v>1785</v>
      </c>
      <c r="F1982" s="74" t="s">
        <v>2</v>
      </c>
      <c r="G1982" s="74" t="s">
        <v>2680</v>
      </c>
      <c r="H1982" s="76">
        <v>31107</v>
      </c>
      <c r="I1982" s="77">
        <v>69.900000000000006</v>
      </c>
      <c r="J1982" s="78">
        <v>12.16</v>
      </c>
      <c r="K1982" s="78">
        <v>14.75</v>
      </c>
      <c r="L1982" s="78">
        <v>52.78</v>
      </c>
      <c r="M1982" s="78">
        <v>1633.1</v>
      </c>
      <c r="N1982" s="76">
        <v>31401</v>
      </c>
      <c r="O1982" s="77">
        <v>33.700000000000003</v>
      </c>
      <c r="P1982" s="78">
        <v>11.82</v>
      </c>
      <c r="Q1982" s="78">
        <v>14.5</v>
      </c>
      <c r="R1982" s="78">
        <v>52.37</v>
      </c>
      <c r="S1982" s="78">
        <v>1587.9</v>
      </c>
      <c r="T1982" s="79">
        <v>9</v>
      </c>
      <c r="V1982" s="86">
        <v>31401</v>
      </c>
      <c r="X1982" s="81" t="str">
        <f t="shared" si="300"/>
        <v>1985-Q1</v>
      </c>
      <c r="Y1982" s="81" t="str">
        <f t="shared" si="301"/>
        <v>1985-Q1</v>
      </c>
      <c r="Z1982" s="87">
        <f t="shared" si="302"/>
        <v>14.75</v>
      </c>
      <c r="AB1982" s="81" t="str">
        <f t="shared" si="303"/>
        <v>1985-Q4</v>
      </c>
      <c r="AC1982" s="81" t="str">
        <f t="shared" si="304"/>
        <v>1985-Q4</v>
      </c>
      <c r="AD1982" s="87">
        <f t="shared" si="305"/>
        <v>14.5</v>
      </c>
      <c r="AF1982" s="81" t="str">
        <f t="shared" si="306"/>
        <v>1985-Q4</v>
      </c>
      <c r="AG1982" s="87">
        <f t="shared" si="307"/>
        <v>14.75</v>
      </c>
      <c r="AH1982" s="87">
        <f t="shared" si="308"/>
        <v>14.5</v>
      </c>
      <c r="AI1982" s="87">
        <f t="shared" si="309"/>
        <v>0.25</v>
      </c>
    </row>
    <row r="1983" spans="1:35" ht="12" customHeight="1" x14ac:dyDescent="0.2">
      <c r="A1983" s="73" t="s">
        <v>1887</v>
      </c>
      <c r="B1983" s="74" t="s">
        <v>44</v>
      </c>
      <c r="C1983" s="74" t="s">
        <v>2996</v>
      </c>
      <c r="D1983" s="74" t="s">
        <v>2877</v>
      </c>
      <c r="E1983" s="74" t="s">
        <v>1132</v>
      </c>
      <c r="F1983" s="74" t="s">
        <v>2</v>
      </c>
      <c r="G1983" s="74" t="s">
        <v>2680</v>
      </c>
      <c r="H1983" s="76">
        <v>30922</v>
      </c>
      <c r="I1983" s="77">
        <v>25.2</v>
      </c>
      <c r="J1983" s="78">
        <v>12.1</v>
      </c>
      <c r="K1983" s="78">
        <v>16.2</v>
      </c>
      <c r="L1983" s="78">
        <v>40</v>
      </c>
      <c r="M1983" s="75" t="s">
        <v>1</v>
      </c>
      <c r="N1983" s="76">
        <v>31399</v>
      </c>
      <c r="O1983" s="77">
        <v>-2.7</v>
      </c>
      <c r="P1983" s="78">
        <v>11.69</v>
      </c>
      <c r="Q1983" s="78">
        <v>15</v>
      </c>
      <c r="R1983" s="78">
        <v>36.619999999999997</v>
      </c>
      <c r="S1983" s="75" t="s">
        <v>1</v>
      </c>
      <c r="T1983" s="79">
        <v>15</v>
      </c>
      <c r="V1983" s="86">
        <v>31399</v>
      </c>
      <c r="X1983" s="81" t="str">
        <f t="shared" si="300"/>
        <v>1984-Q3</v>
      </c>
      <c r="Y1983" s="81" t="str">
        <f t="shared" si="301"/>
        <v>1984-Q3</v>
      </c>
      <c r="Z1983" s="87">
        <f t="shared" si="302"/>
        <v>16.2</v>
      </c>
      <c r="AB1983" s="81" t="str">
        <f t="shared" si="303"/>
        <v>1985-Q4</v>
      </c>
      <c r="AC1983" s="81" t="str">
        <f t="shared" si="304"/>
        <v>1985-Q4</v>
      </c>
      <c r="AD1983" s="87">
        <f t="shared" si="305"/>
        <v>15</v>
      </c>
      <c r="AF1983" s="81" t="str">
        <f t="shared" si="306"/>
        <v>1985-Q4</v>
      </c>
      <c r="AG1983" s="87">
        <f t="shared" si="307"/>
        <v>16.2</v>
      </c>
      <c r="AH1983" s="87">
        <f t="shared" si="308"/>
        <v>15</v>
      </c>
      <c r="AI1983" s="87">
        <f t="shared" si="309"/>
        <v>1.1999999999999993</v>
      </c>
    </row>
    <row r="1984" spans="1:35" ht="12" customHeight="1" x14ac:dyDescent="0.2">
      <c r="A1984" s="73" t="s">
        <v>1887</v>
      </c>
      <c r="B1984" s="74" t="s">
        <v>242</v>
      </c>
      <c r="C1984" s="74" t="s">
        <v>2774</v>
      </c>
      <c r="D1984" s="74" t="s">
        <v>241</v>
      </c>
      <c r="E1984" s="74" t="s">
        <v>482</v>
      </c>
      <c r="F1984" s="74" t="s">
        <v>2</v>
      </c>
      <c r="G1984" s="74" t="s">
        <v>2680</v>
      </c>
      <c r="H1984" s="76">
        <v>30901</v>
      </c>
      <c r="I1984" s="77">
        <v>16.600000000000001</v>
      </c>
      <c r="J1984" s="78">
        <v>12.21</v>
      </c>
      <c r="K1984" s="78">
        <v>16.5</v>
      </c>
      <c r="L1984" s="78">
        <v>41.5</v>
      </c>
      <c r="M1984" s="78">
        <v>457.7</v>
      </c>
      <c r="N1984" s="76">
        <v>31393</v>
      </c>
      <c r="O1984" s="77">
        <v>0</v>
      </c>
      <c r="P1984" s="78">
        <v>11.52</v>
      </c>
      <c r="Q1984" s="78">
        <v>14.75</v>
      </c>
      <c r="R1984" s="78">
        <v>40.57</v>
      </c>
      <c r="S1984" s="78">
        <v>445.9</v>
      </c>
      <c r="T1984" s="79">
        <v>16</v>
      </c>
      <c r="V1984" s="86">
        <v>31393</v>
      </c>
      <c r="X1984" s="81" t="str">
        <f t="shared" si="300"/>
        <v>1984-Q3</v>
      </c>
      <c r="Y1984" s="81" t="str">
        <f t="shared" si="301"/>
        <v>1984-Q3</v>
      </c>
      <c r="Z1984" s="87">
        <f t="shared" si="302"/>
        <v>16.5</v>
      </c>
      <c r="AB1984" s="81" t="str">
        <f t="shared" si="303"/>
        <v>1985-Q4</v>
      </c>
      <c r="AC1984" s="81" t="str">
        <f t="shared" si="304"/>
        <v>1985-Q4</v>
      </c>
      <c r="AD1984" s="87">
        <f t="shared" si="305"/>
        <v>14.75</v>
      </c>
      <c r="AF1984" s="81" t="str">
        <f t="shared" si="306"/>
        <v>1985-Q4</v>
      </c>
      <c r="AG1984" s="87">
        <f t="shared" si="307"/>
        <v>16.5</v>
      </c>
      <c r="AH1984" s="87">
        <f t="shared" si="308"/>
        <v>14.75</v>
      </c>
      <c r="AI1984" s="87">
        <f t="shared" si="309"/>
        <v>1.75</v>
      </c>
    </row>
    <row r="1985" spans="1:35" ht="12" customHeight="1" x14ac:dyDescent="0.2">
      <c r="A1985" s="73" t="s">
        <v>1887</v>
      </c>
      <c r="B1985" s="74" t="s">
        <v>116</v>
      </c>
      <c r="C1985" s="74" t="s">
        <v>13</v>
      </c>
      <c r="D1985" s="74" t="s">
        <v>12</v>
      </c>
      <c r="E1985" s="74" t="s">
        <v>1876</v>
      </c>
      <c r="F1985" s="74" t="s">
        <v>2</v>
      </c>
      <c r="G1985" s="74" t="s">
        <v>2680</v>
      </c>
      <c r="H1985" s="76">
        <v>31323</v>
      </c>
      <c r="I1985" s="77">
        <v>17.2</v>
      </c>
      <c r="J1985" s="78">
        <v>11.57</v>
      </c>
      <c r="K1985" s="78">
        <v>14.68</v>
      </c>
      <c r="L1985" s="78">
        <v>36</v>
      </c>
      <c r="M1985" s="75" t="s">
        <v>1</v>
      </c>
      <c r="N1985" s="76">
        <v>31393</v>
      </c>
      <c r="O1985" s="77">
        <v>7</v>
      </c>
      <c r="P1985" s="75" t="s">
        <v>1</v>
      </c>
      <c r="Q1985" s="75" t="s">
        <v>1</v>
      </c>
      <c r="R1985" s="75" t="s">
        <v>1</v>
      </c>
      <c r="S1985" s="75" t="s">
        <v>1</v>
      </c>
      <c r="T1985" s="79">
        <v>2</v>
      </c>
      <c r="V1985" s="86">
        <v>31393</v>
      </c>
      <c r="X1985" s="81" t="str">
        <f t="shared" si="300"/>
        <v>1985-Q4</v>
      </c>
      <c r="Y1985" s="81" t="str">
        <f t="shared" si="301"/>
        <v>1985-Q4</v>
      </c>
      <c r="Z1985" s="87">
        <f t="shared" si="302"/>
        <v>14.68</v>
      </c>
      <c r="AB1985" s="81" t="str">
        <f t="shared" si="303"/>
        <v>1985-Q4</v>
      </c>
      <c r="AC1985" s="81" t="str">
        <f t="shared" si="304"/>
        <v/>
      </c>
      <c r="AD1985" s="87" t="str">
        <f t="shared" si="305"/>
        <v/>
      </c>
      <c r="AF1985" s="81" t="str">
        <f t="shared" si="306"/>
        <v/>
      </c>
      <c r="AG1985" s="87" t="str">
        <f t="shared" si="307"/>
        <v/>
      </c>
      <c r="AH1985" s="87" t="str">
        <f t="shared" si="308"/>
        <v/>
      </c>
      <c r="AI1985" s="87" t="str">
        <f t="shared" si="309"/>
        <v/>
      </c>
    </row>
    <row r="1986" spans="1:35" ht="12" customHeight="1" x14ac:dyDescent="0.2">
      <c r="A1986" s="73" t="s">
        <v>1887</v>
      </c>
      <c r="B1986" s="74" t="s">
        <v>70</v>
      </c>
      <c r="C1986" s="74" t="s">
        <v>69</v>
      </c>
      <c r="D1986" s="74" t="s">
        <v>26</v>
      </c>
      <c r="E1986" s="74" t="s">
        <v>728</v>
      </c>
      <c r="F1986" s="74" t="s">
        <v>2</v>
      </c>
      <c r="G1986" s="74" t="s">
        <v>2680</v>
      </c>
      <c r="H1986" s="76">
        <v>31313</v>
      </c>
      <c r="I1986" s="77">
        <v>444.4</v>
      </c>
      <c r="J1986" s="78">
        <v>12.75</v>
      </c>
      <c r="K1986" s="78">
        <v>16</v>
      </c>
      <c r="L1986" s="78">
        <v>37</v>
      </c>
      <c r="M1986" s="75" t="s">
        <v>1</v>
      </c>
      <c r="N1986" s="76">
        <v>31370</v>
      </c>
      <c r="O1986" s="77">
        <v>383</v>
      </c>
      <c r="P1986" s="75" t="s">
        <v>1</v>
      </c>
      <c r="Q1986" s="75" t="s">
        <v>1</v>
      </c>
      <c r="R1986" s="75" t="s">
        <v>1</v>
      </c>
      <c r="S1986" s="75" t="s">
        <v>1</v>
      </c>
      <c r="T1986" s="79">
        <v>1</v>
      </c>
      <c r="V1986" s="86">
        <v>31370</v>
      </c>
      <c r="X1986" s="81" t="str">
        <f t="shared" si="300"/>
        <v>1985-Q3</v>
      </c>
      <c r="Y1986" s="81" t="str">
        <f t="shared" si="301"/>
        <v>1985-Q3</v>
      </c>
      <c r="Z1986" s="87">
        <f t="shared" si="302"/>
        <v>16</v>
      </c>
      <c r="AB1986" s="81" t="str">
        <f t="shared" si="303"/>
        <v>1985-Q4</v>
      </c>
      <c r="AC1986" s="81" t="str">
        <f t="shared" si="304"/>
        <v/>
      </c>
      <c r="AD1986" s="87" t="str">
        <f t="shared" si="305"/>
        <v/>
      </c>
      <c r="AF1986" s="81" t="str">
        <f t="shared" si="306"/>
        <v/>
      </c>
      <c r="AG1986" s="87" t="str">
        <f t="shared" si="307"/>
        <v/>
      </c>
      <c r="AH1986" s="87" t="str">
        <f t="shared" si="308"/>
        <v/>
      </c>
      <c r="AI1986" s="87" t="str">
        <f t="shared" si="309"/>
        <v/>
      </c>
    </row>
    <row r="1987" spans="1:35" ht="12" customHeight="1" x14ac:dyDescent="0.2">
      <c r="A1987" s="73" t="s">
        <v>1887</v>
      </c>
      <c r="B1987" s="74" t="s">
        <v>42</v>
      </c>
      <c r="C1987" s="74" t="s">
        <v>41</v>
      </c>
      <c r="D1987" s="74" t="s">
        <v>12</v>
      </c>
      <c r="E1987" s="74" t="s">
        <v>1169</v>
      </c>
      <c r="F1987" s="74" t="s">
        <v>2</v>
      </c>
      <c r="G1987" s="74" t="s">
        <v>2680</v>
      </c>
      <c r="H1987" s="76">
        <v>31151.75</v>
      </c>
      <c r="I1987" s="77">
        <v>32.299999999999997</v>
      </c>
      <c r="J1987" s="78">
        <v>12.04</v>
      </c>
      <c r="K1987" s="78">
        <v>15.75</v>
      </c>
      <c r="L1987" s="78">
        <v>40.049999999999997</v>
      </c>
      <c r="M1987" s="78">
        <v>538.1</v>
      </c>
      <c r="N1987" s="76">
        <v>31359</v>
      </c>
      <c r="O1987" s="77">
        <v>21.1</v>
      </c>
      <c r="P1987" s="78">
        <v>11.4</v>
      </c>
      <c r="Q1987" s="78">
        <v>14.3</v>
      </c>
      <c r="R1987" s="78">
        <v>39.299999999999997</v>
      </c>
      <c r="S1987" s="78">
        <v>531.9</v>
      </c>
      <c r="T1987" s="79">
        <v>6</v>
      </c>
      <c r="V1987" s="86">
        <v>31359</v>
      </c>
      <c r="X1987" s="81" t="str">
        <f t="shared" ref="X1987:X2050" si="310">YEAR(H1987)&amp;"-Q"&amp;IF(MONTH(H1987)&lt;4,1,IF(MONTH(H1987)&lt;7,2,IF(MONTH(H1987)&lt;10,3,4)))</f>
        <v>1985-Q2</v>
      </c>
      <c r="Y1987" s="81" t="str">
        <f t="shared" ref="Y1987:Y2050" si="311">IF(ISNUMBER(K1987),X1987,"")</f>
        <v>1985-Q2</v>
      </c>
      <c r="Z1987" s="87">
        <f t="shared" ref="Z1987:Z2050" si="312">IF(ISNUMBER(K1987),K1987,"")</f>
        <v>15.75</v>
      </c>
      <c r="AB1987" s="81" t="str">
        <f t="shared" ref="AB1987:AB2050" si="313">IF(A1987="Settled",YEAR(N1987)&amp;"-Q"&amp;IF(MONTH(N1987)&lt;4,1,IF(MONTH(N1987)&lt;7,2,IF(MONTH(N1987)&lt;10,3,4))),"")</f>
        <v>1985-Q4</v>
      </c>
      <c r="AC1987" s="81" t="str">
        <f t="shared" ref="AC1987:AC2050" si="314">IF(ISNUMBER(Q1987),AB1987,"")</f>
        <v>1985-Q4</v>
      </c>
      <c r="AD1987" s="87">
        <f t="shared" ref="AD1987:AD2050" si="315">IF(ISNUMBER(Q1987),Q1987,"")</f>
        <v>14.3</v>
      </c>
      <c r="AF1987" s="81" t="str">
        <f t="shared" ref="AF1987:AF2050" si="316">IF(AND(LEN(Z1987)&gt;0,LEN(AD1987)&gt;0),AB1987,"")</f>
        <v>1985-Q4</v>
      </c>
      <c r="AG1987" s="87">
        <f t="shared" ref="AG1987:AG2050" si="317">IF(LEN(AF1987)&gt;0,Z1987,"")</f>
        <v>15.75</v>
      </c>
      <c r="AH1987" s="87">
        <f t="shared" ref="AH1987:AH2050" si="318">IF(LEN(AF1987)&gt;0,AD1987,"")</f>
        <v>14.3</v>
      </c>
      <c r="AI1987" s="87">
        <f t="shared" ref="AI1987:AI2050" si="319">IF(LEN(AF1987)&gt;0,AG1987-AH1987,"")</f>
        <v>1.4499999999999993</v>
      </c>
    </row>
    <row r="1988" spans="1:35" ht="12" customHeight="1" x14ac:dyDescent="0.2">
      <c r="A1988" s="73" t="s">
        <v>1887</v>
      </c>
      <c r="B1988" s="74" t="s">
        <v>1653</v>
      </c>
      <c r="C1988" s="74" t="s">
        <v>2127</v>
      </c>
      <c r="D1988" s="74" t="s">
        <v>2095</v>
      </c>
      <c r="E1988" s="74" t="s">
        <v>1683</v>
      </c>
      <c r="F1988" s="74" t="s">
        <v>2</v>
      </c>
      <c r="G1988" s="74" t="s">
        <v>2680</v>
      </c>
      <c r="H1988" s="76">
        <v>31170</v>
      </c>
      <c r="I1988" s="77">
        <v>6</v>
      </c>
      <c r="J1988" s="78">
        <v>13.01</v>
      </c>
      <c r="K1988" s="78">
        <v>16</v>
      </c>
      <c r="L1988" s="78">
        <v>40.659999999999997</v>
      </c>
      <c r="M1988" s="75" t="s">
        <v>1</v>
      </c>
      <c r="N1988" s="76">
        <v>31358</v>
      </c>
      <c r="O1988" s="77">
        <v>4</v>
      </c>
      <c r="P1988" s="78">
        <v>12.8</v>
      </c>
      <c r="Q1988" s="78">
        <v>15.5</v>
      </c>
      <c r="R1988" s="78">
        <v>40.659999999999997</v>
      </c>
      <c r="S1988" s="75" t="s">
        <v>1</v>
      </c>
      <c r="T1988" s="79">
        <v>6</v>
      </c>
      <c r="V1988" s="86">
        <v>31358</v>
      </c>
      <c r="X1988" s="81" t="str">
        <f t="shared" si="310"/>
        <v>1985-Q2</v>
      </c>
      <c r="Y1988" s="81" t="str">
        <f t="shared" si="311"/>
        <v>1985-Q2</v>
      </c>
      <c r="Z1988" s="87">
        <f t="shared" si="312"/>
        <v>16</v>
      </c>
      <c r="AB1988" s="81" t="str">
        <f t="shared" si="313"/>
        <v>1985-Q4</v>
      </c>
      <c r="AC1988" s="81" t="str">
        <f t="shared" si="314"/>
        <v>1985-Q4</v>
      </c>
      <c r="AD1988" s="87">
        <f t="shared" si="315"/>
        <v>15.5</v>
      </c>
      <c r="AF1988" s="81" t="str">
        <f t="shared" si="316"/>
        <v>1985-Q4</v>
      </c>
      <c r="AG1988" s="87">
        <f t="shared" si="317"/>
        <v>16</v>
      </c>
      <c r="AH1988" s="87">
        <f t="shared" si="318"/>
        <v>15.5</v>
      </c>
      <c r="AI1988" s="87">
        <f t="shared" si="319"/>
        <v>0.5</v>
      </c>
    </row>
    <row r="1989" spans="1:35" ht="12" customHeight="1" x14ac:dyDescent="0.2">
      <c r="A1989" s="73" t="s">
        <v>1887</v>
      </c>
      <c r="B1989" s="74" t="s">
        <v>95</v>
      </c>
      <c r="C1989" s="74" t="s">
        <v>3017</v>
      </c>
      <c r="D1989" s="74" t="s">
        <v>841</v>
      </c>
      <c r="E1989" s="74" t="s">
        <v>446</v>
      </c>
      <c r="F1989" s="74" t="s">
        <v>2</v>
      </c>
      <c r="G1989" s="74" t="s">
        <v>2680</v>
      </c>
      <c r="H1989" s="76">
        <v>31142</v>
      </c>
      <c r="I1989" s="77">
        <v>75</v>
      </c>
      <c r="J1989" s="78">
        <v>10.42</v>
      </c>
      <c r="K1989" s="78">
        <v>16</v>
      </c>
      <c r="L1989" s="78">
        <v>38.07</v>
      </c>
      <c r="M1989" s="78">
        <v>1591</v>
      </c>
      <c r="N1989" s="76">
        <v>31355</v>
      </c>
      <c r="O1989" s="77">
        <v>45.7</v>
      </c>
      <c r="P1989" s="78">
        <v>9.81</v>
      </c>
      <c r="Q1989" s="78">
        <v>14.5</v>
      </c>
      <c r="R1989" s="78">
        <v>38.22</v>
      </c>
      <c r="S1989" s="78">
        <v>1513.4</v>
      </c>
      <c r="T1989" s="79">
        <v>7</v>
      </c>
      <c r="V1989" s="86">
        <v>31355</v>
      </c>
      <c r="X1989" s="81" t="str">
        <f t="shared" si="310"/>
        <v>1985-Q2</v>
      </c>
      <c r="Y1989" s="81" t="str">
        <f t="shared" si="311"/>
        <v>1985-Q2</v>
      </c>
      <c r="Z1989" s="87">
        <f t="shared" si="312"/>
        <v>16</v>
      </c>
      <c r="AB1989" s="81" t="str">
        <f t="shared" si="313"/>
        <v>1985-Q4</v>
      </c>
      <c r="AC1989" s="81" t="str">
        <f t="shared" si="314"/>
        <v>1985-Q4</v>
      </c>
      <c r="AD1989" s="87">
        <f t="shared" si="315"/>
        <v>14.5</v>
      </c>
      <c r="AF1989" s="81" t="str">
        <f t="shared" si="316"/>
        <v>1985-Q4</v>
      </c>
      <c r="AG1989" s="87">
        <f t="shared" si="317"/>
        <v>16</v>
      </c>
      <c r="AH1989" s="87">
        <f t="shared" si="318"/>
        <v>14.5</v>
      </c>
      <c r="AI1989" s="87">
        <f t="shared" si="319"/>
        <v>1.5</v>
      </c>
    </row>
    <row r="1990" spans="1:35" ht="12" customHeight="1" x14ac:dyDescent="0.2">
      <c r="A1990" s="73" t="s">
        <v>1887</v>
      </c>
      <c r="B1990" s="74" t="s">
        <v>31</v>
      </c>
      <c r="C1990" s="74" t="s">
        <v>30</v>
      </c>
      <c r="D1990" s="74" t="s">
        <v>2095</v>
      </c>
      <c r="E1990" s="74" t="s">
        <v>1373</v>
      </c>
      <c r="F1990" s="74" t="s">
        <v>2</v>
      </c>
      <c r="G1990" s="74" t="s">
        <v>2680</v>
      </c>
      <c r="H1990" s="76">
        <v>31184</v>
      </c>
      <c r="I1990" s="77">
        <v>67.2</v>
      </c>
      <c r="J1990" s="78">
        <v>12.69</v>
      </c>
      <c r="K1990" s="78">
        <v>17</v>
      </c>
      <c r="L1990" s="78">
        <v>39.1</v>
      </c>
      <c r="M1990" s="78">
        <v>1787.2</v>
      </c>
      <c r="N1990" s="76">
        <v>31351</v>
      </c>
      <c r="O1990" s="77">
        <v>10.8</v>
      </c>
      <c r="P1990" s="78">
        <v>11.88</v>
      </c>
      <c r="Q1990" s="78">
        <v>15.06</v>
      </c>
      <c r="R1990" s="78">
        <v>39.1</v>
      </c>
      <c r="S1990" s="78">
        <v>1785.9</v>
      </c>
      <c r="T1990" s="79">
        <v>5</v>
      </c>
      <c r="V1990" s="86">
        <v>31351</v>
      </c>
      <c r="X1990" s="81" t="str">
        <f t="shared" si="310"/>
        <v>1985-Q2</v>
      </c>
      <c r="Y1990" s="81" t="str">
        <f t="shared" si="311"/>
        <v>1985-Q2</v>
      </c>
      <c r="Z1990" s="87">
        <f t="shared" si="312"/>
        <v>17</v>
      </c>
      <c r="AB1990" s="81" t="str">
        <f t="shared" si="313"/>
        <v>1985-Q4</v>
      </c>
      <c r="AC1990" s="81" t="str">
        <f t="shared" si="314"/>
        <v>1985-Q4</v>
      </c>
      <c r="AD1990" s="87">
        <f t="shared" si="315"/>
        <v>15.06</v>
      </c>
      <c r="AF1990" s="81" t="str">
        <f t="shared" si="316"/>
        <v>1985-Q4</v>
      </c>
      <c r="AG1990" s="87">
        <f t="shared" si="317"/>
        <v>17</v>
      </c>
      <c r="AH1990" s="87">
        <f t="shared" si="318"/>
        <v>15.06</v>
      </c>
      <c r="AI1990" s="87">
        <f t="shared" si="319"/>
        <v>1.9399999999999995</v>
      </c>
    </row>
    <row r="1991" spans="1:35" ht="12" customHeight="1" x14ac:dyDescent="0.2">
      <c r="A1991" s="73" t="s">
        <v>1887</v>
      </c>
      <c r="B1991" s="74" t="s">
        <v>184</v>
      </c>
      <c r="C1991" s="74" t="s">
        <v>1296</v>
      </c>
      <c r="D1991" s="74" t="s">
        <v>4</v>
      </c>
      <c r="E1991" s="74" t="s">
        <v>1300</v>
      </c>
      <c r="F1991" s="74" t="s">
        <v>2</v>
      </c>
      <c r="G1991" s="74" t="s">
        <v>2680</v>
      </c>
      <c r="H1991" s="76">
        <v>31050</v>
      </c>
      <c r="I1991" s="77">
        <v>150.9</v>
      </c>
      <c r="J1991" s="78">
        <v>14.06</v>
      </c>
      <c r="K1991" s="78">
        <v>18.75</v>
      </c>
      <c r="L1991" s="78">
        <v>36.9</v>
      </c>
      <c r="M1991" s="78">
        <v>2571.4</v>
      </c>
      <c r="N1991" s="76">
        <v>31349</v>
      </c>
      <c r="O1991" s="77">
        <v>58.8</v>
      </c>
      <c r="P1991" s="78">
        <v>13.43</v>
      </c>
      <c r="Q1991" s="78">
        <v>16.649999999999999</v>
      </c>
      <c r="R1991" s="78">
        <v>38.79</v>
      </c>
      <c r="S1991" s="78">
        <v>2303.4</v>
      </c>
      <c r="T1991" s="79">
        <v>9</v>
      </c>
      <c r="V1991" s="86">
        <v>31349</v>
      </c>
      <c r="X1991" s="81" t="str">
        <f t="shared" si="310"/>
        <v>1985-Q1</v>
      </c>
      <c r="Y1991" s="81" t="str">
        <f t="shared" si="311"/>
        <v>1985-Q1</v>
      </c>
      <c r="Z1991" s="87">
        <f t="shared" si="312"/>
        <v>18.75</v>
      </c>
      <c r="AB1991" s="81" t="str">
        <f t="shared" si="313"/>
        <v>1985-Q4</v>
      </c>
      <c r="AC1991" s="81" t="str">
        <f t="shared" si="314"/>
        <v>1985-Q4</v>
      </c>
      <c r="AD1991" s="87">
        <f t="shared" si="315"/>
        <v>16.649999999999999</v>
      </c>
      <c r="AF1991" s="81" t="str">
        <f t="shared" si="316"/>
        <v>1985-Q4</v>
      </c>
      <c r="AG1991" s="87">
        <f t="shared" si="317"/>
        <v>18.75</v>
      </c>
      <c r="AH1991" s="87">
        <f t="shared" si="318"/>
        <v>16.649999999999999</v>
      </c>
      <c r="AI1991" s="87">
        <f t="shared" si="319"/>
        <v>2.1000000000000014</v>
      </c>
    </row>
    <row r="1992" spans="1:35" ht="12" customHeight="1" x14ac:dyDescent="0.2">
      <c r="A1992" s="73" t="s">
        <v>1887</v>
      </c>
      <c r="B1992" s="74" t="s">
        <v>60</v>
      </c>
      <c r="C1992" s="74" t="s">
        <v>2360</v>
      </c>
      <c r="D1992" s="74" t="s">
        <v>2095</v>
      </c>
      <c r="E1992" s="74" t="s">
        <v>848</v>
      </c>
      <c r="F1992" s="74" t="s">
        <v>2</v>
      </c>
      <c r="G1992" s="74" t="s">
        <v>2680</v>
      </c>
      <c r="H1992" s="76">
        <v>31093</v>
      </c>
      <c r="I1992" s="77">
        <v>17.399999999999999</v>
      </c>
      <c r="J1992" s="78">
        <v>14.6</v>
      </c>
      <c r="K1992" s="78">
        <v>20</v>
      </c>
      <c r="L1992" s="78">
        <v>33</v>
      </c>
      <c r="M1992" s="75" t="s">
        <v>1</v>
      </c>
      <c r="N1992" s="76">
        <v>31348</v>
      </c>
      <c r="O1992" s="77">
        <v>12.4</v>
      </c>
      <c r="P1992" s="78">
        <v>13.1</v>
      </c>
      <c r="Q1992" s="78">
        <v>16</v>
      </c>
      <c r="R1992" s="78">
        <v>34.9</v>
      </c>
      <c r="S1992" s="75" t="s">
        <v>1</v>
      </c>
      <c r="T1992" s="79">
        <v>8</v>
      </c>
      <c r="V1992" s="86">
        <v>31348</v>
      </c>
      <c r="X1992" s="81" t="str">
        <f t="shared" si="310"/>
        <v>1985-Q1</v>
      </c>
      <c r="Y1992" s="81" t="str">
        <f t="shared" si="311"/>
        <v>1985-Q1</v>
      </c>
      <c r="Z1992" s="87">
        <f t="shared" si="312"/>
        <v>20</v>
      </c>
      <c r="AB1992" s="81" t="str">
        <f t="shared" si="313"/>
        <v>1985-Q4</v>
      </c>
      <c r="AC1992" s="81" t="str">
        <f t="shared" si="314"/>
        <v>1985-Q4</v>
      </c>
      <c r="AD1992" s="87">
        <f t="shared" si="315"/>
        <v>16</v>
      </c>
      <c r="AF1992" s="81" t="str">
        <f t="shared" si="316"/>
        <v>1985-Q4</v>
      </c>
      <c r="AG1992" s="87">
        <f t="shared" si="317"/>
        <v>20</v>
      </c>
      <c r="AH1992" s="87">
        <f t="shared" si="318"/>
        <v>16</v>
      </c>
      <c r="AI1992" s="87">
        <f t="shared" si="319"/>
        <v>4</v>
      </c>
    </row>
    <row r="1993" spans="1:35" ht="12" customHeight="1" x14ac:dyDescent="0.2">
      <c r="A1993" s="73" t="s">
        <v>1887</v>
      </c>
      <c r="B1993" s="74" t="s">
        <v>81</v>
      </c>
      <c r="C1993" s="74" t="s">
        <v>80</v>
      </c>
      <c r="D1993" s="74" t="s">
        <v>62</v>
      </c>
      <c r="E1993" s="74" t="s">
        <v>605</v>
      </c>
      <c r="F1993" s="74" t="s">
        <v>2</v>
      </c>
      <c r="G1993" s="74" t="s">
        <v>2680</v>
      </c>
      <c r="H1993" s="76">
        <v>31015</v>
      </c>
      <c r="I1993" s="77">
        <v>615</v>
      </c>
      <c r="J1993" s="78">
        <v>12.85</v>
      </c>
      <c r="K1993" s="78">
        <v>16</v>
      </c>
      <c r="L1993" s="78">
        <v>41.18</v>
      </c>
      <c r="M1993" s="78">
        <v>8981</v>
      </c>
      <c r="N1993" s="76">
        <v>31344</v>
      </c>
      <c r="O1993" s="77">
        <v>494.8</v>
      </c>
      <c r="P1993" s="78">
        <v>12.63</v>
      </c>
      <c r="Q1993" s="78">
        <v>15.4</v>
      </c>
      <c r="R1993" s="78">
        <v>41.25</v>
      </c>
      <c r="S1993" s="78">
        <v>8884.9</v>
      </c>
      <c r="T1993" s="79">
        <v>10</v>
      </c>
      <c r="V1993" s="86">
        <v>31344</v>
      </c>
      <c r="X1993" s="81" t="str">
        <f t="shared" si="310"/>
        <v>1984-Q4</v>
      </c>
      <c r="Y1993" s="81" t="str">
        <f t="shared" si="311"/>
        <v>1984-Q4</v>
      </c>
      <c r="Z1993" s="87">
        <f t="shared" si="312"/>
        <v>16</v>
      </c>
      <c r="AB1993" s="81" t="str">
        <f t="shared" si="313"/>
        <v>1985-Q4</v>
      </c>
      <c r="AC1993" s="81" t="str">
        <f t="shared" si="314"/>
        <v>1985-Q4</v>
      </c>
      <c r="AD1993" s="87">
        <f t="shared" si="315"/>
        <v>15.4</v>
      </c>
      <c r="AF1993" s="81" t="str">
        <f t="shared" si="316"/>
        <v>1985-Q4</v>
      </c>
      <c r="AG1993" s="87">
        <f t="shared" si="317"/>
        <v>16</v>
      </c>
      <c r="AH1993" s="87">
        <f t="shared" si="318"/>
        <v>15.4</v>
      </c>
      <c r="AI1993" s="87">
        <f t="shared" si="319"/>
        <v>0.59999999999999964</v>
      </c>
    </row>
    <row r="1994" spans="1:35" ht="12" customHeight="1" x14ac:dyDescent="0.2">
      <c r="A1994" s="73" t="s">
        <v>1887</v>
      </c>
      <c r="B1994" s="74" t="s">
        <v>31</v>
      </c>
      <c r="C1994" s="74" t="s">
        <v>1379</v>
      </c>
      <c r="D1994" s="74" t="s">
        <v>4</v>
      </c>
      <c r="E1994" s="74" t="s">
        <v>1382</v>
      </c>
      <c r="F1994" s="74" t="s">
        <v>2</v>
      </c>
      <c r="G1994" s="74" t="s">
        <v>2680</v>
      </c>
      <c r="H1994" s="76">
        <v>31071</v>
      </c>
      <c r="I1994" s="77">
        <v>47.3</v>
      </c>
      <c r="J1994" s="78">
        <v>11.29</v>
      </c>
      <c r="K1994" s="78">
        <v>16.5</v>
      </c>
      <c r="L1994" s="78">
        <v>40.68</v>
      </c>
      <c r="M1994" s="78">
        <v>540.4</v>
      </c>
      <c r="N1994" s="76">
        <v>31344</v>
      </c>
      <c r="O1994" s="77">
        <v>24.2</v>
      </c>
      <c r="P1994" s="78">
        <v>11.03</v>
      </c>
      <c r="Q1994" s="78">
        <v>15.85</v>
      </c>
      <c r="R1994" s="78">
        <v>40.68</v>
      </c>
      <c r="S1994" s="78">
        <v>540.1</v>
      </c>
      <c r="T1994" s="79">
        <v>9</v>
      </c>
      <c r="V1994" s="86">
        <v>31344</v>
      </c>
      <c r="X1994" s="81" t="str">
        <f t="shared" si="310"/>
        <v>1985-Q1</v>
      </c>
      <c r="Y1994" s="81" t="str">
        <f t="shared" si="311"/>
        <v>1985-Q1</v>
      </c>
      <c r="Z1994" s="87">
        <f t="shared" si="312"/>
        <v>16.5</v>
      </c>
      <c r="AB1994" s="81" t="str">
        <f t="shared" si="313"/>
        <v>1985-Q4</v>
      </c>
      <c r="AC1994" s="81" t="str">
        <f t="shared" si="314"/>
        <v>1985-Q4</v>
      </c>
      <c r="AD1994" s="87">
        <f t="shared" si="315"/>
        <v>15.85</v>
      </c>
      <c r="AF1994" s="81" t="str">
        <f t="shared" si="316"/>
        <v>1985-Q4</v>
      </c>
      <c r="AG1994" s="87">
        <f t="shared" si="317"/>
        <v>16.5</v>
      </c>
      <c r="AH1994" s="87">
        <f t="shared" si="318"/>
        <v>15.85</v>
      </c>
      <c r="AI1994" s="87">
        <f t="shared" si="319"/>
        <v>0.65000000000000036</v>
      </c>
    </row>
    <row r="1995" spans="1:35" ht="12" customHeight="1" x14ac:dyDescent="0.2">
      <c r="A1995" s="73" t="s">
        <v>1887</v>
      </c>
      <c r="B1995" s="74" t="s">
        <v>31</v>
      </c>
      <c r="C1995" s="74" t="s">
        <v>1395</v>
      </c>
      <c r="D1995" s="74" t="s">
        <v>4</v>
      </c>
      <c r="E1995" s="74" t="s">
        <v>1397</v>
      </c>
      <c r="F1995" s="74" t="s">
        <v>2</v>
      </c>
      <c r="G1995" s="74" t="s">
        <v>2680</v>
      </c>
      <c r="H1995" s="76">
        <v>31071</v>
      </c>
      <c r="I1995" s="77">
        <v>60.1</v>
      </c>
      <c r="J1995" s="78">
        <v>11.36</v>
      </c>
      <c r="K1995" s="78">
        <v>16.25</v>
      </c>
      <c r="L1995" s="78">
        <v>40.229999999999997</v>
      </c>
      <c r="M1995" s="78">
        <v>1015.8</v>
      </c>
      <c r="N1995" s="76">
        <v>31344</v>
      </c>
      <c r="O1995" s="77">
        <v>38.799999999999997</v>
      </c>
      <c r="P1995" s="78">
        <v>11.18</v>
      </c>
      <c r="Q1995" s="78">
        <v>15.82</v>
      </c>
      <c r="R1995" s="78">
        <v>40.229999999999997</v>
      </c>
      <c r="S1995" s="78">
        <v>1015.6</v>
      </c>
      <c r="T1995" s="79">
        <v>9</v>
      </c>
      <c r="V1995" s="86">
        <v>31344</v>
      </c>
      <c r="X1995" s="81" t="str">
        <f t="shared" si="310"/>
        <v>1985-Q1</v>
      </c>
      <c r="Y1995" s="81" t="str">
        <f t="shared" si="311"/>
        <v>1985-Q1</v>
      </c>
      <c r="Z1995" s="87">
        <f t="shared" si="312"/>
        <v>16.25</v>
      </c>
      <c r="AB1995" s="81" t="str">
        <f t="shared" si="313"/>
        <v>1985-Q4</v>
      </c>
      <c r="AC1995" s="81" t="str">
        <f t="shared" si="314"/>
        <v>1985-Q4</v>
      </c>
      <c r="AD1995" s="87">
        <f t="shared" si="315"/>
        <v>15.82</v>
      </c>
      <c r="AF1995" s="81" t="str">
        <f t="shared" si="316"/>
        <v>1985-Q4</v>
      </c>
      <c r="AG1995" s="87">
        <f t="shared" si="317"/>
        <v>16.25</v>
      </c>
      <c r="AH1995" s="87">
        <f t="shared" si="318"/>
        <v>15.82</v>
      </c>
      <c r="AI1995" s="87">
        <f t="shared" si="319"/>
        <v>0.42999999999999972</v>
      </c>
    </row>
    <row r="1996" spans="1:35" ht="12" customHeight="1" x14ac:dyDescent="0.2">
      <c r="A1996" s="73" t="s">
        <v>1887</v>
      </c>
      <c r="B1996" s="74" t="s">
        <v>76</v>
      </c>
      <c r="C1996" s="74" t="s">
        <v>675</v>
      </c>
      <c r="D1996" s="74" t="s">
        <v>167</v>
      </c>
      <c r="E1996" s="74" t="s">
        <v>679</v>
      </c>
      <c r="F1996" s="74" t="s">
        <v>2</v>
      </c>
      <c r="G1996" s="74" t="s">
        <v>2680</v>
      </c>
      <c r="H1996" s="76">
        <v>31146.75</v>
      </c>
      <c r="I1996" s="77">
        <v>5.3</v>
      </c>
      <c r="J1996" s="78">
        <v>13.03</v>
      </c>
      <c r="K1996" s="78">
        <v>16.25</v>
      </c>
      <c r="L1996" s="78">
        <v>50.5</v>
      </c>
      <c r="M1996" s="75" t="s">
        <v>1</v>
      </c>
      <c r="N1996" s="76">
        <v>31323</v>
      </c>
      <c r="O1996" s="77">
        <v>3.5</v>
      </c>
      <c r="P1996" s="78">
        <v>11.81</v>
      </c>
      <c r="Q1996" s="78">
        <v>15.25</v>
      </c>
      <c r="R1996" s="78">
        <v>37.28</v>
      </c>
      <c r="S1996" s="75" t="s">
        <v>1</v>
      </c>
      <c r="T1996" s="79">
        <v>5</v>
      </c>
      <c r="V1996" s="86">
        <v>31323</v>
      </c>
      <c r="X1996" s="81" t="str">
        <f t="shared" si="310"/>
        <v>1985-Q2</v>
      </c>
      <c r="Y1996" s="81" t="str">
        <f t="shared" si="311"/>
        <v>1985-Q2</v>
      </c>
      <c r="Z1996" s="87">
        <f t="shared" si="312"/>
        <v>16.25</v>
      </c>
      <c r="AB1996" s="81" t="str">
        <f t="shared" si="313"/>
        <v>1985-Q4</v>
      </c>
      <c r="AC1996" s="81" t="str">
        <f t="shared" si="314"/>
        <v>1985-Q4</v>
      </c>
      <c r="AD1996" s="87">
        <f t="shared" si="315"/>
        <v>15.25</v>
      </c>
      <c r="AF1996" s="81" t="str">
        <f t="shared" si="316"/>
        <v>1985-Q4</v>
      </c>
      <c r="AG1996" s="87">
        <f t="shared" si="317"/>
        <v>16.25</v>
      </c>
      <c r="AH1996" s="87">
        <f t="shared" si="318"/>
        <v>15.25</v>
      </c>
      <c r="AI1996" s="87">
        <f t="shared" si="319"/>
        <v>1</v>
      </c>
    </row>
    <row r="1997" spans="1:35" ht="12" customHeight="1" x14ac:dyDescent="0.2">
      <c r="A1997" s="73" t="s">
        <v>1887</v>
      </c>
      <c r="B1997" s="74" t="s">
        <v>163</v>
      </c>
      <c r="C1997" s="74" t="s">
        <v>168</v>
      </c>
      <c r="D1997" s="74" t="s">
        <v>167</v>
      </c>
      <c r="E1997" s="74" t="s">
        <v>1449</v>
      </c>
      <c r="F1997" s="74" t="s">
        <v>2</v>
      </c>
      <c r="G1997" s="74" t="s">
        <v>2680</v>
      </c>
      <c r="H1997" s="76">
        <v>31145.75</v>
      </c>
      <c r="I1997" s="77">
        <v>124.5</v>
      </c>
      <c r="J1997" s="78">
        <v>12.1</v>
      </c>
      <c r="K1997" s="78">
        <v>15.25</v>
      </c>
      <c r="L1997" s="78">
        <v>45.73</v>
      </c>
      <c r="M1997" s="78">
        <v>1336.7</v>
      </c>
      <c r="N1997" s="76">
        <v>31322</v>
      </c>
      <c r="O1997" s="77">
        <v>78.400000000000006</v>
      </c>
      <c r="P1997" s="78">
        <v>11.73</v>
      </c>
      <c r="Q1997" s="78">
        <v>14.75</v>
      </c>
      <c r="R1997" s="78">
        <v>45.36</v>
      </c>
      <c r="S1997" s="78">
        <v>1338.4</v>
      </c>
      <c r="T1997" s="79">
        <v>5</v>
      </c>
      <c r="V1997" s="86">
        <v>31322</v>
      </c>
      <c r="X1997" s="81" t="str">
        <f t="shared" si="310"/>
        <v>1985-Q2</v>
      </c>
      <c r="Y1997" s="81" t="str">
        <f t="shared" si="311"/>
        <v>1985-Q2</v>
      </c>
      <c r="Z1997" s="87">
        <f t="shared" si="312"/>
        <v>15.25</v>
      </c>
      <c r="AB1997" s="81" t="str">
        <f t="shared" si="313"/>
        <v>1985-Q4</v>
      </c>
      <c r="AC1997" s="81" t="str">
        <f t="shared" si="314"/>
        <v>1985-Q4</v>
      </c>
      <c r="AD1997" s="87">
        <f t="shared" si="315"/>
        <v>14.75</v>
      </c>
      <c r="AF1997" s="81" t="str">
        <f t="shared" si="316"/>
        <v>1985-Q4</v>
      </c>
      <c r="AG1997" s="87">
        <f t="shared" si="317"/>
        <v>15.25</v>
      </c>
      <c r="AH1997" s="87">
        <f t="shared" si="318"/>
        <v>14.75</v>
      </c>
      <c r="AI1997" s="87">
        <f t="shared" si="319"/>
        <v>0.5</v>
      </c>
    </row>
    <row r="1998" spans="1:35" ht="12" customHeight="1" x14ac:dyDescent="0.2">
      <c r="A1998" s="73" t="s">
        <v>1887</v>
      </c>
      <c r="B1998" s="74" t="s">
        <v>6</v>
      </c>
      <c r="C1998" s="74" t="s">
        <v>5</v>
      </c>
      <c r="D1998" s="74" t="s">
        <v>4</v>
      </c>
      <c r="E1998" s="74" t="s">
        <v>1853</v>
      </c>
      <c r="F1998" s="74" t="s">
        <v>2</v>
      </c>
      <c r="G1998" s="74" t="s">
        <v>2680</v>
      </c>
      <c r="H1998" s="76">
        <v>31012</v>
      </c>
      <c r="I1998" s="77">
        <v>42</v>
      </c>
      <c r="J1998" s="78">
        <v>11.72</v>
      </c>
      <c r="K1998" s="78">
        <v>16</v>
      </c>
      <c r="L1998" s="78">
        <v>41.44</v>
      </c>
      <c r="M1998" s="78">
        <v>712.1</v>
      </c>
      <c r="N1998" s="76">
        <v>31322</v>
      </c>
      <c r="O1998" s="77">
        <v>17.3</v>
      </c>
      <c r="P1998" s="78">
        <v>10.86</v>
      </c>
      <c r="Q1998" s="78">
        <v>14</v>
      </c>
      <c r="R1998" s="78">
        <v>41.01</v>
      </c>
      <c r="S1998" s="78">
        <v>680</v>
      </c>
      <c r="T1998" s="79">
        <v>10</v>
      </c>
      <c r="V1998" s="86">
        <v>31322</v>
      </c>
      <c r="X1998" s="81" t="str">
        <f t="shared" si="310"/>
        <v>1984-Q4</v>
      </c>
      <c r="Y1998" s="81" t="str">
        <f t="shared" si="311"/>
        <v>1984-Q4</v>
      </c>
      <c r="Z1998" s="87">
        <f t="shared" si="312"/>
        <v>16</v>
      </c>
      <c r="AB1998" s="81" t="str">
        <f t="shared" si="313"/>
        <v>1985-Q4</v>
      </c>
      <c r="AC1998" s="81" t="str">
        <f t="shared" si="314"/>
        <v>1985-Q4</v>
      </c>
      <c r="AD1998" s="87">
        <f t="shared" si="315"/>
        <v>14</v>
      </c>
      <c r="AF1998" s="81" t="str">
        <f t="shared" si="316"/>
        <v>1985-Q4</v>
      </c>
      <c r="AG1998" s="87">
        <f t="shared" si="317"/>
        <v>16</v>
      </c>
      <c r="AH1998" s="87">
        <f t="shared" si="318"/>
        <v>14</v>
      </c>
      <c r="AI1998" s="87">
        <f t="shared" si="319"/>
        <v>2</v>
      </c>
    </row>
    <row r="1999" spans="1:35" ht="12" customHeight="1" x14ac:dyDescent="0.2">
      <c r="A1999" s="73" t="s">
        <v>1887</v>
      </c>
      <c r="B1999" s="74" t="s">
        <v>6</v>
      </c>
      <c r="C1999" s="74" t="s">
        <v>2449</v>
      </c>
      <c r="D1999" s="74" t="s">
        <v>4</v>
      </c>
      <c r="E1999" s="74" t="s">
        <v>1857</v>
      </c>
      <c r="F1999" s="74" t="s">
        <v>2</v>
      </c>
      <c r="G1999" s="74" t="s">
        <v>2680</v>
      </c>
      <c r="H1999" s="76">
        <v>31022</v>
      </c>
      <c r="I1999" s="77">
        <v>10.5</v>
      </c>
      <c r="J1999" s="78">
        <v>11.47</v>
      </c>
      <c r="K1999" s="78">
        <v>16</v>
      </c>
      <c r="L1999" s="78">
        <v>39.65</v>
      </c>
      <c r="M1999" s="75" t="s">
        <v>1</v>
      </c>
      <c r="N1999" s="76">
        <v>31322</v>
      </c>
      <c r="O1999" s="77">
        <v>1.4</v>
      </c>
      <c r="P1999" s="75" t="s">
        <v>1</v>
      </c>
      <c r="Q1999" s="75" t="s">
        <v>1</v>
      </c>
      <c r="R1999" s="75" t="s">
        <v>1</v>
      </c>
      <c r="S1999" s="75" t="s">
        <v>1</v>
      </c>
      <c r="T1999" s="79">
        <v>10</v>
      </c>
      <c r="V1999" s="86">
        <v>31322</v>
      </c>
      <c r="X1999" s="81" t="str">
        <f t="shared" si="310"/>
        <v>1984-Q4</v>
      </c>
      <c r="Y1999" s="81" t="str">
        <f t="shared" si="311"/>
        <v>1984-Q4</v>
      </c>
      <c r="Z1999" s="87">
        <f t="shared" si="312"/>
        <v>16</v>
      </c>
      <c r="AB1999" s="81" t="str">
        <f t="shared" si="313"/>
        <v>1985-Q4</v>
      </c>
      <c r="AC1999" s="81" t="str">
        <f t="shared" si="314"/>
        <v/>
      </c>
      <c r="AD1999" s="87" t="str">
        <f t="shared" si="315"/>
        <v/>
      </c>
      <c r="AF1999" s="81" t="str">
        <f t="shared" si="316"/>
        <v/>
      </c>
      <c r="AG1999" s="87" t="str">
        <f t="shared" si="317"/>
        <v/>
      </c>
      <c r="AH1999" s="87" t="str">
        <f t="shared" si="318"/>
        <v/>
      </c>
      <c r="AI1999" s="87" t="str">
        <f t="shared" si="319"/>
        <v/>
      </c>
    </row>
    <row r="2000" spans="1:35" ht="12" customHeight="1" x14ac:dyDescent="0.2">
      <c r="A2000" s="73" t="s">
        <v>1887</v>
      </c>
      <c r="B2000" s="74" t="s">
        <v>78</v>
      </c>
      <c r="C2000" s="74" t="s">
        <v>2331</v>
      </c>
      <c r="D2000" s="74" t="s">
        <v>2170</v>
      </c>
      <c r="E2000" s="74" t="s">
        <v>665</v>
      </c>
      <c r="F2000" s="74" t="s">
        <v>2</v>
      </c>
      <c r="G2000" s="74" t="s">
        <v>2680</v>
      </c>
      <c r="H2000" s="76">
        <v>30994</v>
      </c>
      <c r="I2000" s="77">
        <v>373.4</v>
      </c>
      <c r="J2000" s="78">
        <v>11.98</v>
      </c>
      <c r="K2000" s="78">
        <v>15.5</v>
      </c>
      <c r="L2000" s="78">
        <v>38.619999999999997</v>
      </c>
      <c r="M2000" s="78">
        <v>2030.3</v>
      </c>
      <c r="N2000" s="76">
        <v>31317</v>
      </c>
      <c r="O2000" s="77">
        <v>166.7</v>
      </c>
      <c r="P2000" s="78">
        <v>11.99</v>
      </c>
      <c r="Q2000" s="78">
        <v>15.5</v>
      </c>
      <c r="R2000" s="78">
        <v>38.64</v>
      </c>
      <c r="S2000" s="78">
        <v>994.8</v>
      </c>
      <c r="T2000" s="79">
        <v>10</v>
      </c>
      <c r="V2000" s="86">
        <v>31317</v>
      </c>
      <c r="X2000" s="81" t="str">
        <f t="shared" si="310"/>
        <v>1984-Q4</v>
      </c>
      <c r="Y2000" s="81" t="str">
        <f t="shared" si="311"/>
        <v>1984-Q4</v>
      </c>
      <c r="Z2000" s="87">
        <f t="shared" si="312"/>
        <v>15.5</v>
      </c>
      <c r="AB2000" s="81" t="str">
        <f t="shared" si="313"/>
        <v>1985-Q3</v>
      </c>
      <c r="AC2000" s="81" t="str">
        <f t="shared" si="314"/>
        <v>1985-Q3</v>
      </c>
      <c r="AD2000" s="87">
        <f t="shared" si="315"/>
        <v>15.5</v>
      </c>
      <c r="AF2000" s="81" t="str">
        <f t="shared" si="316"/>
        <v>1985-Q3</v>
      </c>
      <c r="AG2000" s="87">
        <f t="shared" si="317"/>
        <v>15.5</v>
      </c>
      <c r="AH2000" s="87">
        <f t="shared" si="318"/>
        <v>15.5</v>
      </c>
      <c r="AI2000" s="87">
        <f t="shared" si="319"/>
        <v>0</v>
      </c>
    </row>
    <row r="2001" spans="1:35" ht="12" customHeight="1" x14ac:dyDescent="0.2">
      <c r="A2001" s="73" t="s">
        <v>1887</v>
      </c>
      <c r="B2001" s="74" t="s">
        <v>78</v>
      </c>
      <c r="C2001" s="74" t="s">
        <v>2324</v>
      </c>
      <c r="D2001" s="74" t="s">
        <v>2170</v>
      </c>
      <c r="E2001" s="74" t="s">
        <v>657</v>
      </c>
      <c r="F2001" s="74" t="s">
        <v>2</v>
      </c>
      <c r="G2001" s="74" t="s">
        <v>2678</v>
      </c>
      <c r="H2001" s="76">
        <v>30994</v>
      </c>
      <c r="I2001" s="77">
        <v>110.4</v>
      </c>
      <c r="J2001" s="78">
        <v>12.33</v>
      </c>
      <c r="K2001" s="78">
        <v>16.25</v>
      </c>
      <c r="L2001" s="78">
        <v>38.96</v>
      </c>
      <c r="M2001" s="78">
        <v>724.3</v>
      </c>
      <c r="N2001" s="76">
        <v>31317</v>
      </c>
      <c r="O2001" s="77">
        <v>33.700000000000003</v>
      </c>
      <c r="P2001" s="78">
        <v>11.24</v>
      </c>
      <c r="Q2001" s="78">
        <v>15.8</v>
      </c>
      <c r="R2001" s="78">
        <v>35.99</v>
      </c>
      <c r="S2001" s="78">
        <v>410</v>
      </c>
      <c r="T2001" s="79">
        <v>10</v>
      </c>
      <c r="V2001" s="86">
        <v>31317</v>
      </c>
      <c r="X2001" s="81" t="str">
        <f t="shared" si="310"/>
        <v>1984-Q4</v>
      </c>
      <c r="Y2001" s="81" t="str">
        <f t="shared" si="311"/>
        <v>1984-Q4</v>
      </c>
      <c r="Z2001" s="87">
        <f t="shared" si="312"/>
        <v>16.25</v>
      </c>
      <c r="AB2001" s="81" t="str">
        <f t="shared" si="313"/>
        <v>1985-Q3</v>
      </c>
      <c r="AC2001" s="81" t="str">
        <f t="shared" si="314"/>
        <v>1985-Q3</v>
      </c>
      <c r="AD2001" s="87">
        <f t="shared" si="315"/>
        <v>15.8</v>
      </c>
      <c r="AF2001" s="81" t="str">
        <f t="shared" si="316"/>
        <v>1985-Q3</v>
      </c>
      <c r="AG2001" s="87">
        <f t="shared" si="317"/>
        <v>16.25</v>
      </c>
      <c r="AH2001" s="87">
        <f t="shared" si="318"/>
        <v>15.8</v>
      </c>
      <c r="AI2001" s="87">
        <f t="shared" si="319"/>
        <v>0.44999999999999929</v>
      </c>
    </row>
    <row r="2002" spans="1:35" ht="12" customHeight="1" x14ac:dyDescent="0.2">
      <c r="A2002" s="73" t="s">
        <v>1887</v>
      </c>
      <c r="B2002" s="74" t="s">
        <v>92</v>
      </c>
      <c r="C2002" s="74" t="s">
        <v>462</v>
      </c>
      <c r="D2002" s="74" t="s">
        <v>52</v>
      </c>
      <c r="E2002" s="74" t="s">
        <v>464</v>
      </c>
      <c r="F2002" s="74" t="s">
        <v>2</v>
      </c>
      <c r="G2002" s="74" t="s">
        <v>2680</v>
      </c>
      <c r="H2002" s="76">
        <v>31135</v>
      </c>
      <c r="I2002" s="77">
        <v>17.100000000000001</v>
      </c>
      <c r="J2002" s="78">
        <v>13.26</v>
      </c>
      <c r="K2002" s="78">
        <v>15.75</v>
      </c>
      <c r="L2002" s="78">
        <v>39.159999999999997</v>
      </c>
      <c r="M2002" s="75" t="s">
        <v>1</v>
      </c>
      <c r="N2002" s="76">
        <v>31313</v>
      </c>
      <c r="O2002" s="77">
        <v>11.8</v>
      </c>
      <c r="P2002" s="78">
        <v>12.95</v>
      </c>
      <c r="Q2002" s="78">
        <v>15</v>
      </c>
      <c r="R2002" s="78">
        <v>39.159999999999997</v>
      </c>
      <c r="S2002" s="75" t="s">
        <v>1</v>
      </c>
      <c r="T2002" s="79">
        <v>5</v>
      </c>
      <c r="V2002" s="86">
        <v>31313</v>
      </c>
      <c r="X2002" s="81" t="str">
        <f t="shared" si="310"/>
        <v>1985-Q1</v>
      </c>
      <c r="Y2002" s="81" t="str">
        <f t="shared" si="311"/>
        <v>1985-Q1</v>
      </c>
      <c r="Z2002" s="87">
        <f t="shared" si="312"/>
        <v>15.75</v>
      </c>
      <c r="AB2002" s="81" t="str">
        <f t="shared" si="313"/>
        <v>1985-Q3</v>
      </c>
      <c r="AC2002" s="81" t="str">
        <f t="shared" si="314"/>
        <v>1985-Q3</v>
      </c>
      <c r="AD2002" s="87">
        <f t="shared" si="315"/>
        <v>15</v>
      </c>
      <c r="AF2002" s="81" t="str">
        <f t="shared" si="316"/>
        <v>1985-Q3</v>
      </c>
      <c r="AG2002" s="87">
        <f t="shared" si="317"/>
        <v>15.75</v>
      </c>
      <c r="AH2002" s="87">
        <f t="shared" si="318"/>
        <v>15</v>
      </c>
      <c r="AI2002" s="87">
        <f t="shared" si="319"/>
        <v>0.75</v>
      </c>
    </row>
    <row r="2003" spans="1:35" ht="12" customHeight="1" x14ac:dyDescent="0.2">
      <c r="A2003" s="73" t="s">
        <v>1887</v>
      </c>
      <c r="B2003" s="74" t="s">
        <v>193</v>
      </c>
      <c r="C2003" s="74" t="s">
        <v>168</v>
      </c>
      <c r="D2003" s="74" t="s">
        <v>167</v>
      </c>
      <c r="E2003" s="74" t="s">
        <v>1034</v>
      </c>
      <c r="F2003" s="74" t="s">
        <v>2</v>
      </c>
      <c r="G2003" s="74" t="s">
        <v>2680</v>
      </c>
      <c r="H2003" s="76">
        <v>31093</v>
      </c>
      <c r="I2003" s="77">
        <v>292.8</v>
      </c>
      <c r="J2003" s="78">
        <v>12.1</v>
      </c>
      <c r="K2003" s="78">
        <v>15.25</v>
      </c>
      <c r="L2003" s="78">
        <v>45.73</v>
      </c>
      <c r="M2003" s="78">
        <v>3120.1</v>
      </c>
      <c r="N2003" s="76">
        <v>31307</v>
      </c>
      <c r="O2003" s="77">
        <v>164.9</v>
      </c>
      <c r="P2003" s="78">
        <v>11.93</v>
      </c>
      <c r="Q2003" s="78">
        <v>14.9</v>
      </c>
      <c r="R2003" s="78">
        <v>45.52</v>
      </c>
      <c r="S2003" s="78">
        <v>3080.8</v>
      </c>
      <c r="T2003" s="79">
        <v>7</v>
      </c>
      <c r="V2003" s="86">
        <v>31307</v>
      </c>
      <c r="X2003" s="81" t="str">
        <f t="shared" si="310"/>
        <v>1985-Q1</v>
      </c>
      <c r="Y2003" s="81" t="str">
        <f t="shared" si="311"/>
        <v>1985-Q1</v>
      </c>
      <c r="Z2003" s="87">
        <f t="shared" si="312"/>
        <v>15.25</v>
      </c>
      <c r="AB2003" s="81" t="str">
        <f t="shared" si="313"/>
        <v>1985-Q3</v>
      </c>
      <c r="AC2003" s="81" t="str">
        <f t="shared" si="314"/>
        <v>1985-Q3</v>
      </c>
      <c r="AD2003" s="87">
        <f t="shared" si="315"/>
        <v>14.9</v>
      </c>
      <c r="AF2003" s="81" t="str">
        <f t="shared" si="316"/>
        <v>1985-Q3</v>
      </c>
      <c r="AG2003" s="87">
        <f t="shared" si="317"/>
        <v>15.25</v>
      </c>
      <c r="AH2003" s="87">
        <f t="shared" si="318"/>
        <v>14.9</v>
      </c>
      <c r="AI2003" s="87">
        <f t="shared" si="319"/>
        <v>0.34999999999999964</v>
      </c>
    </row>
    <row r="2004" spans="1:35" ht="12" customHeight="1" x14ac:dyDescent="0.2">
      <c r="A2004" s="73" t="s">
        <v>1887</v>
      </c>
      <c r="B2004" s="74" t="s">
        <v>111</v>
      </c>
      <c r="C2004" s="74" t="s">
        <v>2263</v>
      </c>
      <c r="D2004" s="74" t="s">
        <v>26</v>
      </c>
      <c r="E2004" s="74" t="s">
        <v>286</v>
      </c>
      <c r="F2004" s="74" t="s">
        <v>2</v>
      </c>
      <c r="G2004" s="74" t="s">
        <v>2680</v>
      </c>
      <c r="H2004" s="76">
        <v>30995</v>
      </c>
      <c r="I2004" s="77">
        <v>241.1</v>
      </c>
      <c r="J2004" s="78">
        <v>12.69</v>
      </c>
      <c r="K2004" s="78">
        <v>17.48</v>
      </c>
      <c r="L2004" s="78">
        <v>33.630000000000003</v>
      </c>
      <c r="M2004" s="75" t="s">
        <v>1</v>
      </c>
      <c r="N2004" s="76">
        <v>31299</v>
      </c>
      <c r="O2004" s="77">
        <v>78.900000000000006</v>
      </c>
      <c r="P2004" s="75" t="s">
        <v>1</v>
      </c>
      <c r="Q2004" s="78">
        <v>14.9</v>
      </c>
      <c r="R2004" s="75" t="s">
        <v>1</v>
      </c>
      <c r="S2004" s="75" t="s">
        <v>1</v>
      </c>
      <c r="T2004" s="79">
        <v>10</v>
      </c>
      <c r="V2004" s="86">
        <v>31299</v>
      </c>
      <c r="X2004" s="81" t="str">
        <f t="shared" si="310"/>
        <v>1984-Q4</v>
      </c>
      <c r="Y2004" s="81" t="str">
        <f t="shared" si="311"/>
        <v>1984-Q4</v>
      </c>
      <c r="Z2004" s="87">
        <f t="shared" si="312"/>
        <v>17.48</v>
      </c>
      <c r="AB2004" s="81" t="str">
        <f t="shared" si="313"/>
        <v>1985-Q3</v>
      </c>
      <c r="AC2004" s="81" t="str">
        <f t="shared" si="314"/>
        <v>1985-Q3</v>
      </c>
      <c r="AD2004" s="87">
        <f t="shared" si="315"/>
        <v>14.9</v>
      </c>
      <c r="AF2004" s="81" t="str">
        <f t="shared" si="316"/>
        <v>1985-Q3</v>
      </c>
      <c r="AG2004" s="87">
        <f t="shared" si="317"/>
        <v>17.48</v>
      </c>
      <c r="AH2004" s="87">
        <f t="shared" si="318"/>
        <v>14.9</v>
      </c>
      <c r="AI2004" s="87">
        <f t="shared" si="319"/>
        <v>2.58</v>
      </c>
    </row>
    <row r="2005" spans="1:35" ht="12" customHeight="1" x14ac:dyDescent="0.2">
      <c r="A2005" s="73" t="s">
        <v>1887</v>
      </c>
      <c r="B2005" s="74" t="s">
        <v>63</v>
      </c>
      <c r="C2005" s="74" t="s">
        <v>2449</v>
      </c>
      <c r="D2005" s="74" t="s">
        <v>4</v>
      </c>
      <c r="E2005" s="74" t="s">
        <v>824</v>
      </c>
      <c r="F2005" s="74" t="s">
        <v>2</v>
      </c>
      <c r="G2005" s="74" t="s">
        <v>2680</v>
      </c>
      <c r="H2005" s="76">
        <v>31089</v>
      </c>
      <c r="I2005" s="77">
        <v>34.200000000000003</v>
      </c>
      <c r="J2005" s="78">
        <v>11.2</v>
      </c>
      <c r="K2005" s="78">
        <v>16</v>
      </c>
      <c r="L2005" s="78">
        <v>38.58</v>
      </c>
      <c r="M2005" s="78">
        <v>413.7</v>
      </c>
      <c r="N2005" s="76">
        <v>31299</v>
      </c>
      <c r="O2005" s="77">
        <v>6.2</v>
      </c>
      <c r="P2005" s="78">
        <v>10.63</v>
      </c>
      <c r="Q2005" s="78">
        <v>14.6</v>
      </c>
      <c r="R2005" s="78">
        <v>38.58</v>
      </c>
      <c r="S2005" s="78">
        <v>409</v>
      </c>
      <c r="T2005" s="79">
        <v>7</v>
      </c>
      <c r="V2005" s="86">
        <v>31299</v>
      </c>
      <c r="X2005" s="81" t="str">
        <f t="shared" si="310"/>
        <v>1985-Q1</v>
      </c>
      <c r="Y2005" s="81" t="str">
        <f t="shared" si="311"/>
        <v>1985-Q1</v>
      </c>
      <c r="Z2005" s="87">
        <f t="shared" si="312"/>
        <v>16</v>
      </c>
      <c r="AB2005" s="81" t="str">
        <f t="shared" si="313"/>
        <v>1985-Q3</v>
      </c>
      <c r="AC2005" s="81" t="str">
        <f t="shared" si="314"/>
        <v>1985-Q3</v>
      </c>
      <c r="AD2005" s="87">
        <f t="shared" si="315"/>
        <v>14.6</v>
      </c>
      <c r="AF2005" s="81" t="str">
        <f t="shared" si="316"/>
        <v>1985-Q3</v>
      </c>
      <c r="AG2005" s="87">
        <f t="shared" si="317"/>
        <v>16</v>
      </c>
      <c r="AH2005" s="87">
        <f t="shared" si="318"/>
        <v>14.6</v>
      </c>
      <c r="AI2005" s="87">
        <f t="shared" si="319"/>
        <v>1.4000000000000004</v>
      </c>
    </row>
    <row r="2006" spans="1:35" ht="12" customHeight="1" x14ac:dyDescent="0.2">
      <c r="A2006" s="73" t="s">
        <v>1887</v>
      </c>
      <c r="B2006" s="74" t="s">
        <v>8</v>
      </c>
      <c r="C2006" s="74" t="s">
        <v>3006</v>
      </c>
      <c r="D2006" s="74" t="s">
        <v>122</v>
      </c>
      <c r="E2006" s="74" t="s">
        <v>1808</v>
      </c>
      <c r="F2006" s="74" t="s">
        <v>2</v>
      </c>
      <c r="G2006" s="74" t="s">
        <v>2680</v>
      </c>
      <c r="H2006" s="76">
        <v>31044</v>
      </c>
      <c r="I2006" s="77">
        <v>30.2</v>
      </c>
      <c r="J2006" s="78">
        <v>11.53</v>
      </c>
      <c r="K2006" s="78">
        <v>14.75</v>
      </c>
      <c r="L2006" s="78">
        <v>46.7</v>
      </c>
      <c r="M2006" s="78">
        <v>596.9</v>
      </c>
      <c r="N2006" s="76">
        <v>31288</v>
      </c>
      <c r="O2006" s="77">
        <v>17.399999999999999</v>
      </c>
      <c r="P2006" s="78">
        <v>11.46</v>
      </c>
      <c r="Q2006" s="78">
        <v>14.5</v>
      </c>
      <c r="R2006" s="78">
        <v>46.94</v>
      </c>
      <c r="S2006" s="78">
        <v>593.70000000000005</v>
      </c>
      <c r="T2006" s="79">
        <v>8</v>
      </c>
      <c r="V2006" s="86">
        <v>31288</v>
      </c>
      <c r="X2006" s="81" t="str">
        <f t="shared" si="310"/>
        <v>1984-Q4</v>
      </c>
      <c r="Y2006" s="81" t="str">
        <f t="shared" si="311"/>
        <v>1984-Q4</v>
      </c>
      <c r="Z2006" s="87">
        <f t="shared" si="312"/>
        <v>14.75</v>
      </c>
      <c r="AB2006" s="81" t="str">
        <f t="shared" si="313"/>
        <v>1985-Q3</v>
      </c>
      <c r="AC2006" s="81" t="str">
        <f t="shared" si="314"/>
        <v>1985-Q3</v>
      </c>
      <c r="AD2006" s="87">
        <f t="shared" si="315"/>
        <v>14.5</v>
      </c>
      <c r="AF2006" s="81" t="str">
        <f t="shared" si="316"/>
        <v>1985-Q3</v>
      </c>
      <c r="AG2006" s="87">
        <f t="shared" si="317"/>
        <v>14.75</v>
      </c>
      <c r="AH2006" s="87">
        <f t="shared" si="318"/>
        <v>14.5</v>
      </c>
      <c r="AI2006" s="87">
        <f t="shared" si="319"/>
        <v>0.25</v>
      </c>
    </row>
    <row r="2007" spans="1:35" ht="12" customHeight="1" x14ac:dyDescent="0.2">
      <c r="A2007" s="73" t="s">
        <v>1887</v>
      </c>
      <c r="B2007" s="74" t="s">
        <v>199</v>
      </c>
      <c r="C2007" s="74" t="s">
        <v>2715</v>
      </c>
      <c r="D2007" s="74" t="s">
        <v>198</v>
      </c>
      <c r="E2007" s="74" t="s">
        <v>1022</v>
      </c>
      <c r="F2007" s="74" t="s">
        <v>2</v>
      </c>
      <c r="G2007" s="74" t="s">
        <v>2680</v>
      </c>
      <c r="H2007" s="76">
        <v>31001</v>
      </c>
      <c r="I2007" s="77">
        <v>82.4</v>
      </c>
      <c r="J2007" s="78">
        <v>11.65</v>
      </c>
      <c r="K2007" s="78">
        <v>14.25</v>
      </c>
      <c r="L2007" s="78">
        <v>37.32</v>
      </c>
      <c r="M2007" s="75" t="s">
        <v>1</v>
      </c>
      <c r="N2007" s="76">
        <v>31287</v>
      </c>
      <c r="O2007" s="77">
        <v>80.400000000000006</v>
      </c>
      <c r="P2007" s="78">
        <v>11.65</v>
      </c>
      <c r="Q2007" s="78">
        <v>14.25</v>
      </c>
      <c r="R2007" s="78">
        <v>37.32</v>
      </c>
      <c r="S2007" s="78">
        <v>834.2</v>
      </c>
      <c r="T2007" s="79">
        <v>9</v>
      </c>
      <c r="V2007" s="86">
        <v>31287</v>
      </c>
      <c r="X2007" s="81" t="str">
        <f t="shared" si="310"/>
        <v>1984-Q4</v>
      </c>
      <c r="Y2007" s="81" t="str">
        <f t="shared" si="311"/>
        <v>1984-Q4</v>
      </c>
      <c r="Z2007" s="87">
        <f t="shared" si="312"/>
        <v>14.25</v>
      </c>
      <c r="AB2007" s="81" t="str">
        <f t="shared" si="313"/>
        <v>1985-Q3</v>
      </c>
      <c r="AC2007" s="81" t="str">
        <f t="shared" si="314"/>
        <v>1985-Q3</v>
      </c>
      <c r="AD2007" s="87">
        <f t="shared" si="315"/>
        <v>14.25</v>
      </c>
      <c r="AF2007" s="81" t="str">
        <f t="shared" si="316"/>
        <v>1985-Q3</v>
      </c>
      <c r="AG2007" s="87">
        <f t="shared" si="317"/>
        <v>14.25</v>
      </c>
      <c r="AH2007" s="87">
        <f t="shared" si="318"/>
        <v>14.25</v>
      </c>
      <c r="AI2007" s="87">
        <f t="shared" si="319"/>
        <v>0</v>
      </c>
    </row>
    <row r="2008" spans="1:35" ht="12" customHeight="1" x14ac:dyDescent="0.2">
      <c r="A2008" s="73" t="s">
        <v>1887</v>
      </c>
      <c r="B2008" s="74" t="s">
        <v>31</v>
      </c>
      <c r="C2008" s="74" t="s">
        <v>1421</v>
      </c>
      <c r="D2008" s="74" t="s">
        <v>4</v>
      </c>
      <c r="E2008" s="74" t="s">
        <v>1425</v>
      </c>
      <c r="F2008" s="74" t="s">
        <v>2</v>
      </c>
      <c r="G2008" s="74" t="s">
        <v>2680</v>
      </c>
      <c r="H2008" s="76">
        <v>31016</v>
      </c>
      <c r="I2008" s="77">
        <v>80.7</v>
      </c>
      <c r="J2008" s="78">
        <v>10.94</v>
      </c>
      <c r="K2008" s="78">
        <v>16</v>
      </c>
      <c r="L2008" s="78">
        <v>40</v>
      </c>
      <c r="M2008" s="78">
        <v>1242.5</v>
      </c>
      <c r="N2008" s="76">
        <v>31287</v>
      </c>
      <c r="O2008" s="77">
        <v>28.3</v>
      </c>
      <c r="P2008" s="78">
        <v>10.74</v>
      </c>
      <c r="Q2008" s="78">
        <v>15.5</v>
      </c>
      <c r="R2008" s="78">
        <v>40</v>
      </c>
      <c r="S2008" s="78">
        <v>1223.3</v>
      </c>
      <c r="T2008" s="79">
        <v>9</v>
      </c>
      <c r="V2008" s="86">
        <v>31287</v>
      </c>
      <c r="X2008" s="81" t="str">
        <f t="shared" si="310"/>
        <v>1984-Q4</v>
      </c>
      <c r="Y2008" s="81" t="str">
        <f t="shared" si="311"/>
        <v>1984-Q4</v>
      </c>
      <c r="Z2008" s="87">
        <f t="shared" si="312"/>
        <v>16</v>
      </c>
      <c r="AB2008" s="81" t="str">
        <f t="shared" si="313"/>
        <v>1985-Q3</v>
      </c>
      <c r="AC2008" s="81" t="str">
        <f t="shared" si="314"/>
        <v>1985-Q3</v>
      </c>
      <c r="AD2008" s="87">
        <f t="shared" si="315"/>
        <v>15.5</v>
      </c>
      <c r="AF2008" s="81" t="str">
        <f t="shared" si="316"/>
        <v>1985-Q3</v>
      </c>
      <c r="AG2008" s="87">
        <f t="shared" si="317"/>
        <v>16</v>
      </c>
      <c r="AH2008" s="87">
        <f t="shared" si="318"/>
        <v>15.5</v>
      </c>
      <c r="AI2008" s="87">
        <f t="shared" si="319"/>
        <v>0.5</v>
      </c>
    </row>
    <row r="2009" spans="1:35" ht="12" customHeight="1" x14ac:dyDescent="0.2">
      <c r="A2009" s="73" t="s">
        <v>1887</v>
      </c>
      <c r="B2009" s="74" t="s">
        <v>81</v>
      </c>
      <c r="C2009" s="74" t="s">
        <v>84</v>
      </c>
      <c r="D2009" s="74" t="s">
        <v>83</v>
      </c>
      <c r="E2009" s="74" t="s">
        <v>589</v>
      </c>
      <c r="F2009" s="74" t="s">
        <v>2</v>
      </c>
      <c r="G2009" s="74" t="s">
        <v>2680</v>
      </c>
      <c r="H2009" s="76">
        <v>30929</v>
      </c>
      <c r="I2009" s="77">
        <v>139.9</v>
      </c>
      <c r="J2009" s="78">
        <v>12.22</v>
      </c>
      <c r="K2009" s="78">
        <v>15.4</v>
      </c>
      <c r="L2009" s="78">
        <v>40.51</v>
      </c>
      <c r="M2009" s="78">
        <v>2182.3000000000002</v>
      </c>
      <c r="N2009" s="76">
        <v>31266</v>
      </c>
      <c r="O2009" s="77">
        <v>139.1</v>
      </c>
      <c r="P2009" s="78">
        <v>11.95</v>
      </c>
      <c r="Q2009" s="78">
        <v>15</v>
      </c>
      <c r="R2009" s="78">
        <v>40.67</v>
      </c>
      <c r="S2009" s="78">
        <v>2333.6</v>
      </c>
      <c r="T2009" s="79">
        <v>11</v>
      </c>
      <c r="V2009" s="86">
        <v>31266</v>
      </c>
      <c r="X2009" s="81" t="str">
        <f t="shared" si="310"/>
        <v>1984-Q3</v>
      </c>
      <c r="Y2009" s="81" t="str">
        <f t="shared" si="311"/>
        <v>1984-Q3</v>
      </c>
      <c r="Z2009" s="87">
        <f t="shared" si="312"/>
        <v>15.4</v>
      </c>
      <c r="AB2009" s="81" t="str">
        <f t="shared" si="313"/>
        <v>1985-Q3</v>
      </c>
      <c r="AC2009" s="81" t="str">
        <f t="shared" si="314"/>
        <v>1985-Q3</v>
      </c>
      <c r="AD2009" s="87">
        <f t="shared" si="315"/>
        <v>15</v>
      </c>
      <c r="AF2009" s="81" t="str">
        <f t="shared" si="316"/>
        <v>1985-Q3</v>
      </c>
      <c r="AG2009" s="87">
        <f t="shared" si="317"/>
        <v>15.4</v>
      </c>
      <c r="AH2009" s="87">
        <f t="shared" si="318"/>
        <v>15</v>
      </c>
      <c r="AI2009" s="87">
        <f t="shared" si="319"/>
        <v>0.40000000000000036</v>
      </c>
    </row>
    <row r="2010" spans="1:35" ht="12" customHeight="1" x14ac:dyDescent="0.2">
      <c r="A2010" s="73" t="s">
        <v>1887</v>
      </c>
      <c r="B2010" s="74" t="s">
        <v>14</v>
      </c>
      <c r="C2010" s="74" t="s">
        <v>13</v>
      </c>
      <c r="D2010" s="74" t="s">
        <v>12</v>
      </c>
      <c r="E2010" s="74" t="s">
        <v>1712</v>
      </c>
      <c r="F2010" s="74" t="s">
        <v>2</v>
      </c>
      <c r="G2010" s="74" t="s">
        <v>2680</v>
      </c>
      <c r="H2010" s="76">
        <v>30932</v>
      </c>
      <c r="I2010" s="77">
        <v>12.3</v>
      </c>
      <c r="J2010" s="78">
        <v>12.05</v>
      </c>
      <c r="K2010" s="78">
        <v>16.25</v>
      </c>
      <c r="L2010" s="78">
        <v>36</v>
      </c>
      <c r="M2010" s="78">
        <v>306.10000000000002</v>
      </c>
      <c r="N2010" s="76">
        <v>31261</v>
      </c>
      <c r="O2010" s="77">
        <v>2.2999999999999998</v>
      </c>
      <c r="P2010" s="78">
        <v>11.53</v>
      </c>
      <c r="Q2010" s="78">
        <v>14.8</v>
      </c>
      <c r="R2010" s="78">
        <v>36</v>
      </c>
      <c r="S2010" s="78">
        <v>305.2</v>
      </c>
      <c r="T2010" s="79">
        <v>10</v>
      </c>
      <c r="V2010" s="86">
        <v>31261</v>
      </c>
      <c r="X2010" s="81" t="str">
        <f t="shared" si="310"/>
        <v>1984-Q3</v>
      </c>
      <c r="Y2010" s="81" t="str">
        <f t="shared" si="311"/>
        <v>1984-Q3</v>
      </c>
      <c r="Z2010" s="87">
        <f t="shared" si="312"/>
        <v>16.25</v>
      </c>
      <c r="AB2010" s="81" t="str">
        <f t="shared" si="313"/>
        <v>1985-Q3</v>
      </c>
      <c r="AC2010" s="81" t="str">
        <f t="shared" si="314"/>
        <v>1985-Q3</v>
      </c>
      <c r="AD2010" s="87">
        <f t="shared" si="315"/>
        <v>14.8</v>
      </c>
      <c r="AF2010" s="81" t="str">
        <f t="shared" si="316"/>
        <v>1985-Q3</v>
      </c>
      <c r="AG2010" s="87">
        <f t="shared" si="317"/>
        <v>16.25</v>
      </c>
      <c r="AH2010" s="87">
        <f t="shared" si="318"/>
        <v>14.8</v>
      </c>
      <c r="AI2010" s="87">
        <f t="shared" si="319"/>
        <v>1.4499999999999993</v>
      </c>
    </row>
    <row r="2011" spans="1:35" ht="12" customHeight="1" x14ac:dyDescent="0.2">
      <c r="A2011" s="73" t="s">
        <v>1887</v>
      </c>
      <c r="B2011" s="74" t="s">
        <v>70</v>
      </c>
      <c r="C2011" s="74" t="s">
        <v>69</v>
      </c>
      <c r="D2011" s="74" t="s">
        <v>26</v>
      </c>
      <c r="E2011" s="74" t="s">
        <v>729</v>
      </c>
      <c r="F2011" s="74" t="s">
        <v>2</v>
      </c>
      <c r="G2011" s="74" t="s">
        <v>2680</v>
      </c>
      <c r="H2011" s="76">
        <v>31184</v>
      </c>
      <c r="I2011" s="77">
        <v>576</v>
      </c>
      <c r="J2011" s="78">
        <v>12.75</v>
      </c>
      <c r="K2011" s="78">
        <v>16</v>
      </c>
      <c r="L2011" s="78">
        <v>37</v>
      </c>
      <c r="M2011" s="75" t="s">
        <v>1</v>
      </c>
      <c r="N2011" s="76">
        <v>31258</v>
      </c>
      <c r="O2011" s="77">
        <v>0</v>
      </c>
      <c r="P2011" s="75" t="s">
        <v>1</v>
      </c>
      <c r="Q2011" s="75" t="s">
        <v>1</v>
      </c>
      <c r="R2011" s="75" t="s">
        <v>1</v>
      </c>
      <c r="S2011" s="75" t="s">
        <v>1</v>
      </c>
      <c r="T2011" s="79">
        <v>2</v>
      </c>
      <c r="V2011" s="86">
        <v>31258</v>
      </c>
      <c r="X2011" s="81" t="str">
        <f t="shared" si="310"/>
        <v>1985-Q2</v>
      </c>
      <c r="Y2011" s="81" t="str">
        <f t="shared" si="311"/>
        <v>1985-Q2</v>
      </c>
      <c r="Z2011" s="87">
        <f t="shared" si="312"/>
        <v>16</v>
      </c>
      <c r="AB2011" s="81" t="str">
        <f t="shared" si="313"/>
        <v>1985-Q3</v>
      </c>
      <c r="AC2011" s="81" t="str">
        <f t="shared" si="314"/>
        <v/>
      </c>
      <c r="AD2011" s="87" t="str">
        <f t="shared" si="315"/>
        <v/>
      </c>
      <c r="AF2011" s="81" t="str">
        <f t="shared" si="316"/>
        <v/>
      </c>
      <c r="AG2011" s="87" t="str">
        <f t="shared" si="317"/>
        <v/>
      </c>
      <c r="AH2011" s="87" t="str">
        <f t="shared" si="318"/>
        <v/>
      </c>
      <c r="AI2011" s="87" t="str">
        <f t="shared" si="319"/>
        <v/>
      </c>
    </row>
    <row r="2012" spans="1:35" ht="12" customHeight="1" x14ac:dyDescent="0.2">
      <c r="A2012" s="73" t="s">
        <v>1887</v>
      </c>
      <c r="B2012" s="74" t="s">
        <v>8</v>
      </c>
      <c r="C2012" s="74" t="s">
        <v>2942</v>
      </c>
      <c r="D2012" s="74" t="s">
        <v>128</v>
      </c>
      <c r="E2012" s="74" t="s">
        <v>1747</v>
      </c>
      <c r="F2012" s="74" t="s">
        <v>2</v>
      </c>
      <c r="G2012" s="74" t="s">
        <v>2680</v>
      </c>
      <c r="H2012" s="76">
        <v>30848</v>
      </c>
      <c r="I2012" s="77">
        <v>5.9</v>
      </c>
      <c r="J2012" s="78">
        <v>12.15</v>
      </c>
      <c r="K2012" s="78">
        <v>15</v>
      </c>
      <c r="L2012" s="78">
        <v>46.4</v>
      </c>
      <c r="M2012" s="78">
        <v>195.4</v>
      </c>
      <c r="N2012" s="76">
        <v>31254</v>
      </c>
      <c r="O2012" s="77">
        <v>0.2</v>
      </c>
      <c r="P2012" s="78">
        <v>11.65</v>
      </c>
      <c r="Q2012" s="78">
        <v>14.5</v>
      </c>
      <c r="R2012" s="78">
        <v>47.88</v>
      </c>
      <c r="S2012" s="78">
        <v>191.7</v>
      </c>
      <c r="T2012" s="79">
        <v>13</v>
      </c>
      <c r="V2012" s="86">
        <v>31254</v>
      </c>
      <c r="X2012" s="81" t="str">
        <f t="shared" si="310"/>
        <v>1984-Q2</v>
      </c>
      <c r="Y2012" s="81" t="str">
        <f t="shared" si="311"/>
        <v>1984-Q2</v>
      </c>
      <c r="Z2012" s="87">
        <f t="shared" si="312"/>
        <v>15</v>
      </c>
      <c r="AB2012" s="81" t="str">
        <f t="shared" si="313"/>
        <v>1985-Q3</v>
      </c>
      <c r="AC2012" s="81" t="str">
        <f t="shared" si="314"/>
        <v>1985-Q3</v>
      </c>
      <c r="AD2012" s="87">
        <f t="shared" si="315"/>
        <v>14.5</v>
      </c>
      <c r="AF2012" s="81" t="str">
        <f t="shared" si="316"/>
        <v>1985-Q3</v>
      </c>
      <c r="AG2012" s="87">
        <f t="shared" si="317"/>
        <v>15</v>
      </c>
      <c r="AH2012" s="87">
        <f t="shared" si="318"/>
        <v>14.5</v>
      </c>
      <c r="AI2012" s="87">
        <f t="shared" si="319"/>
        <v>0.5</v>
      </c>
    </row>
    <row r="2013" spans="1:35" ht="12" customHeight="1" x14ac:dyDescent="0.2">
      <c r="A2013" s="73" t="s">
        <v>1887</v>
      </c>
      <c r="B2013" s="74" t="s">
        <v>57</v>
      </c>
      <c r="C2013" s="74" t="s">
        <v>874</v>
      </c>
      <c r="D2013" s="74" t="s">
        <v>875</v>
      </c>
      <c r="E2013" s="74" t="s">
        <v>885</v>
      </c>
      <c r="F2013" s="74" t="s">
        <v>2</v>
      </c>
      <c r="G2013" s="74" t="s">
        <v>2680</v>
      </c>
      <c r="H2013" s="76">
        <v>30516</v>
      </c>
      <c r="I2013" s="77">
        <v>400</v>
      </c>
      <c r="J2013" s="78">
        <v>10.57</v>
      </c>
      <c r="K2013" s="78">
        <v>15</v>
      </c>
      <c r="L2013" s="78">
        <v>28.6</v>
      </c>
      <c r="M2013" s="78">
        <v>7800</v>
      </c>
      <c r="N2013" s="76">
        <v>31244</v>
      </c>
      <c r="O2013" s="77">
        <v>282.2</v>
      </c>
      <c r="P2013" s="78">
        <v>10.3</v>
      </c>
      <c r="Q2013" s="78">
        <v>14.5</v>
      </c>
      <c r="R2013" s="78">
        <v>28.6</v>
      </c>
      <c r="S2013" s="78">
        <v>7666.9</v>
      </c>
      <c r="T2013" s="79">
        <v>24</v>
      </c>
      <c r="V2013" s="86">
        <v>31244</v>
      </c>
      <c r="X2013" s="81" t="str">
        <f t="shared" si="310"/>
        <v>1983-Q3</v>
      </c>
      <c r="Y2013" s="81" t="str">
        <f t="shared" si="311"/>
        <v>1983-Q3</v>
      </c>
      <c r="Z2013" s="87">
        <f t="shared" si="312"/>
        <v>15</v>
      </c>
      <c r="AB2013" s="81" t="str">
        <f t="shared" si="313"/>
        <v>1985-Q3</v>
      </c>
      <c r="AC2013" s="81" t="str">
        <f t="shared" si="314"/>
        <v>1985-Q3</v>
      </c>
      <c r="AD2013" s="87">
        <f t="shared" si="315"/>
        <v>14.5</v>
      </c>
      <c r="AF2013" s="81" t="str">
        <f t="shared" si="316"/>
        <v>1985-Q3</v>
      </c>
      <c r="AG2013" s="87">
        <f t="shared" si="317"/>
        <v>15</v>
      </c>
      <c r="AH2013" s="87">
        <f t="shared" si="318"/>
        <v>14.5</v>
      </c>
      <c r="AI2013" s="87">
        <f t="shared" si="319"/>
        <v>0.5</v>
      </c>
    </row>
    <row r="2014" spans="1:35" ht="12" customHeight="1" x14ac:dyDescent="0.2">
      <c r="A2014" s="73" t="s">
        <v>1887</v>
      </c>
      <c r="B2014" s="74" t="s">
        <v>39</v>
      </c>
      <c r="C2014" s="74" t="s">
        <v>2720</v>
      </c>
      <c r="D2014" s="74" t="s">
        <v>2228</v>
      </c>
      <c r="E2014" s="74" t="s">
        <v>1256</v>
      </c>
      <c r="F2014" s="74" t="s">
        <v>2</v>
      </c>
      <c r="G2014" s="74" t="s">
        <v>2680</v>
      </c>
      <c r="H2014" s="76">
        <v>30911</v>
      </c>
      <c r="I2014" s="77">
        <v>41.3</v>
      </c>
      <c r="J2014" s="78">
        <v>13.25</v>
      </c>
      <c r="K2014" s="78">
        <v>17.25</v>
      </c>
      <c r="L2014" s="78">
        <v>44.32</v>
      </c>
      <c r="M2014" s="78">
        <v>833</v>
      </c>
      <c r="N2014" s="76">
        <v>31237</v>
      </c>
      <c r="O2014" s="77">
        <v>5.8</v>
      </c>
      <c r="P2014" s="78">
        <v>12.09</v>
      </c>
      <c r="Q2014" s="78">
        <v>15</v>
      </c>
      <c r="R2014" s="78">
        <v>44.23</v>
      </c>
      <c r="S2014" s="78">
        <v>834.9</v>
      </c>
      <c r="T2014" s="79">
        <v>10</v>
      </c>
      <c r="V2014" s="86">
        <v>31237</v>
      </c>
      <c r="X2014" s="81" t="str">
        <f t="shared" si="310"/>
        <v>1984-Q3</v>
      </c>
      <c r="Y2014" s="81" t="str">
        <f t="shared" si="311"/>
        <v>1984-Q3</v>
      </c>
      <c r="Z2014" s="87">
        <f t="shared" si="312"/>
        <v>17.25</v>
      </c>
      <c r="AB2014" s="81" t="str">
        <f t="shared" si="313"/>
        <v>1985-Q3</v>
      </c>
      <c r="AC2014" s="81" t="str">
        <f t="shared" si="314"/>
        <v>1985-Q3</v>
      </c>
      <c r="AD2014" s="87">
        <f t="shared" si="315"/>
        <v>15</v>
      </c>
      <c r="AF2014" s="81" t="str">
        <f t="shared" si="316"/>
        <v>1985-Q3</v>
      </c>
      <c r="AG2014" s="87">
        <f t="shared" si="317"/>
        <v>17.25</v>
      </c>
      <c r="AH2014" s="87">
        <f t="shared" si="318"/>
        <v>15</v>
      </c>
      <c r="AI2014" s="87">
        <f t="shared" si="319"/>
        <v>2.25</v>
      </c>
    </row>
    <row r="2015" spans="1:35" ht="12" customHeight="1" x14ac:dyDescent="0.2">
      <c r="A2015" s="73" t="s">
        <v>1887</v>
      </c>
      <c r="B2015" s="74" t="s">
        <v>54</v>
      </c>
      <c r="C2015" s="74" t="s">
        <v>2269</v>
      </c>
      <c r="D2015" s="74" t="s">
        <v>26</v>
      </c>
      <c r="E2015" s="74" t="s">
        <v>999</v>
      </c>
      <c r="F2015" s="74" t="s">
        <v>2</v>
      </c>
      <c r="G2015" s="74" t="s">
        <v>2680</v>
      </c>
      <c r="H2015" s="76">
        <v>31002</v>
      </c>
      <c r="I2015" s="77">
        <v>94.7</v>
      </c>
      <c r="J2015" s="78">
        <v>12.88</v>
      </c>
      <c r="K2015" s="78">
        <v>18</v>
      </c>
      <c r="L2015" s="78">
        <v>32.4</v>
      </c>
      <c r="M2015" s="78">
        <v>682.8</v>
      </c>
      <c r="N2015" s="76">
        <v>31212</v>
      </c>
      <c r="O2015" s="77">
        <v>48.7</v>
      </c>
      <c r="P2015" s="78">
        <v>11.85</v>
      </c>
      <c r="Q2015" s="78">
        <v>15.5</v>
      </c>
      <c r="R2015" s="78">
        <v>31.89</v>
      </c>
      <c r="S2015" s="78">
        <v>616</v>
      </c>
      <c r="T2015" s="79">
        <v>7</v>
      </c>
      <c r="V2015" s="86">
        <v>31212</v>
      </c>
      <c r="X2015" s="81" t="str">
        <f t="shared" si="310"/>
        <v>1984-Q4</v>
      </c>
      <c r="Y2015" s="81" t="str">
        <f t="shared" si="311"/>
        <v>1984-Q4</v>
      </c>
      <c r="Z2015" s="87">
        <f t="shared" si="312"/>
        <v>18</v>
      </c>
      <c r="AB2015" s="81" t="str">
        <f t="shared" si="313"/>
        <v>1985-Q2</v>
      </c>
      <c r="AC2015" s="81" t="str">
        <f t="shared" si="314"/>
        <v>1985-Q2</v>
      </c>
      <c r="AD2015" s="87">
        <f t="shared" si="315"/>
        <v>15.5</v>
      </c>
      <c r="AF2015" s="81" t="str">
        <f t="shared" si="316"/>
        <v>1985-Q2</v>
      </c>
      <c r="AG2015" s="87">
        <f t="shared" si="317"/>
        <v>18</v>
      </c>
      <c r="AH2015" s="87">
        <f t="shared" si="318"/>
        <v>15.5</v>
      </c>
      <c r="AI2015" s="87">
        <f t="shared" si="319"/>
        <v>2.5</v>
      </c>
    </row>
    <row r="2016" spans="1:35" ht="12" customHeight="1" x14ac:dyDescent="0.2">
      <c r="A2016" s="73" t="s">
        <v>1887</v>
      </c>
      <c r="B2016" s="74" t="s">
        <v>60</v>
      </c>
      <c r="C2016" s="74" t="s">
        <v>59</v>
      </c>
      <c r="D2016" s="74" t="s">
        <v>2228</v>
      </c>
      <c r="E2016" s="74" t="s">
        <v>855</v>
      </c>
      <c r="F2016" s="74" t="s">
        <v>2</v>
      </c>
      <c r="G2016" s="74" t="s">
        <v>2680</v>
      </c>
      <c r="H2016" s="76">
        <v>30925</v>
      </c>
      <c r="I2016" s="77">
        <v>58.6</v>
      </c>
      <c r="J2016" s="78">
        <v>14.17</v>
      </c>
      <c r="K2016" s="78">
        <v>17.5</v>
      </c>
      <c r="L2016" s="78">
        <v>37.020000000000003</v>
      </c>
      <c r="M2016" s="78">
        <v>716.1</v>
      </c>
      <c r="N2016" s="76">
        <v>31198</v>
      </c>
      <c r="O2016" s="77">
        <v>36.299999999999997</v>
      </c>
      <c r="P2016" s="78">
        <v>13</v>
      </c>
      <c r="Q2016" s="78">
        <v>16</v>
      </c>
      <c r="R2016" s="78">
        <v>35.9</v>
      </c>
      <c r="S2016" s="78">
        <v>759.7</v>
      </c>
      <c r="T2016" s="79">
        <v>9</v>
      </c>
      <c r="V2016" s="86">
        <v>31198</v>
      </c>
      <c r="X2016" s="81" t="str">
        <f t="shared" si="310"/>
        <v>1984-Q3</v>
      </c>
      <c r="Y2016" s="81" t="str">
        <f t="shared" si="311"/>
        <v>1984-Q3</v>
      </c>
      <c r="Z2016" s="87">
        <f t="shared" si="312"/>
        <v>17.5</v>
      </c>
      <c r="AB2016" s="81" t="str">
        <f t="shared" si="313"/>
        <v>1985-Q2</v>
      </c>
      <c r="AC2016" s="81" t="str">
        <f t="shared" si="314"/>
        <v>1985-Q2</v>
      </c>
      <c r="AD2016" s="87">
        <f t="shared" si="315"/>
        <v>16</v>
      </c>
      <c r="AF2016" s="81" t="str">
        <f t="shared" si="316"/>
        <v>1985-Q2</v>
      </c>
      <c r="AG2016" s="87">
        <f t="shared" si="317"/>
        <v>17.5</v>
      </c>
      <c r="AH2016" s="87">
        <f t="shared" si="318"/>
        <v>16</v>
      </c>
      <c r="AI2016" s="87">
        <f t="shared" si="319"/>
        <v>1.5</v>
      </c>
    </row>
    <row r="2017" spans="1:35" ht="12" customHeight="1" x14ac:dyDescent="0.2">
      <c r="A2017" s="73" t="s">
        <v>1887</v>
      </c>
      <c r="B2017" s="74" t="s">
        <v>111</v>
      </c>
      <c r="C2017" s="74" t="s">
        <v>149</v>
      </c>
      <c r="D2017" s="74" t="s">
        <v>22</v>
      </c>
      <c r="E2017" s="74" t="s">
        <v>302</v>
      </c>
      <c r="F2017" s="74" t="s">
        <v>2</v>
      </c>
      <c r="G2017" s="74" t="s">
        <v>2680</v>
      </c>
      <c r="H2017" s="76">
        <v>30876</v>
      </c>
      <c r="I2017" s="77">
        <v>31.7</v>
      </c>
      <c r="J2017" s="78">
        <v>12.94</v>
      </c>
      <c r="K2017" s="78">
        <v>17</v>
      </c>
      <c r="L2017" s="78">
        <v>37.56</v>
      </c>
      <c r="M2017" s="78">
        <v>252.1</v>
      </c>
      <c r="N2017" s="76">
        <v>31196</v>
      </c>
      <c r="O2017" s="77">
        <v>14.4</v>
      </c>
      <c r="P2017" s="78">
        <v>11.91</v>
      </c>
      <c r="Q2017" s="78">
        <v>14.61</v>
      </c>
      <c r="R2017" s="78">
        <v>40.46</v>
      </c>
      <c r="S2017" s="78">
        <v>191.9</v>
      </c>
      <c r="T2017" s="79">
        <v>10</v>
      </c>
      <c r="V2017" s="86">
        <v>31196</v>
      </c>
      <c r="X2017" s="81" t="str">
        <f t="shared" si="310"/>
        <v>1984-Q3</v>
      </c>
      <c r="Y2017" s="81" t="str">
        <f t="shared" si="311"/>
        <v>1984-Q3</v>
      </c>
      <c r="Z2017" s="87">
        <f t="shared" si="312"/>
        <v>17</v>
      </c>
      <c r="AB2017" s="81" t="str">
        <f t="shared" si="313"/>
        <v>1985-Q2</v>
      </c>
      <c r="AC2017" s="81" t="str">
        <f t="shared" si="314"/>
        <v>1985-Q2</v>
      </c>
      <c r="AD2017" s="87">
        <f t="shared" si="315"/>
        <v>14.61</v>
      </c>
      <c r="AF2017" s="81" t="str">
        <f t="shared" si="316"/>
        <v>1985-Q2</v>
      </c>
      <c r="AG2017" s="87">
        <f t="shared" si="317"/>
        <v>17</v>
      </c>
      <c r="AH2017" s="87">
        <f t="shared" si="318"/>
        <v>14.61</v>
      </c>
      <c r="AI2017" s="87">
        <f t="shared" si="319"/>
        <v>2.3900000000000006</v>
      </c>
    </row>
    <row r="2018" spans="1:35" ht="12" customHeight="1" x14ac:dyDescent="0.2">
      <c r="A2018" s="73" t="s">
        <v>1887</v>
      </c>
      <c r="B2018" s="74" t="s">
        <v>60</v>
      </c>
      <c r="C2018" s="74" t="s">
        <v>859</v>
      </c>
      <c r="D2018" s="74" t="s">
        <v>2095</v>
      </c>
      <c r="E2018" s="74" t="s">
        <v>861</v>
      </c>
      <c r="F2018" s="74" t="s">
        <v>2</v>
      </c>
      <c r="G2018" s="74" t="s">
        <v>2680</v>
      </c>
      <c r="H2018" s="76">
        <v>30918</v>
      </c>
      <c r="I2018" s="77">
        <v>7.3</v>
      </c>
      <c r="J2018" s="78">
        <v>13.64</v>
      </c>
      <c r="K2018" s="78">
        <v>17.48</v>
      </c>
      <c r="L2018" s="78">
        <v>34.94</v>
      </c>
      <c r="M2018" s="75" t="s">
        <v>1</v>
      </c>
      <c r="N2018" s="76">
        <v>31177</v>
      </c>
      <c r="O2018" s="77">
        <v>4.5</v>
      </c>
      <c r="P2018" s="78">
        <v>13.54</v>
      </c>
      <c r="Q2018" s="78">
        <v>16.5</v>
      </c>
      <c r="R2018" s="78">
        <v>33.28</v>
      </c>
      <c r="S2018" s="75" t="s">
        <v>1</v>
      </c>
      <c r="T2018" s="79">
        <v>8</v>
      </c>
      <c r="V2018" s="86">
        <v>31177</v>
      </c>
      <c r="X2018" s="81" t="str">
        <f t="shared" si="310"/>
        <v>1984-Q3</v>
      </c>
      <c r="Y2018" s="81" t="str">
        <f t="shared" si="311"/>
        <v>1984-Q3</v>
      </c>
      <c r="Z2018" s="87">
        <f t="shared" si="312"/>
        <v>17.48</v>
      </c>
      <c r="AB2018" s="81" t="str">
        <f t="shared" si="313"/>
        <v>1985-Q2</v>
      </c>
      <c r="AC2018" s="81" t="str">
        <f t="shared" si="314"/>
        <v>1985-Q2</v>
      </c>
      <c r="AD2018" s="87">
        <f t="shared" si="315"/>
        <v>16.5</v>
      </c>
      <c r="AF2018" s="81" t="str">
        <f t="shared" si="316"/>
        <v>1985-Q2</v>
      </c>
      <c r="AG2018" s="87">
        <f t="shared" si="317"/>
        <v>17.48</v>
      </c>
      <c r="AH2018" s="87">
        <f t="shared" si="318"/>
        <v>16.5</v>
      </c>
      <c r="AI2018" s="87">
        <f t="shared" si="319"/>
        <v>0.98000000000000043</v>
      </c>
    </row>
    <row r="2019" spans="1:35" ht="12" customHeight="1" x14ac:dyDescent="0.2">
      <c r="A2019" s="73" t="s">
        <v>1887</v>
      </c>
      <c r="B2019" s="74" t="s">
        <v>81</v>
      </c>
      <c r="C2019" s="74" t="s">
        <v>84</v>
      </c>
      <c r="D2019" s="74" t="s">
        <v>83</v>
      </c>
      <c r="E2019" s="74" t="s">
        <v>590</v>
      </c>
      <c r="F2019" s="74" t="s">
        <v>2</v>
      </c>
      <c r="G2019" s="74" t="s">
        <v>2680</v>
      </c>
      <c r="H2019" s="76">
        <v>30727</v>
      </c>
      <c r="I2019" s="77">
        <v>71.8</v>
      </c>
      <c r="J2019" s="78">
        <v>11.84</v>
      </c>
      <c r="K2019" s="78">
        <v>15.62</v>
      </c>
      <c r="L2019" s="78">
        <v>37.01</v>
      </c>
      <c r="M2019" s="78">
        <v>468.5</v>
      </c>
      <c r="N2019" s="76">
        <v>31175</v>
      </c>
      <c r="O2019" s="77">
        <v>56</v>
      </c>
      <c r="P2019" s="78">
        <v>11.84</v>
      </c>
      <c r="Q2019" s="78">
        <v>15.62</v>
      </c>
      <c r="R2019" s="78">
        <v>37.01</v>
      </c>
      <c r="S2019" s="78">
        <v>413.3</v>
      </c>
      <c r="T2019" s="79">
        <v>14</v>
      </c>
      <c r="V2019" s="86">
        <v>31175</v>
      </c>
      <c r="X2019" s="81" t="str">
        <f t="shared" si="310"/>
        <v>1984-Q1</v>
      </c>
      <c r="Y2019" s="81" t="str">
        <f t="shared" si="311"/>
        <v>1984-Q1</v>
      </c>
      <c r="Z2019" s="87">
        <f t="shared" si="312"/>
        <v>15.62</v>
      </c>
      <c r="AB2019" s="81" t="str">
        <f t="shared" si="313"/>
        <v>1985-Q2</v>
      </c>
      <c r="AC2019" s="81" t="str">
        <f t="shared" si="314"/>
        <v>1985-Q2</v>
      </c>
      <c r="AD2019" s="87">
        <f t="shared" si="315"/>
        <v>15.62</v>
      </c>
      <c r="AF2019" s="81" t="str">
        <f t="shared" si="316"/>
        <v>1985-Q2</v>
      </c>
      <c r="AG2019" s="87">
        <f t="shared" si="317"/>
        <v>15.62</v>
      </c>
      <c r="AH2019" s="87">
        <f t="shared" si="318"/>
        <v>15.62</v>
      </c>
      <c r="AI2019" s="87">
        <f t="shared" si="319"/>
        <v>0</v>
      </c>
    </row>
    <row r="2020" spans="1:35" ht="12" customHeight="1" x14ac:dyDescent="0.2">
      <c r="A2020" s="73" t="s">
        <v>1887</v>
      </c>
      <c r="B2020" s="74" t="s">
        <v>116</v>
      </c>
      <c r="C2020" s="74" t="s">
        <v>13</v>
      </c>
      <c r="D2020" s="74" t="s">
        <v>12</v>
      </c>
      <c r="E2020" s="74" t="s">
        <v>1877</v>
      </c>
      <c r="F2020" s="74" t="s">
        <v>2</v>
      </c>
      <c r="G2020" s="74" t="s">
        <v>2680</v>
      </c>
      <c r="H2020" s="76">
        <v>30868</v>
      </c>
      <c r="I2020" s="77">
        <v>20.6</v>
      </c>
      <c r="J2020" s="78">
        <v>12.28</v>
      </c>
      <c r="K2020" s="78">
        <v>15.75</v>
      </c>
      <c r="L2020" s="78">
        <v>36</v>
      </c>
      <c r="M2020" s="78">
        <v>467</v>
      </c>
      <c r="N2020" s="76">
        <v>31169</v>
      </c>
      <c r="O2020" s="77">
        <v>4.4000000000000004</v>
      </c>
      <c r="P2020" s="78">
        <v>11.87</v>
      </c>
      <c r="Q2020" s="78">
        <v>14.68</v>
      </c>
      <c r="R2020" s="78">
        <v>36</v>
      </c>
      <c r="S2020" s="78">
        <v>434.1</v>
      </c>
      <c r="T2020" s="79">
        <v>10</v>
      </c>
      <c r="V2020" s="86">
        <v>31169</v>
      </c>
      <c r="X2020" s="81" t="str">
        <f t="shared" si="310"/>
        <v>1984-Q3</v>
      </c>
      <c r="Y2020" s="81" t="str">
        <f t="shared" si="311"/>
        <v>1984-Q3</v>
      </c>
      <c r="Z2020" s="87">
        <f t="shared" si="312"/>
        <v>15.75</v>
      </c>
      <c r="AB2020" s="81" t="str">
        <f t="shared" si="313"/>
        <v>1985-Q2</v>
      </c>
      <c r="AC2020" s="81" t="str">
        <f t="shared" si="314"/>
        <v>1985-Q2</v>
      </c>
      <c r="AD2020" s="87">
        <f t="shared" si="315"/>
        <v>14.68</v>
      </c>
      <c r="AF2020" s="81" t="str">
        <f t="shared" si="316"/>
        <v>1985-Q2</v>
      </c>
      <c r="AG2020" s="87">
        <f t="shared" si="317"/>
        <v>15.75</v>
      </c>
      <c r="AH2020" s="87">
        <f t="shared" si="318"/>
        <v>14.68</v>
      </c>
      <c r="AI2020" s="87">
        <f t="shared" si="319"/>
        <v>1.0700000000000003</v>
      </c>
    </row>
    <row r="2021" spans="1:35" ht="12" customHeight="1" x14ac:dyDescent="0.2">
      <c r="A2021" s="73" t="s">
        <v>1887</v>
      </c>
      <c r="B2021" s="74" t="s">
        <v>181</v>
      </c>
      <c r="C2021" s="74" t="s">
        <v>3015</v>
      </c>
      <c r="D2021" s="74" t="s">
        <v>22</v>
      </c>
      <c r="E2021" s="74" t="s">
        <v>1340</v>
      </c>
      <c r="F2021" s="74" t="s">
        <v>2</v>
      </c>
      <c r="G2021" s="74" t="s">
        <v>2680</v>
      </c>
      <c r="H2021" s="76">
        <v>30468</v>
      </c>
      <c r="I2021" s="77">
        <v>50.7</v>
      </c>
      <c r="J2021" s="78">
        <v>12.04</v>
      </c>
      <c r="K2021" s="78">
        <v>16.5</v>
      </c>
      <c r="L2021" s="78">
        <v>45.04</v>
      </c>
      <c r="M2021" s="78">
        <v>824</v>
      </c>
      <c r="N2021" s="76">
        <v>31166</v>
      </c>
      <c r="O2021" s="77">
        <v>31.6</v>
      </c>
      <c r="P2021" s="78">
        <v>11.37</v>
      </c>
      <c r="Q2021" s="78">
        <v>15</v>
      </c>
      <c r="R2021" s="78">
        <v>45.04</v>
      </c>
      <c r="S2021" s="78">
        <v>799.5</v>
      </c>
      <c r="T2021" s="79">
        <v>23</v>
      </c>
      <c r="V2021" s="86">
        <v>31166</v>
      </c>
      <c r="X2021" s="81" t="str">
        <f t="shared" si="310"/>
        <v>1983-Q2</v>
      </c>
      <c r="Y2021" s="81" t="str">
        <f t="shared" si="311"/>
        <v>1983-Q2</v>
      </c>
      <c r="Z2021" s="87">
        <f t="shared" si="312"/>
        <v>16.5</v>
      </c>
      <c r="AB2021" s="81" t="str">
        <f t="shared" si="313"/>
        <v>1985-Q2</v>
      </c>
      <c r="AC2021" s="81" t="str">
        <f t="shared" si="314"/>
        <v>1985-Q2</v>
      </c>
      <c r="AD2021" s="87">
        <f t="shared" si="315"/>
        <v>15</v>
      </c>
      <c r="AF2021" s="81" t="str">
        <f t="shared" si="316"/>
        <v>1985-Q2</v>
      </c>
      <c r="AG2021" s="87">
        <f t="shared" si="317"/>
        <v>16.5</v>
      </c>
      <c r="AH2021" s="87">
        <f t="shared" si="318"/>
        <v>15</v>
      </c>
      <c r="AI2021" s="87">
        <f t="shared" si="319"/>
        <v>1.5</v>
      </c>
    </row>
    <row r="2022" spans="1:35" ht="12" customHeight="1" x14ac:dyDescent="0.2">
      <c r="A2022" s="73" t="s">
        <v>1887</v>
      </c>
      <c r="B2022" s="74" t="s">
        <v>31</v>
      </c>
      <c r="C2022" s="74" t="s">
        <v>173</v>
      </c>
      <c r="D2022" s="74" t="s">
        <v>19</v>
      </c>
      <c r="E2022" s="74" t="s">
        <v>1413</v>
      </c>
      <c r="F2022" s="74" t="s">
        <v>2</v>
      </c>
      <c r="G2022" s="74" t="s">
        <v>2680</v>
      </c>
      <c r="H2022" s="76">
        <v>30890</v>
      </c>
      <c r="I2022" s="77">
        <v>330</v>
      </c>
      <c r="J2022" s="78">
        <v>12.48</v>
      </c>
      <c r="K2022" s="78">
        <v>15.1</v>
      </c>
      <c r="L2022" s="78">
        <v>35</v>
      </c>
      <c r="M2022" s="78">
        <v>4634.3</v>
      </c>
      <c r="N2022" s="76">
        <v>31162.75</v>
      </c>
      <c r="O2022" s="77">
        <v>120.8</v>
      </c>
      <c r="P2022" s="78">
        <v>12.5</v>
      </c>
      <c r="Q2022" s="78">
        <v>15.5</v>
      </c>
      <c r="R2022" s="78">
        <v>34.9</v>
      </c>
      <c r="S2022" s="78">
        <v>4599</v>
      </c>
      <c r="T2022" s="79">
        <v>9</v>
      </c>
      <c r="V2022" s="86">
        <v>31162.75</v>
      </c>
      <c r="X2022" s="81" t="str">
        <f t="shared" si="310"/>
        <v>1984-Q3</v>
      </c>
      <c r="Y2022" s="81" t="str">
        <f t="shared" si="311"/>
        <v>1984-Q3</v>
      </c>
      <c r="Z2022" s="87">
        <f t="shared" si="312"/>
        <v>15.1</v>
      </c>
      <c r="AB2022" s="81" t="str">
        <f t="shared" si="313"/>
        <v>1985-Q2</v>
      </c>
      <c r="AC2022" s="81" t="str">
        <f t="shared" si="314"/>
        <v>1985-Q2</v>
      </c>
      <c r="AD2022" s="87">
        <f t="shared" si="315"/>
        <v>15.5</v>
      </c>
      <c r="AF2022" s="81" t="str">
        <f t="shared" si="316"/>
        <v>1985-Q2</v>
      </c>
      <c r="AG2022" s="87">
        <f t="shared" si="317"/>
        <v>15.1</v>
      </c>
      <c r="AH2022" s="87">
        <f t="shared" si="318"/>
        <v>15.5</v>
      </c>
      <c r="AI2022" s="87">
        <f t="shared" si="319"/>
        <v>-0.40000000000000036</v>
      </c>
    </row>
    <row r="2023" spans="1:35" ht="12" customHeight="1" x14ac:dyDescent="0.2">
      <c r="A2023" s="73" t="s">
        <v>1887</v>
      </c>
      <c r="B2023" s="74" t="s">
        <v>199</v>
      </c>
      <c r="C2023" s="74" t="s">
        <v>13</v>
      </c>
      <c r="D2023" s="74" t="s">
        <v>12</v>
      </c>
      <c r="E2023" s="74" t="s">
        <v>1026</v>
      </c>
      <c r="F2023" s="74" t="s">
        <v>2</v>
      </c>
      <c r="G2023" s="74" t="s">
        <v>2680</v>
      </c>
      <c r="H2023" s="76">
        <v>30882</v>
      </c>
      <c r="I2023" s="77">
        <v>3.9</v>
      </c>
      <c r="J2023" s="78">
        <v>12.57</v>
      </c>
      <c r="K2023" s="78">
        <v>16.25</v>
      </c>
      <c r="L2023" s="78">
        <v>36</v>
      </c>
      <c r="M2023" s="75" t="s">
        <v>1</v>
      </c>
      <c r="N2023" s="76">
        <v>31158.75</v>
      </c>
      <c r="O2023" s="77">
        <v>1.5</v>
      </c>
      <c r="P2023" s="78">
        <v>11.24</v>
      </c>
      <c r="Q2023" s="78">
        <v>14</v>
      </c>
      <c r="R2023" s="78">
        <v>34.200000000000003</v>
      </c>
      <c r="S2023" s="75" t="s">
        <v>1</v>
      </c>
      <c r="T2023" s="79">
        <v>9</v>
      </c>
      <c r="V2023" s="86">
        <v>31158.75</v>
      </c>
      <c r="X2023" s="81" t="str">
        <f t="shared" si="310"/>
        <v>1984-Q3</v>
      </c>
      <c r="Y2023" s="81" t="str">
        <f t="shared" si="311"/>
        <v>1984-Q3</v>
      </c>
      <c r="Z2023" s="87">
        <f t="shared" si="312"/>
        <v>16.25</v>
      </c>
      <c r="AB2023" s="81" t="str">
        <f t="shared" si="313"/>
        <v>1985-Q2</v>
      </c>
      <c r="AC2023" s="81" t="str">
        <f t="shared" si="314"/>
        <v>1985-Q2</v>
      </c>
      <c r="AD2023" s="87">
        <f t="shared" si="315"/>
        <v>14</v>
      </c>
      <c r="AF2023" s="81" t="str">
        <f t="shared" si="316"/>
        <v>1985-Q2</v>
      </c>
      <c r="AG2023" s="87">
        <f t="shared" si="317"/>
        <v>16.25</v>
      </c>
      <c r="AH2023" s="87">
        <f t="shared" si="318"/>
        <v>14</v>
      </c>
      <c r="AI2023" s="87">
        <f t="shared" si="319"/>
        <v>2.25</v>
      </c>
    </row>
    <row r="2024" spans="1:35" ht="12" customHeight="1" x14ac:dyDescent="0.2">
      <c r="A2024" s="73" t="s">
        <v>1887</v>
      </c>
      <c r="B2024" s="74" t="s">
        <v>39</v>
      </c>
      <c r="C2024" s="74" t="s">
        <v>1175</v>
      </c>
      <c r="D2024" s="74" t="s">
        <v>1176</v>
      </c>
      <c r="E2024" s="74" t="s">
        <v>1187</v>
      </c>
      <c r="F2024" s="74" t="s">
        <v>2</v>
      </c>
      <c r="G2024" s="74" t="s">
        <v>2680</v>
      </c>
      <c r="H2024" s="76">
        <v>30825</v>
      </c>
      <c r="I2024" s="77">
        <v>27.2</v>
      </c>
      <c r="J2024" s="78">
        <v>13.95</v>
      </c>
      <c r="K2024" s="78">
        <v>18.3</v>
      </c>
      <c r="L2024" s="78">
        <v>42.09</v>
      </c>
      <c r="M2024" s="78">
        <v>471.3</v>
      </c>
      <c r="N2024" s="76">
        <v>31152.75</v>
      </c>
      <c r="O2024" s="77">
        <v>16.100000000000001</v>
      </c>
      <c r="P2024" s="78">
        <v>12.84</v>
      </c>
      <c r="Q2024" s="78">
        <v>15.7</v>
      </c>
      <c r="R2024" s="78">
        <v>42.09</v>
      </c>
      <c r="S2024" s="78">
        <v>520.6</v>
      </c>
      <c r="T2024" s="79">
        <v>10</v>
      </c>
      <c r="V2024" s="86">
        <v>31152.75</v>
      </c>
      <c r="X2024" s="81" t="str">
        <f t="shared" si="310"/>
        <v>1984-Q2</v>
      </c>
      <c r="Y2024" s="81" t="str">
        <f t="shared" si="311"/>
        <v>1984-Q2</v>
      </c>
      <c r="Z2024" s="87">
        <f t="shared" si="312"/>
        <v>18.3</v>
      </c>
      <c r="AB2024" s="81" t="str">
        <f t="shared" si="313"/>
        <v>1985-Q2</v>
      </c>
      <c r="AC2024" s="81" t="str">
        <f t="shared" si="314"/>
        <v>1985-Q2</v>
      </c>
      <c r="AD2024" s="87">
        <f t="shared" si="315"/>
        <v>15.7</v>
      </c>
      <c r="AF2024" s="81" t="str">
        <f t="shared" si="316"/>
        <v>1985-Q2</v>
      </c>
      <c r="AG2024" s="87">
        <f t="shared" si="317"/>
        <v>18.3</v>
      </c>
      <c r="AH2024" s="87">
        <f t="shared" si="318"/>
        <v>15.7</v>
      </c>
      <c r="AI2024" s="87">
        <f t="shared" si="319"/>
        <v>2.6000000000000014</v>
      </c>
    </row>
    <row r="2025" spans="1:35" ht="12" customHeight="1" x14ac:dyDescent="0.2">
      <c r="A2025" s="73" t="s">
        <v>1887</v>
      </c>
      <c r="B2025" s="74" t="s">
        <v>39</v>
      </c>
      <c r="C2025" s="74" t="s">
        <v>1222</v>
      </c>
      <c r="D2025" s="74" t="s">
        <v>2228</v>
      </c>
      <c r="E2025" s="74" t="s">
        <v>1231</v>
      </c>
      <c r="F2025" s="74" t="s">
        <v>2</v>
      </c>
      <c r="G2025" s="74" t="s">
        <v>2680</v>
      </c>
      <c r="H2025" s="76">
        <v>30820</v>
      </c>
      <c r="I2025" s="77">
        <v>134</v>
      </c>
      <c r="J2025" s="78">
        <v>13.9</v>
      </c>
      <c r="K2025" s="78">
        <v>17.2</v>
      </c>
      <c r="L2025" s="78">
        <v>39.85</v>
      </c>
      <c r="M2025" s="78">
        <v>1975.9</v>
      </c>
      <c r="N2025" s="76">
        <v>31145.75</v>
      </c>
      <c r="O2025" s="77">
        <v>78.5</v>
      </c>
      <c r="P2025" s="78">
        <v>13.12</v>
      </c>
      <c r="Q2025" s="78">
        <v>15.5</v>
      </c>
      <c r="R2025" s="78">
        <v>40.97</v>
      </c>
      <c r="S2025" s="78">
        <v>1965</v>
      </c>
      <c r="T2025" s="79">
        <v>10</v>
      </c>
      <c r="V2025" s="86">
        <v>31145.75</v>
      </c>
      <c r="X2025" s="81" t="str">
        <f t="shared" si="310"/>
        <v>1984-Q2</v>
      </c>
      <c r="Y2025" s="81" t="str">
        <f t="shared" si="311"/>
        <v>1984-Q2</v>
      </c>
      <c r="Z2025" s="87">
        <f t="shared" si="312"/>
        <v>17.2</v>
      </c>
      <c r="AB2025" s="81" t="str">
        <f t="shared" si="313"/>
        <v>1985-Q2</v>
      </c>
      <c r="AC2025" s="81" t="str">
        <f t="shared" si="314"/>
        <v>1985-Q2</v>
      </c>
      <c r="AD2025" s="87">
        <f t="shared" si="315"/>
        <v>15.5</v>
      </c>
      <c r="AF2025" s="81" t="str">
        <f t="shared" si="316"/>
        <v>1985-Q2</v>
      </c>
      <c r="AG2025" s="87">
        <f t="shared" si="317"/>
        <v>17.2</v>
      </c>
      <c r="AH2025" s="87">
        <f t="shared" si="318"/>
        <v>15.5</v>
      </c>
      <c r="AI2025" s="87">
        <f t="shared" si="319"/>
        <v>1.6999999999999993</v>
      </c>
    </row>
    <row r="2026" spans="1:35" ht="12" customHeight="1" x14ac:dyDescent="0.2">
      <c r="A2026" s="73" t="s">
        <v>1887</v>
      </c>
      <c r="B2026" s="74" t="s">
        <v>111</v>
      </c>
      <c r="C2026" s="74" t="s">
        <v>2263</v>
      </c>
      <c r="D2026" s="74" t="s">
        <v>26</v>
      </c>
      <c r="E2026" s="74" t="s">
        <v>287</v>
      </c>
      <c r="F2026" s="74" t="s">
        <v>2</v>
      </c>
      <c r="G2026" s="74" t="s">
        <v>2680</v>
      </c>
      <c r="H2026" s="76">
        <v>30750</v>
      </c>
      <c r="I2026" s="77">
        <v>80</v>
      </c>
      <c r="J2026" s="78">
        <v>12.49</v>
      </c>
      <c r="K2026" s="78">
        <v>16.809999999999999</v>
      </c>
      <c r="L2026" s="78">
        <v>33.909999999999997</v>
      </c>
      <c r="M2026" s="78">
        <v>2225</v>
      </c>
      <c r="N2026" s="76">
        <v>31140</v>
      </c>
      <c r="O2026" s="77">
        <v>-10.4</v>
      </c>
      <c r="P2026" s="78">
        <v>9.59</v>
      </c>
      <c r="Q2026" s="78">
        <v>14.6</v>
      </c>
      <c r="R2026" s="78">
        <v>27.3</v>
      </c>
      <c r="S2026" s="78">
        <v>2419</v>
      </c>
      <c r="T2026" s="79">
        <v>13</v>
      </c>
      <c r="V2026" s="86">
        <v>31140</v>
      </c>
      <c r="X2026" s="81" t="str">
        <f t="shared" si="310"/>
        <v>1984-Q1</v>
      </c>
      <c r="Y2026" s="81" t="str">
        <f t="shared" si="311"/>
        <v>1984-Q1</v>
      </c>
      <c r="Z2026" s="87">
        <f t="shared" si="312"/>
        <v>16.809999999999999</v>
      </c>
      <c r="AB2026" s="81" t="str">
        <f t="shared" si="313"/>
        <v>1985-Q2</v>
      </c>
      <c r="AC2026" s="81" t="str">
        <f t="shared" si="314"/>
        <v>1985-Q2</v>
      </c>
      <c r="AD2026" s="87">
        <f t="shared" si="315"/>
        <v>14.6</v>
      </c>
      <c r="AF2026" s="81" t="str">
        <f t="shared" si="316"/>
        <v>1985-Q2</v>
      </c>
      <c r="AG2026" s="87">
        <f t="shared" si="317"/>
        <v>16.809999999999999</v>
      </c>
      <c r="AH2026" s="87">
        <f t="shared" si="318"/>
        <v>14.6</v>
      </c>
      <c r="AI2026" s="87">
        <f t="shared" si="319"/>
        <v>2.2099999999999991</v>
      </c>
    </row>
    <row r="2027" spans="1:35" ht="12" customHeight="1" x14ac:dyDescent="0.2">
      <c r="A2027" s="73" t="s">
        <v>1887</v>
      </c>
      <c r="B2027" s="74" t="s">
        <v>204</v>
      </c>
      <c r="C2027" s="74" t="s">
        <v>203</v>
      </c>
      <c r="D2027" s="74" t="s">
        <v>83</v>
      </c>
      <c r="E2027" s="74" t="s">
        <v>989</v>
      </c>
      <c r="F2027" s="74" t="s">
        <v>2</v>
      </c>
      <c r="G2027" s="74" t="s">
        <v>2680</v>
      </c>
      <c r="H2027" s="76">
        <v>30727</v>
      </c>
      <c r="I2027" s="77">
        <v>638.5</v>
      </c>
      <c r="J2027" s="78">
        <v>11.98</v>
      </c>
      <c r="K2027" s="78">
        <v>15.62</v>
      </c>
      <c r="L2027" s="78">
        <v>38.159999999999997</v>
      </c>
      <c r="M2027" s="78">
        <v>3914.2</v>
      </c>
      <c r="N2027" s="76">
        <v>31135</v>
      </c>
      <c r="O2027" s="77">
        <v>455</v>
      </c>
      <c r="P2027" s="78">
        <v>12.17</v>
      </c>
      <c r="Q2027" s="78">
        <v>15.62</v>
      </c>
      <c r="R2027" s="78">
        <v>37.369999999999997</v>
      </c>
      <c r="S2027" s="75" t="s">
        <v>1</v>
      </c>
      <c r="T2027" s="79">
        <v>13</v>
      </c>
      <c r="V2027" s="86">
        <v>31135</v>
      </c>
      <c r="X2027" s="81" t="str">
        <f t="shared" si="310"/>
        <v>1984-Q1</v>
      </c>
      <c r="Y2027" s="81" t="str">
        <f t="shared" si="311"/>
        <v>1984-Q1</v>
      </c>
      <c r="Z2027" s="87">
        <f t="shared" si="312"/>
        <v>15.62</v>
      </c>
      <c r="AB2027" s="81" t="str">
        <f t="shared" si="313"/>
        <v>1985-Q1</v>
      </c>
      <c r="AC2027" s="81" t="str">
        <f t="shared" si="314"/>
        <v>1985-Q1</v>
      </c>
      <c r="AD2027" s="87">
        <f t="shared" si="315"/>
        <v>15.62</v>
      </c>
      <c r="AF2027" s="81" t="str">
        <f t="shared" si="316"/>
        <v>1985-Q1</v>
      </c>
      <c r="AG2027" s="87">
        <f t="shared" si="317"/>
        <v>15.62</v>
      </c>
      <c r="AH2027" s="87">
        <f t="shared" si="318"/>
        <v>15.62</v>
      </c>
      <c r="AI2027" s="87">
        <f t="shared" si="319"/>
        <v>0</v>
      </c>
    </row>
    <row r="2028" spans="1:35" ht="12" customHeight="1" x14ac:dyDescent="0.2">
      <c r="A2028" s="73" t="s">
        <v>1887</v>
      </c>
      <c r="B2028" s="74" t="s">
        <v>31</v>
      </c>
      <c r="C2028" s="74" t="s">
        <v>1402</v>
      </c>
      <c r="D2028" s="74" t="s">
        <v>4</v>
      </c>
      <c r="E2028" s="74" t="s">
        <v>1404</v>
      </c>
      <c r="F2028" s="74" t="s">
        <v>2</v>
      </c>
      <c r="G2028" s="74" t="s">
        <v>2680</v>
      </c>
      <c r="H2028" s="76">
        <v>30971</v>
      </c>
      <c r="I2028" s="77">
        <v>20.399999999999999</v>
      </c>
      <c r="J2028" s="78">
        <v>13.38</v>
      </c>
      <c r="K2028" s="78">
        <v>18.5</v>
      </c>
      <c r="L2028" s="78">
        <v>34.5</v>
      </c>
      <c r="M2028" s="78">
        <v>409.9</v>
      </c>
      <c r="N2028" s="76">
        <v>31121</v>
      </c>
      <c r="O2028" s="77">
        <v>6</v>
      </c>
      <c r="P2028" s="78">
        <v>12.23</v>
      </c>
      <c r="Q2028" s="78">
        <v>15.62</v>
      </c>
      <c r="R2028" s="78">
        <v>34.700000000000003</v>
      </c>
      <c r="S2028" s="78">
        <v>405.5</v>
      </c>
      <c r="T2028" s="79">
        <v>5</v>
      </c>
      <c r="V2028" s="86">
        <v>31121</v>
      </c>
      <c r="X2028" s="81" t="str">
        <f t="shared" si="310"/>
        <v>1984-Q4</v>
      </c>
      <c r="Y2028" s="81" t="str">
        <f t="shared" si="311"/>
        <v>1984-Q4</v>
      </c>
      <c r="Z2028" s="87">
        <f t="shared" si="312"/>
        <v>18.5</v>
      </c>
      <c r="AB2028" s="81" t="str">
        <f t="shared" si="313"/>
        <v>1985-Q1</v>
      </c>
      <c r="AC2028" s="81" t="str">
        <f t="shared" si="314"/>
        <v>1985-Q1</v>
      </c>
      <c r="AD2028" s="87">
        <f t="shared" si="315"/>
        <v>15.62</v>
      </c>
      <c r="AF2028" s="81" t="str">
        <f t="shared" si="316"/>
        <v>1985-Q1</v>
      </c>
      <c r="AG2028" s="87">
        <f t="shared" si="317"/>
        <v>18.5</v>
      </c>
      <c r="AH2028" s="87">
        <f t="shared" si="318"/>
        <v>15.62</v>
      </c>
      <c r="AI2028" s="87">
        <f t="shared" si="319"/>
        <v>2.8800000000000008</v>
      </c>
    </row>
    <row r="2029" spans="1:35" ht="12" customHeight="1" x14ac:dyDescent="0.2">
      <c r="A2029" s="73" t="s">
        <v>1887</v>
      </c>
      <c r="B2029" s="74" t="s">
        <v>39</v>
      </c>
      <c r="C2029" s="74" t="s">
        <v>187</v>
      </c>
      <c r="D2029" s="74" t="s">
        <v>2188</v>
      </c>
      <c r="E2029" s="74" t="s">
        <v>1216</v>
      </c>
      <c r="F2029" s="74" t="s">
        <v>2</v>
      </c>
      <c r="G2029" s="74" t="s">
        <v>2680</v>
      </c>
      <c r="H2029" s="76">
        <v>30791.75</v>
      </c>
      <c r="I2029" s="77">
        <v>104.5</v>
      </c>
      <c r="J2029" s="78">
        <v>13.12</v>
      </c>
      <c r="K2029" s="78">
        <v>16.8</v>
      </c>
      <c r="L2029" s="78">
        <v>43.61</v>
      </c>
      <c r="M2029" s="78">
        <v>2998</v>
      </c>
      <c r="N2029" s="76">
        <v>31120</v>
      </c>
      <c r="O2029" s="77">
        <v>49.3</v>
      </c>
      <c r="P2029" s="78">
        <v>12.42</v>
      </c>
      <c r="Q2029" s="78">
        <v>15.5</v>
      </c>
      <c r="R2029" s="78">
        <v>43.35</v>
      </c>
      <c r="S2029" s="78">
        <v>3090.5</v>
      </c>
      <c r="T2029" s="79">
        <v>10</v>
      </c>
      <c r="V2029" s="86">
        <v>31120</v>
      </c>
      <c r="X2029" s="81" t="str">
        <f t="shared" si="310"/>
        <v>1984-Q2</v>
      </c>
      <c r="Y2029" s="81" t="str">
        <f t="shared" si="311"/>
        <v>1984-Q2</v>
      </c>
      <c r="Z2029" s="87">
        <f t="shared" si="312"/>
        <v>16.8</v>
      </c>
      <c r="AB2029" s="81" t="str">
        <f t="shared" si="313"/>
        <v>1985-Q1</v>
      </c>
      <c r="AC2029" s="81" t="str">
        <f t="shared" si="314"/>
        <v>1985-Q1</v>
      </c>
      <c r="AD2029" s="87">
        <f t="shared" si="315"/>
        <v>15.5</v>
      </c>
      <c r="AF2029" s="81" t="str">
        <f t="shared" si="316"/>
        <v>1985-Q1</v>
      </c>
      <c r="AG2029" s="87">
        <f t="shared" si="317"/>
        <v>16.8</v>
      </c>
      <c r="AH2029" s="87">
        <f t="shared" si="318"/>
        <v>15.5</v>
      </c>
      <c r="AI2029" s="87">
        <f t="shared" si="319"/>
        <v>1.3000000000000007</v>
      </c>
    </row>
    <row r="2030" spans="1:35" ht="12" customHeight="1" x14ac:dyDescent="0.2">
      <c r="A2030" s="73" t="s">
        <v>1887</v>
      </c>
      <c r="B2030" s="74" t="s">
        <v>184</v>
      </c>
      <c r="C2030" s="74" t="s">
        <v>2452</v>
      </c>
      <c r="D2030" s="74" t="s">
        <v>4</v>
      </c>
      <c r="E2030" s="74" t="s">
        <v>1267</v>
      </c>
      <c r="F2030" s="74" t="s">
        <v>2</v>
      </c>
      <c r="G2030" s="74" t="s">
        <v>2680</v>
      </c>
      <c r="H2030" s="76">
        <v>30774.75</v>
      </c>
      <c r="I2030" s="77">
        <v>159</v>
      </c>
      <c r="J2030" s="78">
        <v>13.74</v>
      </c>
      <c r="K2030" s="78">
        <v>19.600000000000001</v>
      </c>
      <c r="L2030" s="78">
        <v>40.1</v>
      </c>
      <c r="M2030" s="78">
        <v>2169.9</v>
      </c>
      <c r="N2030" s="76">
        <v>31114</v>
      </c>
      <c r="O2030" s="77">
        <v>19.5</v>
      </c>
      <c r="P2030" s="78">
        <v>12.99</v>
      </c>
      <c r="Q2030" s="78">
        <v>16.850000000000001</v>
      </c>
      <c r="R2030" s="78">
        <v>40.43</v>
      </c>
      <c r="S2030" s="78">
        <v>1972.2</v>
      </c>
      <c r="T2030" s="79">
        <v>11</v>
      </c>
      <c r="V2030" s="86">
        <v>31114</v>
      </c>
      <c r="X2030" s="81" t="str">
        <f t="shared" si="310"/>
        <v>1984-Q2</v>
      </c>
      <c r="Y2030" s="81" t="str">
        <f t="shared" si="311"/>
        <v>1984-Q2</v>
      </c>
      <c r="Z2030" s="87">
        <f t="shared" si="312"/>
        <v>19.600000000000001</v>
      </c>
      <c r="AB2030" s="81" t="str">
        <f t="shared" si="313"/>
        <v>1985-Q1</v>
      </c>
      <c r="AC2030" s="81" t="str">
        <f t="shared" si="314"/>
        <v>1985-Q1</v>
      </c>
      <c r="AD2030" s="87">
        <f t="shared" si="315"/>
        <v>16.850000000000001</v>
      </c>
      <c r="AF2030" s="81" t="str">
        <f t="shared" si="316"/>
        <v>1985-Q1</v>
      </c>
      <c r="AG2030" s="87">
        <f t="shared" si="317"/>
        <v>19.600000000000001</v>
      </c>
      <c r="AH2030" s="87">
        <f t="shared" si="318"/>
        <v>16.850000000000001</v>
      </c>
      <c r="AI2030" s="87">
        <f t="shared" si="319"/>
        <v>2.75</v>
      </c>
    </row>
    <row r="2031" spans="1:35" ht="12" customHeight="1" x14ac:dyDescent="0.2">
      <c r="A2031" s="73" t="s">
        <v>1887</v>
      </c>
      <c r="B2031" s="74" t="s">
        <v>70</v>
      </c>
      <c r="C2031" s="74" t="s">
        <v>69</v>
      </c>
      <c r="D2031" s="74" t="s">
        <v>26</v>
      </c>
      <c r="E2031" s="74" t="s">
        <v>730</v>
      </c>
      <c r="F2031" s="74" t="s">
        <v>2</v>
      </c>
      <c r="G2031" s="74" t="s">
        <v>2680</v>
      </c>
      <c r="H2031" s="76">
        <v>30783.75</v>
      </c>
      <c r="I2031" s="77">
        <v>591.70000000000005</v>
      </c>
      <c r="J2031" s="78">
        <v>12.82</v>
      </c>
      <c r="K2031" s="78">
        <v>16</v>
      </c>
      <c r="L2031" s="78">
        <v>37</v>
      </c>
      <c r="M2031" s="78">
        <v>2902.3</v>
      </c>
      <c r="N2031" s="76">
        <v>31111</v>
      </c>
      <c r="O2031" s="77">
        <v>0</v>
      </c>
      <c r="P2031" s="75" t="s">
        <v>1</v>
      </c>
      <c r="Q2031" s="75" t="s">
        <v>1</v>
      </c>
      <c r="R2031" s="75" t="s">
        <v>1</v>
      </c>
      <c r="S2031" s="78">
        <v>2541.1999999999998</v>
      </c>
      <c r="T2031" s="79">
        <v>10</v>
      </c>
      <c r="V2031" s="86">
        <v>31111</v>
      </c>
      <c r="X2031" s="81" t="str">
        <f t="shared" si="310"/>
        <v>1984-Q2</v>
      </c>
      <c r="Y2031" s="81" t="str">
        <f t="shared" si="311"/>
        <v>1984-Q2</v>
      </c>
      <c r="Z2031" s="87">
        <f t="shared" si="312"/>
        <v>16</v>
      </c>
      <c r="AB2031" s="81" t="str">
        <f t="shared" si="313"/>
        <v>1985-Q1</v>
      </c>
      <c r="AC2031" s="81" t="str">
        <f t="shared" si="314"/>
        <v/>
      </c>
      <c r="AD2031" s="87" t="str">
        <f t="shared" si="315"/>
        <v/>
      </c>
      <c r="AF2031" s="81" t="str">
        <f t="shared" si="316"/>
        <v/>
      </c>
      <c r="AG2031" s="87" t="str">
        <f t="shared" si="317"/>
        <v/>
      </c>
      <c r="AH2031" s="87" t="str">
        <f t="shared" si="318"/>
        <v/>
      </c>
      <c r="AI2031" s="87" t="str">
        <f t="shared" si="319"/>
        <v/>
      </c>
    </row>
    <row r="2032" spans="1:35" ht="12" customHeight="1" x14ac:dyDescent="0.2">
      <c r="A2032" s="73" t="s">
        <v>1887</v>
      </c>
      <c r="B2032" s="74" t="s">
        <v>70</v>
      </c>
      <c r="C2032" s="74" t="s">
        <v>2229</v>
      </c>
      <c r="D2032" s="74" t="s">
        <v>26</v>
      </c>
      <c r="E2032" s="74" t="s">
        <v>737</v>
      </c>
      <c r="F2032" s="74" t="s">
        <v>2</v>
      </c>
      <c r="G2032" s="74" t="s">
        <v>2680</v>
      </c>
      <c r="H2032" s="76">
        <v>30783.75</v>
      </c>
      <c r="I2032" s="77">
        <v>133.80000000000001</v>
      </c>
      <c r="J2032" s="78">
        <v>12.45</v>
      </c>
      <c r="K2032" s="78">
        <v>15</v>
      </c>
      <c r="L2032" s="78">
        <v>37</v>
      </c>
      <c r="M2032" s="75" t="s">
        <v>1</v>
      </c>
      <c r="N2032" s="76">
        <v>31111</v>
      </c>
      <c r="O2032" s="77">
        <v>0</v>
      </c>
      <c r="P2032" s="75" t="s">
        <v>1</v>
      </c>
      <c r="Q2032" s="75" t="s">
        <v>1</v>
      </c>
      <c r="R2032" s="75" t="s">
        <v>1</v>
      </c>
      <c r="S2032" s="75" t="s">
        <v>1</v>
      </c>
      <c r="T2032" s="79">
        <v>10</v>
      </c>
      <c r="V2032" s="86">
        <v>31111</v>
      </c>
      <c r="X2032" s="81" t="str">
        <f t="shared" si="310"/>
        <v>1984-Q2</v>
      </c>
      <c r="Y2032" s="81" t="str">
        <f t="shared" si="311"/>
        <v>1984-Q2</v>
      </c>
      <c r="Z2032" s="87">
        <f t="shared" si="312"/>
        <v>15</v>
      </c>
      <c r="AB2032" s="81" t="str">
        <f t="shared" si="313"/>
        <v>1985-Q1</v>
      </c>
      <c r="AC2032" s="81" t="str">
        <f t="shared" si="314"/>
        <v/>
      </c>
      <c r="AD2032" s="87" t="str">
        <f t="shared" si="315"/>
        <v/>
      </c>
      <c r="AF2032" s="81" t="str">
        <f t="shared" si="316"/>
        <v/>
      </c>
      <c r="AG2032" s="87" t="str">
        <f t="shared" si="317"/>
        <v/>
      </c>
      <c r="AH2032" s="87" t="str">
        <f t="shared" si="318"/>
        <v/>
      </c>
      <c r="AI2032" s="87" t="str">
        <f t="shared" si="319"/>
        <v/>
      </c>
    </row>
    <row r="2033" spans="1:35" ht="12" customHeight="1" x14ac:dyDescent="0.2">
      <c r="A2033" s="73" t="s">
        <v>1887</v>
      </c>
      <c r="B2033" s="74" t="s">
        <v>116</v>
      </c>
      <c r="C2033" s="74" t="s">
        <v>13</v>
      </c>
      <c r="D2033" s="74" t="s">
        <v>12</v>
      </c>
      <c r="E2033" s="74" t="s">
        <v>1878</v>
      </c>
      <c r="F2033" s="74" t="s">
        <v>2</v>
      </c>
      <c r="G2033" s="74" t="s">
        <v>2680</v>
      </c>
      <c r="H2033" s="76">
        <v>30806</v>
      </c>
      <c r="I2033" s="77">
        <v>22.1</v>
      </c>
      <c r="J2033" s="78">
        <v>12.51</v>
      </c>
      <c r="K2033" s="78">
        <v>16</v>
      </c>
      <c r="L2033" s="78">
        <v>43.2</v>
      </c>
      <c r="M2033" s="78">
        <v>177.3</v>
      </c>
      <c r="N2033" s="76">
        <v>31107</v>
      </c>
      <c r="O2033" s="77">
        <v>8</v>
      </c>
      <c r="P2033" s="78">
        <v>11.63</v>
      </c>
      <c r="Q2033" s="78">
        <v>13.84</v>
      </c>
      <c r="R2033" s="78">
        <v>43.1</v>
      </c>
      <c r="S2033" s="78">
        <v>136.80000000000001</v>
      </c>
      <c r="T2033" s="79">
        <v>10</v>
      </c>
      <c r="V2033" s="86">
        <v>31107</v>
      </c>
      <c r="X2033" s="81" t="str">
        <f t="shared" si="310"/>
        <v>1984-Q2</v>
      </c>
      <c r="Y2033" s="81" t="str">
        <f t="shared" si="311"/>
        <v>1984-Q2</v>
      </c>
      <c r="Z2033" s="87">
        <f t="shared" si="312"/>
        <v>16</v>
      </c>
      <c r="AB2033" s="81" t="str">
        <f t="shared" si="313"/>
        <v>1985-Q1</v>
      </c>
      <c r="AC2033" s="81" t="str">
        <f t="shared" si="314"/>
        <v>1985-Q1</v>
      </c>
      <c r="AD2033" s="87">
        <f t="shared" si="315"/>
        <v>13.84</v>
      </c>
      <c r="AF2033" s="81" t="str">
        <f t="shared" si="316"/>
        <v>1985-Q1</v>
      </c>
      <c r="AG2033" s="87">
        <f t="shared" si="317"/>
        <v>16</v>
      </c>
      <c r="AH2033" s="87">
        <f t="shared" si="318"/>
        <v>13.84</v>
      </c>
      <c r="AI2033" s="87">
        <f t="shared" si="319"/>
        <v>2.16</v>
      </c>
    </row>
    <row r="2034" spans="1:35" ht="12" customHeight="1" x14ac:dyDescent="0.2">
      <c r="A2034" s="73" t="s">
        <v>1887</v>
      </c>
      <c r="B2034" s="74" t="s">
        <v>89</v>
      </c>
      <c r="C2034" s="74" t="s">
        <v>492</v>
      </c>
      <c r="D2034" s="74" t="s">
        <v>122</v>
      </c>
      <c r="E2034" s="74" t="s">
        <v>509</v>
      </c>
      <c r="F2034" s="74" t="s">
        <v>2</v>
      </c>
      <c r="G2034" s="74" t="s">
        <v>2680</v>
      </c>
      <c r="H2034" s="76">
        <v>30680</v>
      </c>
      <c r="I2034" s="77">
        <v>11.4</v>
      </c>
      <c r="J2034" s="78">
        <v>11.53</v>
      </c>
      <c r="K2034" s="78">
        <v>15</v>
      </c>
      <c r="L2034" s="78">
        <v>45.5</v>
      </c>
      <c r="M2034" s="78">
        <v>206.4</v>
      </c>
      <c r="N2034" s="76">
        <v>31086</v>
      </c>
      <c r="O2034" s="77">
        <v>-5.3</v>
      </c>
      <c r="P2034" s="78">
        <v>11.29</v>
      </c>
      <c r="Q2034" s="78">
        <v>14.47</v>
      </c>
      <c r="R2034" s="78">
        <v>45.5</v>
      </c>
      <c r="S2034" s="78">
        <v>201.7</v>
      </c>
      <c r="T2034" s="79">
        <v>13</v>
      </c>
      <c r="V2034" s="86">
        <v>31086</v>
      </c>
      <c r="X2034" s="81" t="str">
        <f t="shared" si="310"/>
        <v>1983-Q4</v>
      </c>
      <c r="Y2034" s="81" t="str">
        <f t="shared" si="311"/>
        <v>1983-Q4</v>
      </c>
      <c r="Z2034" s="87">
        <f t="shared" si="312"/>
        <v>15</v>
      </c>
      <c r="AB2034" s="81" t="str">
        <f t="shared" si="313"/>
        <v>1985-Q1</v>
      </c>
      <c r="AC2034" s="81" t="str">
        <f t="shared" si="314"/>
        <v>1985-Q1</v>
      </c>
      <c r="AD2034" s="87">
        <f t="shared" si="315"/>
        <v>14.47</v>
      </c>
      <c r="AF2034" s="81" t="str">
        <f t="shared" si="316"/>
        <v>1985-Q1</v>
      </c>
      <c r="AG2034" s="87">
        <f t="shared" si="317"/>
        <v>15</v>
      </c>
      <c r="AH2034" s="87">
        <f t="shared" si="318"/>
        <v>14.47</v>
      </c>
      <c r="AI2034" s="87">
        <f t="shared" si="319"/>
        <v>0.52999999999999936</v>
      </c>
    </row>
    <row r="2035" spans="1:35" ht="12" customHeight="1" x14ac:dyDescent="0.2">
      <c r="A2035" s="73" t="s">
        <v>1887</v>
      </c>
      <c r="B2035" s="74" t="s">
        <v>67</v>
      </c>
      <c r="C2035" s="74" t="s">
        <v>66</v>
      </c>
      <c r="D2035" s="74" t="s">
        <v>65</v>
      </c>
      <c r="E2035" s="74" t="s">
        <v>761</v>
      </c>
      <c r="F2035" s="74" t="s">
        <v>2</v>
      </c>
      <c r="G2035" s="74" t="s">
        <v>2680</v>
      </c>
      <c r="H2035" s="76">
        <v>30879</v>
      </c>
      <c r="I2035" s="77">
        <v>6.9</v>
      </c>
      <c r="J2035" s="78">
        <v>15.57</v>
      </c>
      <c r="K2035" s="78">
        <v>18</v>
      </c>
      <c r="L2035" s="78">
        <v>37.159999999999997</v>
      </c>
      <c r="M2035" s="75" t="s">
        <v>1</v>
      </c>
      <c r="N2035" s="76">
        <v>31078</v>
      </c>
      <c r="O2035" s="77">
        <v>2.2000000000000002</v>
      </c>
      <c r="P2035" s="75" t="s">
        <v>1</v>
      </c>
      <c r="Q2035" s="75" t="s">
        <v>1</v>
      </c>
      <c r="R2035" s="75" t="s">
        <v>1</v>
      </c>
      <c r="S2035" s="75" t="s">
        <v>1</v>
      </c>
      <c r="T2035" s="79">
        <v>6</v>
      </c>
      <c r="V2035" s="86">
        <v>31078</v>
      </c>
      <c r="X2035" s="81" t="str">
        <f t="shared" si="310"/>
        <v>1984-Q3</v>
      </c>
      <c r="Y2035" s="81" t="str">
        <f t="shared" si="311"/>
        <v>1984-Q3</v>
      </c>
      <c r="Z2035" s="87">
        <f t="shared" si="312"/>
        <v>18</v>
      </c>
      <c r="AB2035" s="81" t="str">
        <f t="shared" si="313"/>
        <v>1985-Q1</v>
      </c>
      <c r="AC2035" s="81" t="str">
        <f t="shared" si="314"/>
        <v/>
      </c>
      <c r="AD2035" s="87" t="str">
        <f t="shared" si="315"/>
        <v/>
      </c>
      <c r="AF2035" s="81" t="str">
        <f t="shared" si="316"/>
        <v/>
      </c>
      <c r="AG2035" s="87" t="str">
        <f t="shared" si="317"/>
        <v/>
      </c>
      <c r="AH2035" s="87" t="str">
        <f t="shared" si="318"/>
        <v/>
      </c>
      <c r="AI2035" s="87" t="str">
        <f t="shared" si="319"/>
        <v/>
      </c>
    </row>
    <row r="2036" spans="1:35" ht="12" customHeight="1" x14ac:dyDescent="0.2">
      <c r="A2036" s="73" t="s">
        <v>1887</v>
      </c>
      <c r="B2036" s="74" t="s">
        <v>8</v>
      </c>
      <c r="C2036" s="74" t="s">
        <v>3016</v>
      </c>
      <c r="D2036" s="74" t="s">
        <v>124</v>
      </c>
      <c r="E2036" s="74" t="s">
        <v>1833</v>
      </c>
      <c r="F2036" s="74" t="s">
        <v>2</v>
      </c>
      <c r="G2036" s="74" t="s">
        <v>2680</v>
      </c>
      <c r="H2036" s="76">
        <v>30784.75</v>
      </c>
      <c r="I2036" s="77">
        <v>21</v>
      </c>
      <c r="J2036" s="78">
        <v>11.66</v>
      </c>
      <c r="K2036" s="78">
        <v>15</v>
      </c>
      <c r="L2036" s="78">
        <v>46.94</v>
      </c>
      <c r="M2036" s="78">
        <v>601.70000000000005</v>
      </c>
      <c r="N2036" s="76">
        <v>31078</v>
      </c>
      <c r="O2036" s="77">
        <v>-11.6</v>
      </c>
      <c r="P2036" s="78">
        <v>11.08</v>
      </c>
      <c r="Q2036" s="78">
        <v>14.75</v>
      </c>
      <c r="R2036" s="78">
        <v>50</v>
      </c>
      <c r="S2036" s="78">
        <v>512.1</v>
      </c>
      <c r="T2036" s="79">
        <v>9</v>
      </c>
      <c r="V2036" s="86">
        <v>31078</v>
      </c>
      <c r="X2036" s="81" t="str">
        <f t="shared" si="310"/>
        <v>1984-Q2</v>
      </c>
      <c r="Y2036" s="81" t="str">
        <f t="shared" si="311"/>
        <v>1984-Q2</v>
      </c>
      <c r="Z2036" s="87">
        <f t="shared" si="312"/>
        <v>15</v>
      </c>
      <c r="AB2036" s="81" t="str">
        <f t="shared" si="313"/>
        <v>1985-Q1</v>
      </c>
      <c r="AC2036" s="81" t="str">
        <f t="shared" si="314"/>
        <v>1985-Q1</v>
      </c>
      <c r="AD2036" s="87">
        <f t="shared" si="315"/>
        <v>14.75</v>
      </c>
      <c r="AF2036" s="81" t="str">
        <f t="shared" si="316"/>
        <v>1985-Q1</v>
      </c>
      <c r="AG2036" s="87">
        <f t="shared" si="317"/>
        <v>15</v>
      </c>
      <c r="AH2036" s="87">
        <f t="shared" si="318"/>
        <v>14.75</v>
      </c>
      <c r="AI2036" s="87">
        <f t="shared" si="319"/>
        <v>0.25</v>
      </c>
    </row>
    <row r="2037" spans="1:35" ht="12" customHeight="1" x14ac:dyDescent="0.2">
      <c r="A2037" s="73" t="s">
        <v>1887</v>
      </c>
      <c r="B2037" s="74" t="s">
        <v>86</v>
      </c>
      <c r="C2037" s="74" t="s">
        <v>136</v>
      </c>
      <c r="D2037" s="74" t="s">
        <v>135</v>
      </c>
      <c r="E2037" s="74" t="s">
        <v>550</v>
      </c>
      <c r="F2037" s="74" t="s">
        <v>2</v>
      </c>
      <c r="G2037" s="74" t="s">
        <v>2680</v>
      </c>
      <c r="H2037" s="76">
        <v>30806</v>
      </c>
      <c r="I2037" s="77">
        <v>15.5</v>
      </c>
      <c r="J2037" s="78">
        <v>12.44</v>
      </c>
      <c r="K2037" s="78">
        <v>15.75</v>
      </c>
      <c r="L2037" s="78">
        <v>40</v>
      </c>
      <c r="M2037" s="78">
        <v>264.10000000000002</v>
      </c>
      <c r="N2037" s="76">
        <v>31077</v>
      </c>
      <c r="O2037" s="77">
        <v>7.5</v>
      </c>
      <c r="P2037" s="78">
        <v>12.1</v>
      </c>
      <c r="Q2037" s="78">
        <v>14.9</v>
      </c>
      <c r="R2037" s="78">
        <v>40</v>
      </c>
      <c r="S2037" s="78">
        <v>257.10000000000002</v>
      </c>
      <c r="T2037" s="79">
        <v>9</v>
      </c>
      <c r="V2037" s="86">
        <v>31077</v>
      </c>
      <c r="X2037" s="81" t="str">
        <f t="shared" si="310"/>
        <v>1984-Q2</v>
      </c>
      <c r="Y2037" s="81" t="str">
        <f t="shared" si="311"/>
        <v>1984-Q2</v>
      </c>
      <c r="Z2037" s="87">
        <f t="shared" si="312"/>
        <v>15.75</v>
      </c>
      <c r="AB2037" s="81" t="str">
        <f t="shared" si="313"/>
        <v>1985-Q1</v>
      </c>
      <c r="AC2037" s="81" t="str">
        <f t="shared" si="314"/>
        <v>1985-Q1</v>
      </c>
      <c r="AD2037" s="87">
        <f t="shared" si="315"/>
        <v>14.9</v>
      </c>
      <c r="AF2037" s="81" t="str">
        <f t="shared" si="316"/>
        <v>1985-Q1</v>
      </c>
      <c r="AG2037" s="87">
        <f t="shared" si="317"/>
        <v>15.75</v>
      </c>
      <c r="AH2037" s="87">
        <f t="shared" si="318"/>
        <v>14.9</v>
      </c>
      <c r="AI2037" s="87">
        <f t="shared" si="319"/>
        <v>0.84999999999999964</v>
      </c>
    </row>
    <row r="2038" spans="1:35" ht="12" customHeight="1" x14ac:dyDescent="0.2">
      <c r="A2038" s="73" t="s">
        <v>1887</v>
      </c>
      <c r="B2038" s="74" t="s">
        <v>31</v>
      </c>
      <c r="C2038" s="74" t="s">
        <v>2538</v>
      </c>
      <c r="D2038" s="74" t="s">
        <v>62</v>
      </c>
      <c r="E2038" s="74" t="s">
        <v>1390</v>
      </c>
      <c r="F2038" s="74" t="s">
        <v>2</v>
      </c>
      <c r="G2038" s="74" t="s">
        <v>2680</v>
      </c>
      <c r="H2038" s="76">
        <v>30798.75</v>
      </c>
      <c r="I2038" s="77">
        <v>152.19999999999999</v>
      </c>
      <c r="J2038" s="78">
        <v>13.4</v>
      </c>
      <c r="K2038" s="78">
        <v>17.5</v>
      </c>
      <c r="L2038" s="78">
        <v>38.200000000000003</v>
      </c>
      <c r="M2038" s="78">
        <v>3372.1</v>
      </c>
      <c r="N2038" s="76">
        <v>31072</v>
      </c>
      <c r="O2038" s="77">
        <v>48.6</v>
      </c>
      <c r="P2038" s="78">
        <v>13.27</v>
      </c>
      <c r="Q2038" s="78">
        <v>16.75</v>
      </c>
      <c r="R2038" s="78">
        <v>37.299999999999997</v>
      </c>
      <c r="S2038" s="78">
        <v>3102.6</v>
      </c>
      <c r="T2038" s="79">
        <v>9</v>
      </c>
      <c r="V2038" s="86">
        <v>31072</v>
      </c>
      <c r="X2038" s="81" t="str">
        <f t="shared" si="310"/>
        <v>1984-Q2</v>
      </c>
      <c r="Y2038" s="81" t="str">
        <f t="shared" si="311"/>
        <v>1984-Q2</v>
      </c>
      <c r="Z2038" s="87">
        <f t="shared" si="312"/>
        <v>17.5</v>
      </c>
      <c r="AB2038" s="81" t="str">
        <f t="shared" si="313"/>
        <v>1985-Q1</v>
      </c>
      <c r="AC2038" s="81" t="str">
        <f t="shared" si="314"/>
        <v>1985-Q1</v>
      </c>
      <c r="AD2038" s="87">
        <f t="shared" si="315"/>
        <v>16.75</v>
      </c>
      <c r="AF2038" s="81" t="str">
        <f t="shared" si="316"/>
        <v>1985-Q1</v>
      </c>
      <c r="AG2038" s="87">
        <f t="shared" si="317"/>
        <v>17.5</v>
      </c>
      <c r="AH2038" s="87">
        <f t="shared" si="318"/>
        <v>16.75</v>
      </c>
      <c r="AI2038" s="87">
        <f t="shared" si="319"/>
        <v>0.75</v>
      </c>
    </row>
    <row r="2039" spans="1:35" ht="12" customHeight="1" x14ac:dyDescent="0.2">
      <c r="A2039" s="73" t="s">
        <v>1887</v>
      </c>
      <c r="B2039" s="74" t="s">
        <v>31</v>
      </c>
      <c r="C2039" s="74" t="s">
        <v>30</v>
      </c>
      <c r="D2039" s="74" t="s">
        <v>2095</v>
      </c>
      <c r="E2039" s="74" t="s">
        <v>1374</v>
      </c>
      <c r="F2039" s="74" t="s">
        <v>2</v>
      </c>
      <c r="G2039" s="74" t="s">
        <v>2680</v>
      </c>
      <c r="H2039" s="76">
        <v>30798.75</v>
      </c>
      <c r="I2039" s="77">
        <v>61.7</v>
      </c>
      <c r="J2039" s="78">
        <v>12.55</v>
      </c>
      <c r="K2039" s="78">
        <v>17</v>
      </c>
      <c r="L2039" s="78">
        <v>38.200000000000003</v>
      </c>
      <c r="M2039" s="78">
        <v>1815.9</v>
      </c>
      <c r="N2039" s="76">
        <v>31071</v>
      </c>
      <c r="O2039" s="77">
        <v>31.4</v>
      </c>
      <c r="P2039" s="78">
        <v>12.1</v>
      </c>
      <c r="Q2039" s="78">
        <v>15.82</v>
      </c>
      <c r="R2039" s="78">
        <v>38.200000000000003</v>
      </c>
      <c r="S2039" s="78">
        <v>1783.6</v>
      </c>
      <c r="T2039" s="79">
        <v>9</v>
      </c>
      <c r="V2039" s="86">
        <v>31071</v>
      </c>
      <c r="X2039" s="81" t="str">
        <f t="shared" si="310"/>
        <v>1984-Q2</v>
      </c>
      <c r="Y2039" s="81" t="str">
        <f t="shared" si="311"/>
        <v>1984-Q2</v>
      </c>
      <c r="Z2039" s="87">
        <f t="shared" si="312"/>
        <v>17</v>
      </c>
      <c r="AB2039" s="81" t="str">
        <f t="shared" si="313"/>
        <v>1985-Q1</v>
      </c>
      <c r="AC2039" s="81" t="str">
        <f t="shared" si="314"/>
        <v>1985-Q1</v>
      </c>
      <c r="AD2039" s="87">
        <f t="shared" si="315"/>
        <v>15.82</v>
      </c>
      <c r="AF2039" s="81" t="str">
        <f t="shared" si="316"/>
        <v>1985-Q1</v>
      </c>
      <c r="AG2039" s="87">
        <f t="shared" si="317"/>
        <v>17</v>
      </c>
      <c r="AH2039" s="87">
        <f t="shared" si="318"/>
        <v>15.82</v>
      </c>
      <c r="AI2039" s="87">
        <f t="shared" si="319"/>
        <v>1.1799999999999997</v>
      </c>
    </row>
    <row r="2040" spans="1:35" ht="12" customHeight="1" x14ac:dyDescent="0.2">
      <c r="A2040" s="73" t="s">
        <v>1887</v>
      </c>
      <c r="B2040" s="74" t="s">
        <v>46</v>
      </c>
      <c r="C2040" s="74" t="s">
        <v>45</v>
      </c>
      <c r="D2040" s="74" t="s">
        <v>4</v>
      </c>
      <c r="E2040" s="74" t="s">
        <v>1096</v>
      </c>
      <c r="F2040" s="74" t="s">
        <v>2</v>
      </c>
      <c r="G2040" s="74" t="s">
        <v>2680</v>
      </c>
      <c r="H2040" s="76">
        <v>30708</v>
      </c>
      <c r="I2040" s="77">
        <v>19.899999999999999</v>
      </c>
      <c r="J2040" s="78">
        <v>10.73</v>
      </c>
      <c r="K2040" s="78">
        <v>16</v>
      </c>
      <c r="L2040" s="78">
        <v>39.53</v>
      </c>
      <c r="M2040" s="75" t="s">
        <v>1</v>
      </c>
      <c r="N2040" s="76">
        <v>31070</v>
      </c>
      <c r="O2040" s="77">
        <v>0</v>
      </c>
      <c r="P2040" s="78">
        <v>10.75</v>
      </c>
      <c r="Q2040" s="78">
        <v>15.8</v>
      </c>
      <c r="R2040" s="78">
        <v>40.29</v>
      </c>
      <c r="S2040" s="75" t="s">
        <v>1</v>
      </c>
      <c r="T2040" s="79">
        <v>12</v>
      </c>
      <c r="V2040" s="86">
        <v>31070</v>
      </c>
      <c r="X2040" s="81" t="str">
        <f t="shared" si="310"/>
        <v>1984-Q1</v>
      </c>
      <c r="Y2040" s="81" t="str">
        <f t="shared" si="311"/>
        <v>1984-Q1</v>
      </c>
      <c r="Z2040" s="87">
        <f t="shared" si="312"/>
        <v>16</v>
      </c>
      <c r="AB2040" s="81" t="str">
        <f t="shared" si="313"/>
        <v>1985-Q1</v>
      </c>
      <c r="AC2040" s="81" t="str">
        <f t="shared" si="314"/>
        <v>1985-Q1</v>
      </c>
      <c r="AD2040" s="87">
        <f t="shared" si="315"/>
        <v>15.8</v>
      </c>
      <c r="AF2040" s="81" t="str">
        <f t="shared" si="316"/>
        <v>1985-Q1</v>
      </c>
      <c r="AG2040" s="87">
        <f t="shared" si="317"/>
        <v>16</v>
      </c>
      <c r="AH2040" s="87">
        <f t="shared" si="318"/>
        <v>15.8</v>
      </c>
      <c r="AI2040" s="87">
        <f t="shared" si="319"/>
        <v>0.19999999999999929</v>
      </c>
    </row>
    <row r="2041" spans="1:35" ht="12" customHeight="1" x14ac:dyDescent="0.2">
      <c r="A2041" s="73" t="s">
        <v>1887</v>
      </c>
      <c r="B2041" s="74" t="s">
        <v>28</v>
      </c>
      <c r="C2041" s="74" t="s">
        <v>1513</v>
      </c>
      <c r="D2041" s="74" t="s">
        <v>1514</v>
      </c>
      <c r="E2041" s="74" t="s">
        <v>1521</v>
      </c>
      <c r="F2041" s="74" t="s">
        <v>2</v>
      </c>
      <c r="G2041" s="74" t="s">
        <v>2680</v>
      </c>
      <c r="H2041" s="76">
        <v>30848</v>
      </c>
      <c r="I2041" s="77">
        <v>288.5</v>
      </c>
      <c r="J2041" s="78">
        <v>12.88</v>
      </c>
      <c r="K2041" s="78">
        <v>17</v>
      </c>
      <c r="L2041" s="78">
        <v>45.95</v>
      </c>
      <c r="M2041" s="78">
        <v>4691.6000000000004</v>
      </c>
      <c r="N2041" s="76">
        <v>31058</v>
      </c>
      <c r="O2041" s="77">
        <v>149.80000000000001</v>
      </c>
      <c r="P2041" s="78">
        <v>12.56</v>
      </c>
      <c r="Q2041" s="78">
        <v>16.3</v>
      </c>
      <c r="R2041" s="78">
        <v>42.44</v>
      </c>
      <c r="S2041" s="78">
        <v>4158.2</v>
      </c>
      <c r="T2041" s="79">
        <v>7</v>
      </c>
      <c r="V2041" s="86">
        <v>31058</v>
      </c>
      <c r="X2041" s="81" t="str">
        <f t="shared" si="310"/>
        <v>1984-Q2</v>
      </c>
      <c r="Y2041" s="81" t="str">
        <f t="shared" si="311"/>
        <v>1984-Q2</v>
      </c>
      <c r="Z2041" s="87">
        <f t="shared" si="312"/>
        <v>17</v>
      </c>
      <c r="AB2041" s="81" t="str">
        <f t="shared" si="313"/>
        <v>1985-Q1</v>
      </c>
      <c r="AC2041" s="81" t="str">
        <f t="shared" si="314"/>
        <v>1985-Q1</v>
      </c>
      <c r="AD2041" s="87">
        <f t="shared" si="315"/>
        <v>16.3</v>
      </c>
      <c r="AF2041" s="81" t="str">
        <f t="shared" si="316"/>
        <v>1985-Q1</v>
      </c>
      <c r="AG2041" s="87">
        <f t="shared" si="317"/>
        <v>17</v>
      </c>
      <c r="AH2041" s="87">
        <f t="shared" si="318"/>
        <v>16.3</v>
      </c>
      <c r="AI2041" s="87">
        <f t="shared" si="319"/>
        <v>0.69999999999999929</v>
      </c>
    </row>
    <row r="2042" spans="1:35" ht="12" customHeight="1" x14ac:dyDescent="0.2">
      <c r="A2042" s="73" t="s">
        <v>1887</v>
      </c>
      <c r="B2042" s="74" t="s">
        <v>14</v>
      </c>
      <c r="C2042" s="74" t="s">
        <v>136</v>
      </c>
      <c r="D2042" s="74" t="s">
        <v>135</v>
      </c>
      <c r="E2042" s="74" t="s">
        <v>1699</v>
      </c>
      <c r="F2042" s="74" t="s">
        <v>2</v>
      </c>
      <c r="G2042" s="74" t="s">
        <v>2680</v>
      </c>
      <c r="H2042" s="76">
        <v>30806</v>
      </c>
      <c r="I2042" s="77">
        <v>23</v>
      </c>
      <c r="J2042" s="78">
        <v>12.44</v>
      </c>
      <c r="K2042" s="78">
        <v>15.75</v>
      </c>
      <c r="L2042" s="78">
        <v>40</v>
      </c>
      <c r="M2042" s="78">
        <v>448.9</v>
      </c>
      <c r="N2042" s="76">
        <v>31057</v>
      </c>
      <c r="O2042" s="77">
        <v>2.2999999999999998</v>
      </c>
      <c r="P2042" s="78">
        <v>12.38</v>
      </c>
      <c r="Q2042" s="78">
        <v>15.75</v>
      </c>
      <c r="R2042" s="78">
        <v>39.65</v>
      </c>
      <c r="S2042" s="78">
        <v>442.5</v>
      </c>
      <c r="T2042" s="79">
        <v>8</v>
      </c>
      <c r="V2042" s="86">
        <v>31057</v>
      </c>
      <c r="X2042" s="81" t="str">
        <f t="shared" si="310"/>
        <v>1984-Q2</v>
      </c>
      <c r="Y2042" s="81" t="str">
        <f t="shared" si="311"/>
        <v>1984-Q2</v>
      </c>
      <c r="Z2042" s="87">
        <f t="shared" si="312"/>
        <v>15.75</v>
      </c>
      <c r="AB2042" s="81" t="str">
        <f t="shared" si="313"/>
        <v>1985-Q1</v>
      </c>
      <c r="AC2042" s="81" t="str">
        <f t="shared" si="314"/>
        <v>1985-Q1</v>
      </c>
      <c r="AD2042" s="87">
        <f t="shared" si="315"/>
        <v>15.75</v>
      </c>
      <c r="AF2042" s="81" t="str">
        <f t="shared" si="316"/>
        <v>1985-Q1</v>
      </c>
      <c r="AG2042" s="87">
        <f t="shared" si="317"/>
        <v>15.75</v>
      </c>
      <c r="AH2042" s="87">
        <f t="shared" si="318"/>
        <v>15.75</v>
      </c>
      <c r="AI2042" s="87">
        <f t="shared" si="319"/>
        <v>0</v>
      </c>
    </row>
    <row r="2043" spans="1:35" ht="12" customHeight="1" x14ac:dyDescent="0.2">
      <c r="A2043" s="73" t="s">
        <v>1887</v>
      </c>
      <c r="B2043" s="74" t="s">
        <v>8</v>
      </c>
      <c r="C2043" s="74" t="s">
        <v>125</v>
      </c>
      <c r="D2043" s="74" t="s">
        <v>124</v>
      </c>
      <c r="E2043" s="74" t="s">
        <v>1786</v>
      </c>
      <c r="F2043" s="74" t="s">
        <v>2</v>
      </c>
      <c r="G2043" s="74" t="s">
        <v>2680</v>
      </c>
      <c r="H2043" s="76">
        <v>30715</v>
      </c>
      <c r="I2043" s="77">
        <v>-15</v>
      </c>
      <c r="J2043" s="75" t="s">
        <v>1</v>
      </c>
      <c r="K2043" s="78">
        <v>14.75</v>
      </c>
      <c r="L2043" s="78">
        <v>49.79</v>
      </c>
      <c r="M2043" s="75" t="s">
        <v>1</v>
      </c>
      <c r="N2043" s="76">
        <v>31050</v>
      </c>
      <c r="O2043" s="77">
        <v>-26.5</v>
      </c>
      <c r="P2043" s="78">
        <v>12.43</v>
      </c>
      <c r="Q2043" s="78">
        <v>14.75</v>
      </c>
      <c r="R2043" s="78">
        <v>50.54</v>
      </c>
      <c r="S2043" s="78">
        <v>1376</v>
      </c>
      <c r="T2043" s="79">
        <v>11</v>
      </c>
      <c r="V2043" s="86">
        <v>31050</v>
      </c>
      <c r="X2043" s="81" t="str">
        <f t="shared" si="310"/>
        <v>1984-Q1</v>
      </c>
      <c r="Y2043" s="81" t="str">
        <f t="shared" si="311"/>
        <v>1984-Q1</v>
      </c>
      <c r="Z2043" s="87">
        <f t="shared" si="312"/>
        <v>14.75</v>
      </c>
      <c r="AB2043" s="81" t="str">
        <f t="shared" si="313"/>
        <v>1985-Q1</v>
      </c>
      <c r="AC2043" s="81" t="str">
        <f t="shared" si="314"/>
        <v>1985-Q1</v>
      </c>
      <c r="AD2043" s="87">
        <f t="shared" si="315"/>
        <v>14.75</v>
      </c>
      <c r="AF2043" s="81" t="str">
        <f t="shared" si="316"/>
        <v>1985-Q1</v>
      </c>
      <c r="AG2043" s="87">
        <f t="shared" si="317"/>
        <v>14.75</v>
      </c>
      <c r="AH2043" s="87">
        <f t="shared" si="318"/>
        <v>14.75</v>
      </c>
      <c r="AI2043" s="87">
        <f t="shared" si="319"/>
        <v>0</v>
      </c>
    </row>
    <row r="2044" spans="1:35" ht="12" customHeight="1" x14ac:dyDescent="0.2">
      <c r="A2044" s="73" t="s">
        <v>1887</v>
      </c>
      <c r="B2044" s="74" t="s">
        <v>104</v>
      </c>
      <c r="C2044" s="74" t="s">
        <v>103</v>
      </c>
      <c r="D2044" s="74" t="s">
        <v>102</v>
      </c>
      <c r="E2044" s="74" t="s">
        <v>359</v>
      </c>
      <c r="F2044" s="74" t="s">
        <v>2</v>
      </c>
      <c r="G2044" s="74" t="s">
        <v>2680</v>
      </c>
      <c r="H2044" s="76">
        <v>30679</v>
      </c>
      <c r="I2044" s="77">
        <v>-15</v>
      </c>
      <c r="J2044" s="78">
        <v>13.05</v>
      </c>
      <c r="K2044" s="78">
        <v>16.75</v>
      </c>
      <c r="L2044" s="78">
        <v>45</v>
      </c>
      <c r="M2044" s="78">
        <v>5172.5</v>
      </c>
      <c r="N2044" s="76">
        <v>31044</v>
      </c>
      <c r="O2044" s="77">
        <v>-115.8</v>
      </c>
      <c r="P2044" s="78">
        <v>12.7</v>
      </c>
      <c r="Q2044" s="78">
        <v>16</v>
      </c>
      <c r="R2044" s="78">
        <v>45</v>
      </c>
      <c r="S2044" s="78">
        <v>5133.6000000000004</v>
      </c>
      <c r="T2044" s="79">
        <v>12</v>
      </c>
      <c r="V2044" s="86">
        <v>31044</v>
      </c>
      <c r="X2044" s="81" t="str">
        <f t="shared" si="310"/>
        <v>1983-Q4</v>
      </c>
      <c r="Y2044" s="81" t="str">
        <f t="shared" si="311"/>
        <v>1983-Q4</v>
      </c>
      <c r="Z2044" s="87">
        <f t="shared" si="312"/>
        <v>16.75</v>
      </c>
      <c r="AB2044" s="81" t="str">
        <f t="shared" si="313"/>
        <v>1984-Q4</v>
      </c>
      <c r="AC2044" s="81" t="str">
        <f t="shared" si="314"/>
        <v>1984-Q4</v>
      </c>
      <c r="AD2044" s="87">
        <f t="shared" si="315"/>
        <v>16</v>
      </c>
      <c r="AF2044" s="81" t="str">
        <f t="shared" si="316"/>
        <v>1984-Q4</v>
      </c>
      <c r="AG2044" s="87">
        <f t="shared" si="317"/>
        <v>16.75</v>
      </c>
      <c r="AH2044" s="87">
        <f t="shared" si="318"/>
        <v>16</v>
      </c>
      <c r="AI2044" s="87">
        <f t="shared" si="319"/>
        <v>0.75</v>
      </c>
    </row>
    <row r="2045" spans="1:35" ht="12" customHeight="1" x14ac:dyDescent="0.2">
      <c r="A2045" s="73" t="s">
        <v>1887</v>
      </c>
      <c r="B2045" s="74" t="s">
        <v>1653</v>
      </c>
      <c r="C2045" s="74" t="s">
        <v>1654</v>
      </c>
      <c r="D2045" s="74" t="s">
        <v>2095</v>
      </c>
      <c r="E2045" s="74" t="s">
        <v>1665</v>
      </c>
      <c r="F2045" s="74" t="s">
        <v>2</v>
      </c>
      <c r="G2045" s="74" t="s">
        <v>2680</v>
      </c>
      <c r="H2045" s="76">
        <v>30789.75</v>
      </c>
      <c r="I2045" s="77">
        <v>14.9</v>
      </c>
      <c r="J2045" s="78">
        <v>13.77</v>
      </c>
      <c r="K2045" s="78">
        <v>17.5</v>
      </c>
      <c r="L2045" s="78">
        <v>45.44</v>
      </c>
      <c r="M2045" s="75" t="s">
        <v>1</v>
      </c>
      <c r="N2045" s="76">
        <v>31036</v>
      </c>
      <c r="O2045" s="77">
        <v>5.9</v>
      </c>
      <c r="P2045" s="78">
        <v>13.08</v>
      </c>
      <c r="Q2045" s="78">
        <v>16</v>
      </c>
      <c r="R2045" s="78">
        <v>45.44</v>
      </c>
      <c r="S2045" s="75" t="s">
        <v>1</v>
      </c>
      <c r="T2045" s="79">
        <v>8</v>
      </c>
      <c r="V2045" s="86">
        <v>31036</v>
      </c>
      <c r="X2045" s="81" t="str">
        <f t="shared" si="310"/>
        <v>1984-Q2</v>
      </c>
      <c r="Y2045" s="81" t="str">
        <f t="shared" si="311"/>
        <v>1984-Q2</v>
      </c>
      <c r="Z2045" s="87">
        <f t="shared" si="312"/>
        <v>17.5</v>
      </c>
      <c r="AB2045" s="81" t="str">
        <f t="shared" si="313"/>
        <v>1984-Q4</v>
      </c>
      <c r="AC2045" s="81" t="str">
        <f t="shared" si="314"/>
        <v>1984-Q4</v>
      </c>
      <c r="AD2045" s="87">
        <f t="shared" si="315"/>
        <v>16</v>
      </c>
      <c r="AF2045" s="81" t="str">
        <f t="shared" si="316"/>
        <v>1984-Q4</v>
      </c>
      <c r="AG2045" s="87">
        <f t="shared" si="317"/>
        <v>17.5</v>
      </c>
      <c r="AH2045" s="87">
        <f t="shared" si="318"/>
        <v>16</v>
      </c>
      <c r="AI2045" s="87">
        <f t="shared" si="319"/>
        <v>1.5</v>
      </c>
    </row>
    <row r="2046" spans="1:35" ht="12" customHeight="1" x14ac:dyDescent="0.2">
      <c r="A2046" s="73" t="s">
        <v>1887</v>
      </c>
      <c r="B2046" s="74" t="s">
        <v>63</v>
      </c>
      <c r="C2046" s="74" t="s">
        <v>97</v>
      </c>
      <c r="D2046" s="74" t="s">
        <v>62</v>
      </c>
      <c r="E2046" s="74" t="s">
        <v>815</v>
      </c>
      <c r="F2046" s="74" t="s">
        <v>2</v>
      </c>
      <c r="G2046" s="74" t="s">
        <v>2680</v>
      </c>
      <c r="H2046" s="76">
        <v>30834</v>
      </c>
      <c r="I2046" s="77">
        <v>7.9</v>
      </c>
      <c r="J2046" s="78">
        <v>11.45</v>
      </c>
      <c r="K2046" s="78">
        <v>15.6</v>
      </c>
      <c r="L2046" s="78">
        <v>41.72</v>
      </c>
      <c r="M2046" s="78">
        <v>297.8</v>
      </c>
      <c r="N2046" s="76">
        <v>31035</v>
      </c>
      <c r="O2046" s="77">
        <v>4.8</v>
      </c>
      <c r="P2046" s="78">
        <v>11.06</v>
      </c>
      <c r="Q2046" s="78">
        <v>14.75</v>
      </c>
      <c r="R2046" s="78">
        <v>41.37</v>
      </c>
      <c r="S2046" s="78">
        <v>296.5</v>
      </c>
      <c r="T2046" s="79">
        <v>6</v>
      </c>
      <c r="V2046" s="86">
        <v>31035</v>
      </c>
      <c r="X2046" s="81" t="str">
        <f t="shared" si="310"/>
        <v>1984-Q2</v>
      </c>
      <c r="Y2046" s="81" t="str">
        <f t="shared" si="311"/>
        <v>1984-Q2</v>
      </c>
      <c r="Z2046" s="87">
        <f t="shared" si="312"/>
        <v>15.6</v>
      </c>
      <c r="AB2046" s="81" t="str">
        <f t="shared" si="313"/>
        <v>1984-Q4</v>
      </c>
      <c r="AC2046" s="81" t="str">
        <f t="shared" si="314"/>
        <v>1984-Q4</v>
      </c>
      <c r="AD2046" s="87">
        <f t="shared" si="315"/>
        <v>14.75</v>
      </c>
      <c r="AF2046" s="81" t="str">
        <f t="shared" si="316"/>
        <v>1984-Q4</v>
      </c>
      <c r="AG2046" s="87">
        <f t="shared" si="317"/>
        <v>15.6</v>
      </c>
      <c r="AH2046" s="87">
        <f t="shared" si="318"/>
        <v>14.75</v>
      </c>
      <c r="AI2046" s="87">
        <f t="shared" si="319"/>
        <v>0.84999999999999964</v>
      </c>
    </row>
    <row r="2047" spans="1:35" ht="12" customHeight="1" x14ac:dyDescent="0.2">
      <c r="A2047" s="73" t="s">
        <v>1887</v>
      </c>
      <c r="B2047" s="74" t="s">
        <v>17</v>
      </c>
      <c r="C2047" s="74" t="s">
        <v>16</v>
      </c>
      <c r="D2047" s="74" t="s">
        <v>15</v>
      </c>
      <c r="E2047" s="74" t="s">
        <v>1648</v>
      </c>
      <c r="F2047" s="74" t="s">
        <v>2</v>
      </c>
      <c r="G2047" s="74" t="s">
        <v>2680</v>
      </c>
      <c r="H2047" s="76">
        <v>30771</v>
      </c>
      <c r="I2047" s="77">
        <v>23.8</v>
      </c>
      <c r="J2047" s="78">
        <v>10.41</v>
      </c>
      <c r="K2047" s="78">
        <v>15</v>
      </c>
      <c r="L2047" s="78">
        <v>34.380000000000003</v>
      </c>
      <c r="M2047" s="75" t="s">
        <v>1</v>
      </c>
      <c r="N2047" s="76">
        <v>31035</v>
      </c>
      <c r="O2047" s="77">
        <v>22.9</v>
      </c>
      <c r="P2047" s="78">
        <v>10.41</v>
      </c>
      <c r="Q2047" s="78">
        <v>15</v>
      </c>
      <c r="R2047" s="78">
        <v>34.04</v>
      </c>
      <c r="S2047" s="78">
        <v>4217.2</v>
      </c>
      <c r="T2047" s="79">
        <v>8</v>
      </c>
      <c r="V2047" s="86">
        <v>31035</v>
      </c>
      <c r="X2047" s="81" t="str">
        <f t="shared" si="310"/>
        <v>1984-Q1</v>
      </c>
      <c r="Y2047" s="81" t="str">
        <f t="shared" si="311"/>
        <v>1984-Q1</v>
      </c>
      <c r="Z2047" s="87">
        <f t="shared" si="312"/>
        <v>15</v>
      </c>
      <c r="AB2047" s="81" t="str">
        <f t="shared" si="313"/>
        <v>1984-Q4</v>
      </c>
      <c r="AC2047" s="81" t="str">
        <f t="shared" si="314"/>
        <v>1984-Q4</v>
      </c>
      <c r="AD2047" s="87">
        <f t="shared" si="315"/>
        <v>15</v>
      </c>
      <c r="AF2047" s="81" t="str">
        <f t="shared" si="316"/>
        <v>1984-Q4</v>
      </c>
      <c r="AG2047" s="87">
        <f t="shared" si="317"/>
        <v>15</v>
      </c>
      <c r="AH2047" s="87">
        <f t="shared" si="318"/>
        <v>15</v>
      </c>
      <c r="AI2047" s="87">
        <f t="shared" si="319"/>
        <v>0</v>
      </c>
    </row>
    <row r="2048" spans="1:35" ht="12" customHeight="1" x14ac:dyDescent="0.2">
      <c r="A2048" s="73" t="s">
        <v>1887</v>
      </c>
      <c r="B2048" s="74" t="s">
        <v>257</v>
      </c>
      <c r="C2048" s="74" t="s">
        <v>2451</v>
      </c>
      <c r="D2048" s="74" t="s">
        <v>2228</v>
      </c>
      <c r="E2048" s="74" t="s">
        <v>400</v>
      </c>
      <c r="F2048" s="74" t="s">
        <v>2</v>
      </c>
      <c r="G2048" s="74" t="s">
        <v>2680</v>
      </c>
      <c r="H2048" s="76">
        <v>30865</v>
      </c>
      <c r="I2048" s="77">
        <v>53.8</v>
      </c>
      <c r="J2048" s="78">
        <v>14.07</v>
      </c>
      <c r="K2048" s="78">
        <v>17.5</v>
      </c>
      <c r="L2048" s="78">
        <v>40</v>
      </c>
      <c r="M2048" s="78">
        <v>564.29999999999995</v>
      </c>
      <c r="N2048" s="76">
        <v>31034</v>
      </c>
      <c r="O2048" s="77">
        <v>38.700000000000003</v>
      </c>
      <c r="P2048" s="78">
        <v>13.63</v>
      </c>
      <c r="Q2048" s="78">
        <v>16.399999999999999</v>
      </c>
      <c r="R2048" s="78">
        <v>40</v>
      </c>
      <c r="S2048" s="78">
        <v>556</v>
      </c>
      <c r="T2048" s="79">
        <v>5</v>
      </c>
      <c r="V2048" s="86">
        <v>31034</v>
      </c>
      <c r="X2048" s="81" t="str">
        <f t="shared" si="310"/>
        <v>1984-Q3</v>
      </c>
      <c r="Y2048" s="81" t="str">
        <f t="shared" si="311"/>
        <v>1984-Q3</v>
      </c>
      <c r="Z2048" s="87">
        <f t="shared" si="312"/>
        <v>17.5</v>
      </c>
      <c r="AB2048" s="81" t="str">
        <f t="shared" si="313"/>
        <v>1984-Q4</v>
      </c>
      <c r="AC2048" s="81" t="str">
        <f t="shared" si="314"/>
        <v>1984-Q4</v>
      </c>
      <c r="AD2048" s="87">
        <f t="shared" si="315"/>
        <v>16.399999999999999</v>
      </c>
      <c r="AF2048" s="81" t="str">
        <f t="shared" si="316"/>
        <v>1984-Q4</v>
      </c>
      <c r="AG2048" s="87">
        <f t="shared" si="317"/>
        <v>17.5</v>
      </c>
      <c r="AH2048" s="87">
        <f t="shared" si="318"/>
        <v>16.399999999999999</v>
      </c>
      <c r="AI2048" s="87">
        <f t="shared" si="319"/>
        <v>1.1000000000000014</v>
      </c>
    </row>
    <row r="2049" spans="1:35" ht="12" customHeight="1" x14ac:dyDescent="0.2">
      <c r="A2049" s="73" t="s">
        <v>1887</v>
      </c>
      <c r="B2049" s="74" t="s">
        <v>76</v>
      </c>
      <c r="C2049" s="74" t="s">
        <v>75</v>
      </c>
      <c r="D2049" s="74" t="s">
        <v>22</v>
      </c>
      <c r="E2049" s="74" t="s">
        <v>682</v>
      </c>
      <c r="F2049" s="74" t="s">
        <v>2</v>
      </c>
      <c r="G2049" s="74" t="s">
        <v>2680</v>
      </c>
      <c r="H2049" s="76">
        <v>30848</v>
      </c>
      <c r="I2049" s="77">
        <v>51.8</v>
      </c>
      <c r="J2049" s="78">
        <v>12.42</v>
      </c>
      <c r="K2049" s="78">
        <v>17.5</v>
      </c>
      <c r="L2049" s="78">
        <v>38.14</v>
      </c>
      <c r="M2049" s="78">
        <v>456.7</v>
      </c>
      <c r="N2049" s="76">
        <v>31020</v>
      </c>
      <c r="O2049" s="77">
        <v>29.6</v>
      </c>
      <c r="P2049" s="78">
        <v>12.03</v>
      </c>
      <c r="Q2049" s="78">
        <v>16.5</v>
      </c>
      <c r="R2049" s="78">
        <v>38.14</v>
      </c>
      <c r="S2049" s="78">
        <v>396.8</v>
      </c>
      <c r="T2049" s="79">
        <v>5</v>
      </c>
      <c r="V2049" s="86">
        <v>31020</v>
      </c>
      <c r="X2049" s="81" t="str">
        <f t="shared" si="310"/>
        <v>1984-Q2</v>
      </c>
      <c r="Y2049" s="81" t="str">
        <f t="shared" si="311"/>
        <v>1984-Q2</v>
      </c>
      <c r="Z2049" s="87">
        <f t="shared" si="312"/>
        <v>17.5</v>
      </c>
      <c r="AB2049" s="81" t="str">
        <f t="shared" si="313"/>
        <v>1984-Q4</v>
      </c>
      <c r="AC2049" s="81" t="str">
        <f t="shared" si="314"/>
        <v>1984-Q4</v>
      </c>
      <c r="AD2049" s="87">
        <f t="shared" si="315"/>
        <v>16.5</v>
      </c>
      <c r="AF2049" s="81" t="str">
        <f t="shared" si="316"/>
        <v>1984-Q4</v>
      </c>
      <c r="AG2049" s="87">
        <f t="shared" si="317"/>
        <v>17.5</v>
      </c>
      <c r="AH2049" s="87">
        <f t="shared" si="318"/>
        <v>16.5</v>
      </c>
      <c r="AI2049" s="87">
        <f t="shared" si="319"/>
        <v>1</v>
      </c>
    </row>
    <row r="2050" spans="1:35" ht="12" customHeight="1" x14ac:dyDescent="0.2">
      <c r="A2050" s="73" t="s">
        <v>1887</v>
      </c>
      <c r="B2050" s="74" t="s">
        <v>231</v>
      </c>
      <c r="C2050" s="74" t="s">
        <v>214</v>
      </c>
      <c r="D2050" s="74" t="s">
        <v>22</v>
      </c>
      <c r="E2050" s="74" t="s">
        <v>627</v>
      </c>
      <c r="F2050" s="74" t="s">
        <v>2</v>
      </c>
      <c r="G2050" s="74" t="s">
        <v>2680</v>
      </c>
      <c r="H2050" s="76">
        <v>30761</v>
      </c>
      <c r="I2050" s="77">
        <v>123.5</v>
      </c>
      <c r="J2050" s="78">
        <v>11.16</v>
      </c>
      <c r="K2050" s="78">
        <v>16.5</v>
      </c>
      <c r="L2050" s="78">
        <v>31.2</v>
      </c>
      <c r="M2050" s="75" t="s">
        <v>1</v>
      </c>
      <c r="N2050" s="76">
        <v>31019</v>
      </c>
      <c r="O2050" s="77">
        <v>71.5</v>
      </c>
      <c r="P2050" s="78">
        <v>10.95</v>
      </c>
      <c r="Q2050" s="78">
        <v>15.8</v>
      </c>
      <c r="R2050" s="78">
        <v>31.2</v>
      </c>
      <c r="S2050" s="75" t="s">
        <v>1</v>
      </c>
      <c r="T2050" s="79">
        <v>8</v>
      </c>
      <c r="V2050" s="86">
        <v>31019</v>
      </c>
      <c r="X2050" s="81" t="str">
        <f t="shared" si="310"/>
        <v>1984-Q1</v>
      </c>
      <c r="Y2050" s="81" t="str">
        <f t="shared" si="311"/>
        <v>1984-Q1</v>
      </c>
      <c r="Z2050" s="87">
        <f t="shared" si="312"/>
        <v>16.5</v>
      </c>
      <c r="AB2050" s="81" t="str">
        <f t="shared" si="313"/>
        <v>1984-Q4</v>
      </c>
      <c r="AC2050" s="81" t="str">
        <f t="shared" si="314"/>
        <v>1984-Q4</v>
      </c>
      <c r="AD2050" s="87">
        <f t="shared" si="315"/>
        <v>15.8</v>
      </c>
      <c r="AF2050" s="81" t="str">
        <f t="shared" si="316"/>
        <v>1984-Q4</v>
      </c>
      <c r="AG2050" s="87">
        <f t="shared" si="317"/>
        <v>16.5</v>
      </c>
      <c r="AH2050" s="87">
        <f t="shared" si="318"/>
        <v>15.8</v>
      </c>
      <c r="AI2050" s="87">
        <f t="shared" si="319"/>
        <v>0.69999999999999929</v>
      </c>
    </row>
    <row r="2051" spans="1:35" ht="12" customHeight="1" x14ac:dyDescent="0.2">
      <c r="A2051" s="73" t="s">
        <v>1887</v>
      </c>
      <c r="B2051" s="74" t="s">
        <v>109</v>
      </c>
      <c r="C2051" s="74" t="s">
        <v>272</v>
      </c>
      <c r="D2051" s="74" t="s">
        <v>271</v>
      </c>
      <c r="E2051" s="74" t="s">
        <v>313</v>
      </c>
      <c r="F2051" s="74" t="s">
        <v>2</v>
      </c>
      <c r="G2051" s="74" t="s">
        <v>2680</v>
      </c>
      <c r="H2051" s="76">
        <v>30498</v>
      </c>
      <c r="I2051" s="77">
        <v>201.1</v>
      </c>
      <c r="J2051" s="78">
        <v>13.88</v>
      </c>
      <c r="K2051" s="78">
        <v>17.5</v>
      </c>
      <c r="L2051" s="78">
        <v>38.770000000000003</v>
      </c>
      <c r="M2051" s="75" t="s">
        <v>1</v>
      </c>
      <c r="N2051" s="76">
        <v>31014</v>
      </c>
      <c r="O2051" s="77">
        <v>111.9</v>
      </c>
      <c r="P2051" s="78">
        <v>12.88</v>
      </c>
      <c r="Q2051" s="78">
        <v>16.149999999999999</v>
      </c>
      <c r="R2051" s="78">
        <v>40.799999999999997</v>
      </c>
      <c r="S2051" s="75" t="s">
        <v>1</v>
      </c>
      <c r="T2051" s="79">
        <v>17</v>
      </c>
      <c r="V2051" s="86">
        <v>31014</v>
      </c>
      <c r="X2051" s="81" t="str">
        <f t="shared" ref="X2051:X2114" si="320">YEAR(H2051)&amp;"-Q"&amp;IF(MONTH(H2051)&lt;4,1,IF(MONTH(H2051)&lt;7,2,IF(MONTH(H2051)&lt;10,3,4)))</f>
        <v>1983-Q3</v>
      </c>
      <c r="Y2051" s="81" t="str">
        <f t="shared" ref="Y2051:Y2114" si="321">IF(ISNUMBER(K2051),X2051,"")</f>
        <v>1983-Q3</v>
      </c>
      <c r="Z2051" s="87">
        <f t="shared" ref="Z2051:Z2114" si="322">IF(ISNUMBER(K2051),K2051,"")</f>
        <v>17.5</v>
      </c>
      <c r="AB2051" s="81" t="str">
        <f t="shared" ref="AB2051:AB2114" si="323">IF(A2051="Settled",YEAR(N2051)&amp;"-Q"&amp;IF(MONTH(N2051)&lt;4,1,IF(MONTH(N2051)&lt;7,2,IF(MONTH(N2051)&lt;10,3,4))),"")</f>
        <v>1984-Q4</v>
      </c>
      <c r="AC2051" s="81" t="str">
        <f t="shared" ref="AC2051:AC2114" si="324">IF(ISNUMBER(Q2051),AB2051,"")</f>
        <v>1984-Q4</v>
      </c>
      <c r="AD2051" s="87">
        <f t="shared" ref="AD2051:AD2114" si="325">IF(ISNUMBER(Q2051),Q2051,"")</f>
        <v>16.149999999999999</v>
      </c>
      <c r="AF2051" s="81" t="str">
        <f t="shared" ref="AF2051:AF2114" si="326">IF(AND(LEN(Z2051)&gt;0,LEN(AD2051)&gt;0),AB2051,"")</f>
        <v>1984-Q4</v>
      </c>
      <c r="AG2051" s="87">
        <f t="shared" ref="AG2051:AG2114" si="327">IF(LEN(AF2051)&gt;0,Z2051,"")</f>
        <v>17.5</v>
      </c>
      <c r="AH2051" s="87">
        <f t="shared" ref="AH2051:AH2114" si="328">IF(LEN(AF2051)&gt;0,AD2051,"")</f>
        <v>16.149999999999999</v>
      </c>
      <c r="AI2051" s="87">
        <f t="shared" ref="AI2051:AI2114" si="329">IF(LEN(AF2051)&gt;0,AG2051-AH2051,"")</f>
        <v>1.3500000000000014</v>
      </c>
    </row>
    <row r="2052" spans="1:35" ht="12" customHeight="1" x14ac:dyDescent="0.2">
      <c r="A2052" s="73" t="s">
        <v>1887</v>
      </c>
      <c r="B2052" s="74" t="s">
        <v>242</v>
      </c>
      <c r="C2052" s="74" t="s">
        <v>246</v>
      </c>
      <c r="D2052" s="74" t="s">
        <v>241</v>
      </c>
      <c r="E2052" s="74" t="s">
        <v>473</v>
      </c>
      <c r="F2052" s="74" t="s">
        <v>2</v>
      </c>
      <c r="G2052" s="74" t="s">
        <v>2680</v>
      </c>
      <c r="H2052" s="76">
        <v>30502</v>
      </c>
      <c r="I2052" s="77">
        <v>6.8</v>
      </c>
      <c r="J2052" s="78">
        <v>12.36</v>
      </c>
      <c r="K2052" s="78">
        <v>16.5</v>
      </c>
      <c r="L2052" s="78">
        <v>40</v>
      </c>
      <c r="M2052" s="78">
        <v>73</v>
      </c>
      <c r="N2052" s="76">
        <v>31009</v>
      </c>
      <c r="O2052" s="77">
        <v>3</v>
      </c>
      <c r="P2052" s="78">
        <v>11.73</v>
      </c>
      <c r="Q2052" s="78">
        <v>15</v>
      </c>
      <c r="R2052" s="78">
        <v>38.950000000000003</v>
      </c>
      <c r="S2052" s="78">
        <v>69.599999999999994</v>
      </c>
      <c r="T2052" s="79">
        <v>16</v>
      </c>
      <c r="V2052" s="86">
        <v>31009</v>
      </c>
      <c r="X2052" s="81" t="str">
        <f t="shared" si="320"/>
        <v>1983-Q3</v>
      </c>
      <c r="Y2052" s="81" t="str">
        <f t="shared" si="321"/>
        <v>1983-Q3</v>
      </c>
      <c r="Z2052" s="87">
        <f t="shared" si="322"/>
        <v>16.5</v>
      </c>
      <c r="AB2052" s="81" t="str">
        <f t="shared" si="323"/>
        <v>1984-Q4</v>
      </c>
      <c r="AC2052" s="81" t="str">
        <f t="shared" si="324"/>
        <v>1984-Q4</v>
      </c>
      <c r="AD2052" s="87">
        <f t="shared" si="325"/>
        <v>15</v>
      </c>
      <c r="AF2052" s="81" t="str">
        <f t="shared" si="326"/>
        <v>1984-Q4</v>
      </c>
      <c r="AG2052" s="87">
        <f t="shared" si="327"/>
        <v>16.5</v>
      </c>
      <c r="AH2052" s="87">
        <f t="shared" si="328"/>
        <v>15</v>
      </c>
      <c r="AI2052" s="87">
        <f t="shared" si="329"/>
        <v>1.5</v>
      </c>
    </row>
    <row r="2053" spans="1:35" ht="12" customHeight="1" x14ac:dyDescent="0.2">
      <c r="A2053" s="73" t="s">
        <v>1887</v>
      </c>
      <c r="B2053" s="74" t="s">
        <v>193</v>
      </c>
      <c r="C2053" s="74" t="s">
        <v>2034</v>
      </c>
      <c r="D2053" s="74" t="s">
        <v>167</v>
      </c>
      <c r="E2053" s="74" t="s">
        <v>1042</v>
      </c>
      <c r="F2053" s="74" t="s">
        <v>2</v>
      </c>
      <c r="G2053" s="74" t="s">
        <v>2680</v>
      </c>
      <c r="H2053" s="76">
        <v>30733</v>
      </c>
      <c r="I2053" s="77">
        <v>151.6</v>
      </c>
      <c r="J2053" s="78">
        <v>12.52</v>
      </c>
      <c r="K2053" s="78">
        <v>16.5</v>
      </c>
      <c r="L2053" s="78">
        <v>40</v>
      </c>
      <c r="M2053" s="78">
        <v>2436</v>
      </c>
      <c r="N2053" s="76">
        <v>31006</v>
      </c>
      <c r="O2053" s="77">
        <v>64.3</v>
      </c>
      <c r="P2053" s="78">
        <v>11.87</v>
      </c>
      <c r="Q2053" s="78">
        <v>15.25</v>
      </c>
      <c r="R2053" s="78">
        <v>40</v>
      </c>
      <c r="S2053" s="78">
        <v>2346.8000000000002</v>
      </c>
      <c r="T2053" s="79">
        <v>9</v>
      </c>
      <c r="V2053" s="86">
        <v>31006</v>
      </c>
      <c r="X2053" s="81" t="str">
        <f t="shared" si="320"/>
        <v>1984-Q1</v>
      </c>
      <c r="Y2053" s="81" t="str">
        <f t="shared" si="321"/>
        <v>1984-Q1</v>
      </c>
      <c r="Z2053" s="87">
        <f t="shared" si="322"/>
        <v>16.5</v>
      </c>
      <c r="AB2053" s="81" t="str">
        <f t="shared" si="323"/>
        <v>1984-Q4</v>
      </c>
      <c r="AC2053" s="81" t="str">
        <f t="shared" si="324"/>
        <v>1984-Q4</v>
      </c>
      <c r="AD2053" s="87">
        <f t="shared" si="325"/>
        <v>15.25</v>
      </c>
      <c r="AF2053" s="81" t="str">
        <f t="shared" si="326"/>
        <v>1984-Q4</v>
      </c>
      <c r="AG2053" s="87">
        <f t="shared" si="327"/>
        <v>16.5</v>
      </c>
      <c r="AH2053" s="87">
        <f t="shared" si="328"/>
        <v>15.25</v>
      </c>
      <c r="AI2053" s="87">
        <f t="shared" si="329"/>
        <v>1.25</v>
      </c>
    </row>
    <row r="2054" spans="1:35" ht="12" customHeight="1" x14ac:dyDescent="0.2">
      <c r="A2054" s="73" t="s">
        <v>1887</v>
      </c>
      <c r="B2054" s="74" t="s">
        <v>184</v>
      </c>
      <c r="C2054" s="74" t="s">
        <v>183</v>
      </c>
      <c r="D2054" s="74" t="s">
        <v>167</v>
      </c>
      <c r="E2054" s="74" t="s">
        <v>1291</v>
      </c>
      <c r="F2054" s="74" t="s">
        <v>2</v>
      </c>
      <c r="G2054" s="74" t="s">
        <v>2680</v>
      </c>
      <c r="H2054" s="76">
        <v>30747</v>
      </c>
      <c r="I2054" s="77">
        <v>66.3</v>
      </c>
      <c r="J2054" s="78">
        <v>13.08</v>
      </c>
      <c r="K2054" s="78">
        <v>18.489999999999998</v>
      </c>
      <c r="L2054" s="78">
        <v>37.9</v>
      </c>
      <c r="M2054" s="78">
        <v>1365.8</v>
      </c>
      <c r="N2054" s="76">
        <v>31006</v>
      </c>
      <c r="O2054" s="77">
        <v>37.9</v>
      </c>
      <c r="P2054" s="78">
        <v>12.1</v>
      </c>
      <c r="Q2054" s="78">
        <v>15.92</v>
      </c>
      <c r="R2054" s="78">
        <v>37.799999999999997</v>
      </c>
      <c r="S2054" s="78">
        <v>1365.8</v>
      </c>
      <c r="T2054" s="79">
        <v>8</v>
      </c>
      <c r="V2054" s="86">
        <v>31006</v>
      </c>
      <c r="X2054" s="81" t="str">
        <f t="shared" si="320"/>
        <v>1984-Q1</v>
      </c>
      <c r="Y2054" s="81" t="str">
        <f t="shared" si="321"/>
        <v>1984-Q1</v>
      </c>
      <c r="Z2054" s="87">
        <f t="shared" si="322"/>
        <v>18.489999999999998</v>
      </c>
      <c r="AB2054" s="81" t="str">
        <f t="shared" si="323"/>
        <v>1984-Q4</v>
      </c>
      <c r="AC2054" s="81" t="str">
        <f t="shared" si="324"/>
        <v>1984-Q4</v>
      </c>
      <c r="AD2054" s="87">
        <f t="shared" si="325"/>
        <v>15.92</v>
      </c>
      <c r="AF2054" s="81" t="str">
        <f t="shared" si="326"/>
        <v>1984-Q4</v>
      </c>
      <c r="AG2054" s="87">
        <f t="shared" si="327"/>
        <v>18.489999999999998</v>
      </c>
      <c r="AH2054" s="87">
        <f t="shared" si="328"/>
        <v>15.92</v>
      </c>
      <c r="AI2054" s="87">
        <f t="shared" si="329"/>
        <v>2.5699999999999985</v>
      </c>
    </row>
    <row r="2055" spans="1:35" ht="12" customHeight="1" x14ac:dyDescent="0.2">
      <c r="A2055" s="73" t="s">
        <v>1887</v>
      </c>
      <c r="B2055" s="74" t="s">
        <v>67</v>
      </c>
      <c r="C2055" s="74" t="s">
        <v>762</v>
      </c>
      <c r="D2055" s="74" t="s">
        <v>2188</v>
      </c>
      <c r="E2055" s="74" t="s">
        <v>768</v>
      </c>
      <c r="F2055" s="74" t="s">
        <v>2</v>
      </c>
      <c r="G2055" s="74" t="s">
        <v>2680</v>
      </c>
      <c r="H2055" s="76">
        <v>31001</v>
      </c>
      <c r="I2055" s="77">
        <v>-10</v>
      </c>
      <c r="J2055" s="75" t="s">
        <v>1</v>
      </c>
      <c r="K2055" s="75" t="s">
        <v>1</v>
      </c>
      <c r="L2055" s="75" t="s">
        <v>1</v>
      </c>
      <c r="M2055" s="75" t="s">
        <v>1</v>
      </c>
      <c r="N2055" s="76">
        <v>31002</v>
      </c>
      <c r="O2055" s="77">
        <v>-10</v>
      </c>
      <c r="P2055" s="75" t="s">
        <v>1</v>
      </c>
      <c r="Q2055" s="75" t="s">
        <v>1</v>
      </c>
      <c r="R2055" s="75" t="s">
        <v>1</v>
      </c>
      <c r="S2055" s="75" t="s">
        <v>1</v>
      </c>
      <c r="T2055" s="79">
        <v>0</v>
      </c>
      <c r="V2055" s="86">
        <v>31002</v>
      </c>
      <c r="X2055" s="81" t="str">
        <f t="shared" si="320"/>
        <v>1984-Q4</v>
      </c>
      <c r="Y2055" s="81" t="str">
        <f t="shared" si="321"/>
        <v/>
      </c>
      <c r="Z2055" s="87" t="str">
        <f t="shared" si="322"/>
        <v/>
      </c>
      <c r="AB2055" s="81" t="str">
        <f t="shared" si="323"/>
        <v>1984-Q4</v>
      </c>
      <c r="AC2055" s="81" t="str">
        <f t="shared" si="324"/>
        <v/>
      </c>
      <c r="AD2055" s="87" t="str">
        <f t="shared" si="325"/>
        <v/>
      </c>
      <c r="AF2055" s="81" t="str">
        <f t="shared" si="326"/>
        <v/>
      </c>
      <c r="AG2055" s="87" t="str">
        <f t="shared" si="327"/>
        <v/>
      </c>
      <c r="AH2055" s="87" t="str">
        <f t="shared" si="328"/>
        <v/>
      </c>
      <c r="AI2055" s="87" t="str">
        <f t="shared" si="329"/>
        <v/>
      </c>
    </row>
    <row r="2056" spans="1:35" ht="12" customHeight="1" x14ac:dyDescent="0.2">
      <c r="A2056" s="73" t="s">
        <v>1887</v>
      </c>
      <c r="B2056" s="74" t="s">
        <v>35</v>
      </c>
      <c r="C2056" s="74" t="s">
        <v>13</v>
      </c>
      <c r="D2056" s="74" t="s">
        <v>12</v>
      </c>
      <c r="E2056" s="74" t="s">
        <v>1354</v>
      </c>
      <c r="F2056" s="74" t="s">
        <v>2</v>
      </c>
      <c r="G2056" s="74" t="s">
        <v>2680</v>
      </c>
      <c r="H2056" s="76">
        <v>30728</v>
      </c>
      <c r="I2056" s="77">
        <v>21.1</v>
      </c>
      <c r="J2056" s="78">
        <v>12.23</v>
      </c>
      <c r="K2056" s="78">
        <v>15.75</v>
      </c>
      <c r="L2056" s="78">
        <v>36</v>
      </c>
      <c r="M2056" s="78">
        <v>1220.5999999999999</v>
      </c>
      <c r="N2056" s="76">
        <v>31000</v>
      </c>
      <c r="O2056" s="77">
        <v>20.399999999999999</v>
      </c>
      <c r="P2056" s="78">
        <v>12.23</v>
      </c>
      <c r="Q2056" s="78">
        <v>15.75</v>
      </c>
      <c r="R2056" s="78">
        <v>36</v>
      </c>
      <c r="S2056" s="78">
        <v>1220.5</v>
      </c>
      <c r="T2056" s="79">
        <v>9</v>
      </c>
      <c r="V2056" s="86">
        <v>31000</v>
      </c>
      <c r="X2056" s="81" t="str">
        <f t="shared" si="320"/>
        <v>1984-Q1</v>
      </c>
      <c r="Y2056" s="81" t="str">
        <f t="shared" si="321"/>
        <v>1984-Q1</v>
      </c>
      <c r="Z2056" s="87">
        <f t="shared" si="322"/>
        <v>15.75</v>
      </c>
      <c r="AB2056" s="81" t="str">
        <f t="shared" si="323"/>
        <v>1984-Q4</v>
      </c>
      <c r="AC2056" s="81" t="str">
        <f t="shared" si="324"/>
        <v>1984-Q4</v>
      </c>
      <c r="AD2056" s="87">
        <f t="shared" si="325"/>
        <v>15.75</v>
      </c>
      <c r="AF2056" s="81" t="str">
        <f t="shared" si="326"/>
        <v>1984-Q4</v>
      </c>
      <c r="AG2056" s="87">
        <f t="shared" si="327"/>
        <v>15.75</v>
      </c>
      <c r="AH2056" s="87">
        <f t="shared" si="328"/>
        <v>15.75</v>
      </c>
      <c r="AI2056" s="87">
        <f t="shared" si="329"/>
        <v>0</v>
      </c>
    </row>
    <row r="2057" spans="1:35" ht="12" customHeight="1" x14ac:dyDescent="0.2">
      <c r="A2057" s="73" t="s">
        <v>1887</v>
      </c>
      <c r="B2057" s="74" t="s">
        <v>28</v>
      </c>
      <c r="C2057" s="74" t="s">
        <v>1502</v>
      </c>
      <c r="D2057" s="74" t="s">
        <v>22</v>
      </c>
      <c r="E2057" s="74" t="s">
        <v>1506</v>
      </c>
      <c r="F2057" s="74" t="s">
        <v>2</v>
      </c>
      <c r="G2057" s="74" t="s">
        <v>2680</v>
      </c>
      <c r="H2057" s="76">
        <v>30857</v>
      </c>
      <c r="I2057" s="77">
        <v>29.7</v>
      </c>
      <c r="J2057" s="78">
        <v>13.53</v>
      </c>
      <c r="K2057" s="78">
        <v>17</v>
      </c>
      <c r="L2057" s="78">
        <v>44.33</v>
      </c>
      <c r="M2057" s="78">
        <v>326.7</v>
      </c>
      <c r="N2057" s="76">
        <v>30995</v>
      </c>
      <c r="O2057" s="77">
        <v>12.5</v>
      </c>
      <c r="P2057" s="78">
        <v>13.08</v>
      </c>
      <c r="Q2057" s="78">
        <v>16</v>
      </c>
      <c r="R2057" s="78">
        <v>44.1</v>
      </c>
      <c r="S2057" s="78">
        <v>270.3</v>
      </c>
      <c r="T2057" s="79">
        <v>4</v>
      </c>
      <c r="V2057" s="86">
        <v>30995</v>
      </c>
      <c r="X2057" s="81" t="str">
        <f t="shared" si="320"/>
        <v>1984-Q2</v>
      </c>
      <c r="Y2057" s="81" t="str">
        <f t="shared" si="321"/>
        <v>1984-Q2</v>
      </c>
      <c r="Z2057" s="87">
        <f t="shared" si="322"/>
        <v>17</v>
      </c>
      <c r="AB2057" s="81" t="str">
        <f t="shared" si="323"/>
        <v>1984-Q4</v>
      </c>
      <c r="AC2057" s="81" t="str">
        <f t="shared" si="324"/>
        <v>1984-Q4</v>
      </c>
      <c r="AD2057" s="87">
        <f t="shared" si="325"/>
        <v>16</v>
      </c>
      <c r="AF2057" s="81" t="str">
        <f t="shared" si="326"/>
        <v>1984-Q4</v>
      </c>
      <c r="AG2057" s="87">
        <f t="shared" si="327"/>
        <v>17</v>
      </c>
      <c r="AH2057" s="87">
        <f t="shared" si="328"/>
        <v>16</v>
      </c>
      <c r="AI2057" s="87">
        <f t="shared" si="329"/>
        <v>1</v>
      </c>
    </row>
    <row r="2058" spans="1:35" ht="12" customHeight="1" x14ac:dyDescent="0.2">
      <c r="A2058" s="73" t="s">
        <v>1887</v>
      </c>
      <c r="B2058" s="74" t="s">
        <v>95</v>
      </c>
      <c r="C2058" s="74" t="s">
        <v>94</v>
      </c>
      <c r="D2058" s="74" t="s">
        <v>151</v>
      </c>
      <c r="E2058" s="74" t="s">
        <v>440</v>
      </c>
      <c r="F2058" s="74" t="s">
        <v>2</v>
      </c>
      <c r="G2058" s="74" t="s">
        <v>2680</v>
      </c>
      <c r="H2058" s="76">
        <v>30798.75</v>
      </c>
      <c r="I2058" s="77">
        <v>28.4</v>
      </c>
      <c r="J2058" s="78">
        <v>9.85</v>
      </c>
      <c r="K2058" s="78">
        <v>15.85</v>
      </c>
      <c r="L2058" s="78">
        <v>28.2</v>
      </c>
      <c r="M2058" s="78">
        <v>629.70000000000005</v>
      </c>
      <c r="N2058" s="76">
        <v>30993</v>
      </c>
      <c r="O2058" s="77">
        <v>4.7</v>
      </c>
      <c r="P2058" s="78">
        <v>9.75</v>
      </c>
      <c r="Q2058" s="78">
        <v>15.6</v>
      </c>
      <c r="R2058" s="78">
        <v>27.76</v>
      </c>
      <c r="S2058" s="78">
        <v>625.6</v>
      </c>
      <c r="T2058" s="79">
        <v>6</v>
      </c>
      <c r="V2058" s="86">
        <v>30993</v>
      </c>
      <c r="X2058" s="81" t="str">
        <f t="shared" si="320"/>
        <v>1984-Q2</v>
      </c>
      <c r="Y2058" s="81" t="str">
        <f t="shared" si="321"/>
        <v>1984-Q2</v>
      </c>
      <c r="Z2058" s="87">
        <f t="shared" si="322"/>
        <v>15.85</v>
      </c>
      <c r="AB2058" s="81" t="str">
        <f t="shared" si="323"/>
        <v>1984-Q4</v>
      </c>
      <c r="AC2058" s="81" t="str">
        <f t="shared" si="324"/>
        <v>1984-Q4</v>
      </c>
      <c r="AD2058" s="87">
        <f t="shared" si="325"/>
        <v>15.6</v>
      </c>
      <c r="AF2058" s="81" t="str">
        <f t="shared" si="326"/>
        <v>1984-Q4</v>
      </c>
      <c r="AG2058" s="87">
        <f t="shared" si="327"/>
        <v>15.85</v>
      </c>
      <c r="AH2058" s="87">
        <f t="shared" si="328"/>
        <v>15.6</v>
      </c>
      <c r="AI2058" s="87">
        <f t="shared" si="329"/>
        <v>0.25</v>
      </c>
    </row>
    <row r="2059" spans="1:35" ht="12" customHeight="1" x14ac:dyDescent="0.2">
      <c r="A2059" s="73" t="s">
        <v>1887</v>
      </c>
      <c r="B2059" s="74" t="s">
        <v>163</v>
      </c>
      <c r="C2059" s="74" t="s">
        <v>2034</v>
      </c>
      <c r="D2059" s="74" t="s">
        <v>167</v>
      </c>
      <c r="E2059" s="74" t="s">
        <v>1455</v>
      </c>
      <c r="F2059" s="74" t="s">
        <v>2</v>
      </c>
      <c r="G2059" s="74" t="s">
        <v>2680</v>
      </c>
      <c r="H2059" s="76">
        <v>30803</v>
      </c>
      <c r="I2059" s="77">
        <v>23.6</v>
      </c>
      <c r="J2059" s="78">
        <v>12.36</v>
      </c>
      <c r="K2059" s="78">
        <v>16.5</v>
      </c>
      <c r="L2059" s="78">
        <v>39.86</v>
      </c>
      <c r="M2059" s="78">
        <v>519.70000000000005</v>
      </c>
      <c r="N2059" s="76">
        <v>30986</v>
      </c>
      <c r="O2059" s="77">
        <v>16.5</v>
      </c>
      <c r="P2059" s="78">
        <v>12.15</v>
      </c>
      <c r="Q2059" s="78">
        <v>16.25</v>
      </c>
      <c r="R2059" s="78">
        <v>38.15</v>
      </c>
      <c r="S2059" s="78">
        <v>512.70000000000005</v>
      </c>
      <c r="T2059" s="79">
        <v>6</v>
      </c>
      <c r="V2059" s="86">
        <v>30986</v>
      </c>
      <c r="X2059" s="81" t="str">
        <f t="shared" si="320"/>
        <v>1984-Q2</v>
      </c>
      <c r="Y2059" s="81" t="str">
        <f t="shared" si="321"/>
        <v>1984-Q2</v>
      </c>
      <c r="Z2059" s="87">
        <f t="shared" si="322"/>
        <v>16.5</v>
      </c>
      <c r="AB2059" s="81" t="str">
        <f t="shared" si="323"/>
        <v>1984-Q4</v>
      </c>
      <c r="AC2059" s="81" t="str">
        <f t="shared" si="324"/>
        <v>1984-Q4</v>
      </c>
      <c r="AD2059" s="87">
        <f t="shared" si="325"/>
        <v>16.25</v>
      </c>
      <c r="AF2059" s="81" t="str">
        <f t="shared" si="326"/>
        <v>1984-Q4</v>
      </c>
      <c r="AG2059" s="87">
        <f t="shared" si="327"/>
        <v>16.5</v>
      </c>
      <c r="AH2059" s="87">
        <f t="shared" si="328"/>
        <v>16.25</v>
      </c>
      <c r="AI2059" s="87">
        <f t="shared" si="329"/>
        <v>0.25</v>
      </c>
    </row>
    <row r="2060" spans="1:35" ht="12" customHeight="1" x14ac:dyDescent="0.2">
      <c r="A2060" s="73" t="s">
        <v>1887</v>
      </c>
      <c r="B2060" s="74" t="s">
        <v>28</v>
      </c>
      <c r="C2060" s="74" t="s">
        <v>155</v>
      </c>
      <c r="D2060" s="74" t="s">
        <v>2095</v>
      </c>
      <c r="E2060" s="74" t="s">
        <v>1533</v>
      </c>
      <c r="F2060" s="74" t="s">
        <v>2</v>
      </c>
      <c r="G2060" s="74" t="s">
        <v>2680</v>
      </c>
      <c r="H2060" s="76">
        <v>30790.75</v>
      </c>
      <c r="I2060" s="77">
        <v>49.9</v>
      </c>
      <c r="J2060" s="78">
        <v>13.34</v>
      </c>
      <c r="K2060" s="78">
        <v>17.5</v>
      </c>
      <c r="L2060" s="78">
        <v>38.880000000000003</v>
      </c>
      <c r="M2060" s="78">
        <v>675.6</v>
      </c>
      <c r="N2060" s="76">
        <v>30981</v>
      </c>
      <c r="O2060" s="77">
        <v>-0.3</v>
      </c>
      <c r="P2060" s="78">
        <v>12.72</v>
      </c>
      <c r="Q2060" s="78">
        <v>16.399999999999999</v>
      </c>
      <c r="R2060" s="78">
        <v>36.47</v>
      </c>
      <c r="S2060" s="78">
        <v>507.5</v>
      </c>
      <c r="T2060" s="79">
        <v>6</v>
      </c>
      <c r="V2060" s="86">
        <v>30981</v>
      </c>
      <c r="X2060" s="81" t="str">
        <f t="shared" si="320"/>
        <v>1984-Q2</v>
      </c>
      <c r="Y2060" s="81" t="str">
        <f t="shared" si="321"/>
        <v>1984-Q2</v>
      </c>
      <c r="Z2060" s="87">
        <f t="shared" si="322"/>
        <v>17.5</v>
      </c>
      <c r="AB2060" s="81" t="str">
        <f t="shared" si="323"/>
        <v>1984-Q4</v>
      </c>
      <c r="AC2060" s="81" t="str">
        <f t="shared" si="324"/>
        <v>1984-Q4</v>
      </c>
      <c r="AD2060" s="87">
        <f t="shared" si="325"/>
        <v>16.399999999999999</v>
      </c>
      <c r="AF2060" s="81" t="str">
        <f t="shared" si="326"/>
        <v>1984-Q4</v>
      </c>
      <c r="AG2060" s="87">
        <f t="shared" si="327"/>
        <v>17.5</v>
      </c>
      <c r="AH2060" s="87">
        <f t="shared" si="328"/>
        <v>16.399999999999999</v>
      </c>
      <c r="AI2060" s="87">
        <f t="shared" si="329"/>
        <v>1.1000000000000014</v>
      </c>
    </row>
    <row r="2061" spans="1:35" ht="12" customHeight="1" x14ac:dyDescent="0.2">
      <c r="A2061" s="73" t="s">
        <v>1887</v>
      </c>
      <c r="B2061" s="74" t="s">
        <v>42</v>
      </c>
      <c r="C2061" s="74" t="s">
        <v>41</v>
      </c>
      <c r="D2061" s="74" t="s">
        <v>12</v>
      </c>
      <c r="E2061" s="74" t="s">
        <v>1170</v>
      </c>
      <c r="F2061" s="74" t="s">
        <v>2</v>
      </c>
      <c r="G2061" s="74" t="s">
        <v>2680</v>
      </c>
      <c r="H2061" s="76">
        <v>30643</v>
      </c>
      <c r="I2061" s="77">
        <v>11</v>
      </c>
      <c r="J2061" s="78">
        <v>12.51</v>
      </c>
      <c r="K2061" s="78">
        <v>16.5</v>
      </c>
      <c r="L2061" s="78">
        <v>39.72</v>
      </c>
      <c r="M2061" s="78">
        <v>413.5</v>
      </c>
      <c r="N2061" s="76">
        <v>30977</v>
      </c>
      <c r="O2061" s="77">
        <v>1.8</v>
      </c>
      <c r="P2061" s="78">
        <v>11.91</v>
      </c>
      <c r="Q2061" s="78">
        <v>15</v>
      </c>
      <c r="R2061" s="78">
        <v>39.72</v>
      </c>
      <c r="S2061" s="78">
        <v>397.7</v>
      </c>
      <c r="T2061" s="79">
        <v>11</v>
      </c>
      <c r="V2061" s="86">
        <v>30977</v>
      </c>
      <c r="X2061" s="81" t="str">
        <f t="shared" si="320"/>
        <v>1983-Q4</v>
      </c>
      <c r="Y2061" s="81" t="str">
        <f t="shared" si="321"/>
        <v>1983-Q4</v>
      </c>
      <c r="Z2061" s="87">
        <f t="shared" si="322"/>
        <v>16.5</v>
      </c>
      <c r="AB2061" s="81" t="str">
        <f t="shared" si="323"/>
        <v>1984-Q4</v>
      </c>
      <c r="AC2061" s="81" t="str">
        <f t="shared" si="324"/>
        <v>1984-Q4</v>
      </c>
      <c r="AD2061" s="87">
        <f t="shared" si="325"/>
        <v>15</v>
      </c>
      <c r="AF2061" s="81" t="str">
        <f t="shared" si="326"/>
        <v>1984-Q4</v>
      </c>
      <c r="AG2061" s="87">
        <f t="shared" si="327"/>
        <v>16.5</v>
      </c>
      <c r="AH2061" s="87">
        <f t="shared" si="328"/>
        <v>15</v>
      </c>
      <c r="AI2061" s="87">
        <f t="shared" si="329"/>
        <v>1.5</v>
      </c>
    </row>
    <row r="2062" spans="1:35" ht="12" customHeight="1" x14ac:dyDescent="0.2">
      <c r="A2062" s="73" t="s">
        <v>1887</v>
      </c>
      <c r="B2062" s="74" t="s">
        <v>28</v>
      </c>
      <c r="C2062" s="74" t="s">
        <v>1552</v>
      </c>
      <c r="D2062" s="74" t="s">
        <v>263</v>
      </c>
      <c r="E2062" s="74" t="s">
        <v>1558</v>
      </c>
      <c r="F2062" s="74" t="s">
        <v>2</v>
      </c>
      <c r="G2062" s="74" t="s">
        <v>2680</v>
      </c>
      <c r="H2062" s="76">
        <v>30750</v>
      </c>
      <c r="I2062" s="77">
        <v>304.2</v>
      </c>
      <c r="J2062" s="78">
        <v>12.91</v>
      </c>
      <c r="K2062" s="78">
        <v>16.75</v>
      </c>
      <c r="L2062" s="78">
        <v>44.36</v>
      </c>
      <c r="M2062" s="78">
        <v>6196.6</v>
      </c>
      <c r="N2062" s="76">
        <v>30967</v>
      </c>
      <c r="O2062" s="77">
        <v>-7</v>
      </c>
      <c r="P2062" s="78">
        <v>12.39</v>
      </c>
      <c r="Q2062" s="78">
        <v>15.6</v>
      </c>
      <c r="R2062" s="78">
        <v>44.02</v>
      </c>
      <c r="S2062" s="78">
        <v>5187.3999999999996</v>
      </c>
      <c r="T2062" s="79">
        <v>7</v>
      </c>
      <c r="V2062" s="86">
        <v>30967</v>
      </c>
      <c r="X2062" s="81" t="str">
        <f t="shared" si="320"/>
        <v>1984-Q1</v>
      </c>
      <c r="Y2062" s="81" t="str">
        <f t="shared" si="321"/>
        <v>1984-Q1</v>
      </c>
      <c r="Z2062" s="87">
        <f t="shared" si="322"/>
        <v>16.75</v>
      </c>
      <c r="AB2062" s="81" t="str">
        <f t="shared" si="323"/>
        <v>1984-Q4</v>
      </c>
      <c r="AC2062" s="81" t="str">
        <f t="shared" si="324"/>
        <v>1984-Q4</v>
      </c>
      <c r="AD2062" s="87">
        <f t="shared" si="325"/>
        <v>15.6</v>
      </c>
      <c r="AF2062" s="81" t="str">
        <f t="shared" si="326"/>
        <v>1984-Q4</v>
      </c>
      <c r="AG2062" s="87">
        <f t="shared" si="327"/>
        <v>16.75</v>
      </c>
      <c r="AH2062" s="87">
        <f t="shared" si="328"/>
        <v>15.6</v>
      </c>
      <c r="AI2062" s="87">
        <f t="shared" si="329"/>
        <v>1.1500000000000004</v>
      </c>
    </row>
    <row r="2063" spans="1:35" ht="12" customHeight="1" x14ac:dyDescent="0.2">
      <c r="A2063" s="73" t="s">
        <v>1887</v>
      </c>
      <c r="B2063" s="74" t="s">
        <v>8</v>
      </c>
      <c r="C2063" s="74" t="s">
        <v>3006</v>
      </c>
      <c r="D2063" s="74" t="s">
        <v>122</v>
      </c>
      <c r="E2063" s="74" t="s">
        <v>1809</v>
      </c>
      <c r="F2063" s="74" t="s">
        <v>2</v>
      </c>
      <c r="G2063" s="74" t="s">
        <v>2680</v>
      </c>
      <c r="H2063" s="76">
        <v>30680</v>
      </c>
      <c r="I2063" s="77">
        <v>10.5</v>
      </c>
      <c r="J2063" s="78">
        <v>12.89</v>
      </c>
      <c r="K2063" s="78">
        <v>14.75</v>
      </c>
      <c r="L2063" s="78">
        <v>44.99</v>
      </c>
      <c r="M2063" s="78">
        <v>500.7</v>
      </c>
      <c r="N2063" s="76">
        <v>30964</v>
      </c>
      <c r="O2063" s="77">
        <v>-14.4</v>
      </c>
      <c r="P2063" s="78">
        <v>11.33</v>
      </c>
      <c r="Q2063" s="78">
        <v>14.75</v>
      </c>
      <c r="R2063" s="78">
        <v>45.27</v>
      </c>
      <c r="S2063" s="78">
        <v>490.7</v>
      </c>
      <c r="T2063" s="79">
        <v>9</v>
      </c>
      <c r="V2063" s="86">
        <v>30964</v>
      </c>
      <c r="X2063" s="81" t="str">
        <f t="shared" si="320"/>
        <v>1983-Q4</v>
      </c>
      <c r="Y2063" s="81" t="str">
        <f t="shared" si="321"/>
        <v>1983-Q4</v>
      </c>
      <c r="Z2063" s="87">
        <f t="shared" si="322"/>
        <v>14.75</v>
      </c>
      <c r="AB2063" s="81" t="str">
        <f t="shared" si="323"/>
        <v>1984-Q4</v>
      </c>
      <c r="AC2063" s="81" t="str">
        <f t="shared" si="324"/>
        <v>1984-Q4</v>
      </c>
      <c r="AD2063" s="87">
        <f t="shared" si="325"/>
        <v>14.75</v>
      </c>
      <c r="AF2063" s="81" t="str">
        <f t="shared" si="326"/>
        <v>1984-Q4</v>
      </c>
      <c r="AG2063" s="87">
        <f t="shared" si="327"/>
        <v>14.75</v>
      </c>
      <c r="AH2063" s="87">
        <f t="shared" si="328"/>
        <v>14.75</v>
      </c>
      <c r="AI2063" s="87">
        <f t="shared" si="329"/>
        <v>0</v>
      </c>
    </row>
    <row r="2064" spans="1:35" ht="12" customHeight="1" x14ac:dyDescent="0.2">
      <c r="A2064" s="73" t="s">
        <v>1887</v>
      </c>
      <c r="B2064" s="74" t="s">
        <v>14</v>
      </c>
      <c r="C2064" s="74" t="s">
        <v>131</v>
      </c>
      <c r="D2064" s="74" t="s">
        <v>2095</v>
      </c>
      <c r="E2064" s="74" t="s">
        <v>1726</v>
      </c>
      <c r="F2064" s="74" t="s">
        <v>2</v>
      </c>
      <c r="G2064" s="74" t="s">
        <v>2680</v>
      </c>
      <c r="H2064" s="76">
        <v>30904</v>
      </c>
      <c r="I2064" s="77">
        <v>98.4</v>
      </c>
      <c r="J2064" s="78">
        <v>12.87</v>
      </c>
      <c r="K2064" s="78">
        <v>16.25</v>
      </c>
      <c r="L2064" s="78">
        <v>43</v>
      </c>
      <c r="M2064" s="78">
        <v>1345.5</v>
      </c>
      <c r="N2064" s="76">
        <v>30953</v>
      </c>
      <c r="O2064" s="77">
        <v>47.5</v>
      </c>
      <c r="P2064" s="78">
        <v>12.74</v>
      </c>
      <c r="Q2064" s="78">
        <v>16.25</v>
      </c>
      <c r="R2064" s="78">
        <v>40.549999999999997</v>
      </c>
      <c r="S2064" s="78">
        <v>1246.7</v>
      </c>
      <c r="T2064" s="79">
        <v>1</v>
      </c>
      <c r="V2064" s="86">
        <v>30953</v>
      </c>
      <c r="X2064" s="81" t="str">
        <f t="shared" si="320"/>
        <v>1984-Q3</v>
      </c>
      <c r="Y2064" s="81" t="str">
        <f t="shared" si="321"/>
        <v>1984-Q3</v>
      </c>
      <c r="Z2064" s="87">
        <f t="shared" si="322"/>
        <v>16.25</v>
      </c>
      <c r="AB2064" s="81" t="str">
        <f t="shared" si="323"/>
        <v>1984-Q3</v>
      </c>
      <c r="AC2064" s="81" t="str">
        <f t="shared" si="324"/>
        <v>1984-Q3</v>
      </c>
      <c r="AD2064" s="87">
        <f t="shared" si="325"/>
        <v>16.25</v>
      </c>
      <c r="AF2064" s="81" t="str">
        <f t="shared" si="326"/>
        <v>1984-Q3</v>
      </c>
      <c r="AG2064" s="87">
        <f t="shared" si="327"/>
        <v>16.25</v>
      </c>
      <c r="AH2064" s="87">
        <f t="shared" si="328"/>
        <v>16.25</v>
      </c>
      <c r="AI2064" s="87">
        <f t="shared" si="329"/>
        <v>0</v>
      </c>
    </row>
    <row r="2065" spans="1:35" ht="12" customHeight="1" x14ac:dyDescent="0.2">
      <c r="A2065" s="73" t="s">
        <v>1887</v>
      </c>
      <c r="B2065" s="74" t="s">
        <v>6</v>
      </c>
      <c r="C2065" s="74" t="s">
        <v>23</v>
      </c>
      <c r="D2065" s="74" t="s">
        <v>22</v>
      </c>
      <c r="E2065" s="74" t="s">
        <v>1844</v>
      </c>
      <c r="F2065" s="74" t="s">
        <v>2</v>
      </c>
      <c r="G2065" s="74" t="s">
        <v>2680</v>
      </c>
      <c r="H2065" s="76">
        <v>30655</v>
      </c>
      <c r="I2065" s="77">
        <v>99.7</v>
      </c>
      <c r="J2065" s="78">
        <v>12.6</v>
      </c>
      <c r="K2065" s="78">
        <v>17</v>
      </c>
      <c r="L2065" s="78">
        <v>36</v>
      </c>
      <c r="M2065" s="78">
        <v>1088.5</v>
      </c>
      <c r="N2065" s="76">
        <v>30953</v>
      </c>
      <c r="O2065" s="77">
        <v>37.200000000000003</v>
      </c>
      <c r="P2065" s="78">
        <v>11.9</v>
      </c>
      <c r="Q2065" s="78">
        <v>15</v>
      </c>
      <c r="R2065" s="78">
        <v>36</v>
      </c>
      <c r="S2065" s="78">
        <v>1025</v>
      </c>
      <c r="T2065" s="79">
        <v>9</v>
      </c>
      <c r="V2065" s="86">
        <v>30953</v>
      </c>
      <c r="X2065" s="81" t="str">
        <f t="shared" si="320"/>
        <v>1983-Q4</v>
      </c>
      <c r="Y2065" s="81" t="str">
        <f t="shared" si="321"/>
        <v>1983-Q4</v>
      </c>
      <c r="Z2065" s="87">
        <f t="shared" si="322"/>
        <v>17</v>
      </c>
      <c r="AB2065" s="81" t="str">
        <f t="shared" si="323"/>
        <v>1984-Q3</v>
      </c>
      <c r="AC2065" s="81" t="str">
        <f t="shared" si="324"/>
        <v>1984-Q3</v>
      </c>
      <c r="AD2065" s="87">
        <f t="shared" si="325"/>
        <v>15</v>
      </c>
      <c r="AF2065" s="81" t="str">
        <f t="shared" si="326"/>
        <v>1984-Q3</v>
      </c>
      <c r="AG2065" s="87">
        <f t="shared" si="327"/>
        <v>17</v>
      </c>
      <c r="AH2065" s="87">
        <f t="shared" si="328"/>
        <v>15</v>
      </c>
      <c r="AI2065" s="87">
        <f t="shared" si="329"/>
        <v>2</v>
      </c>
    </row>
    <row r="2066" spans="1:35" ht="12" customHeight="1" x14ac:dyDescent="0.2">
      <c r="A2066" s="73" t="s">
        <v>1887</v>
      </c>
      <c r="B2066" s="74" t="s">
        <v>57</v>
      </c>
      <c r="C2066" s="74" t="s">
        <v>214</v>
      </c>
      <c r="D2066" s="74" t="s">
        <v>22</v>
      </c>
      <c r="E2066" s="74" t="s">
        <v>891</v>
      </c>
      <c r="F2066" s="74" t="s">
        <v>2</v>
      </c>
      <c r="G2066" s="74" t="s">
        <v>2680</v>
      </c>
      <c r="H2066" s="76">
        <v>30666</v>
      </c>
      <c r="I2066" s="77">
        <v>27.6</v>
      </c>
      <c r="J2066" s="78">
        <v>11.81</v>
      </c>
      <c r="K2066" s="78">
        <v>16.5</v>
      </c>
      <c r="L2066" s="78">
        <v>31.75</v>
      </c>
      <c r="M2066" s="75" t="s">
        <v>1</v>
      </c>
      <c r="N2066" s="76">
        <v>30951</v>
      </c>
      <c r="O2066" s="77">
        <v>15</v>
      </c>
      <c r="P2066" s="78">
        <v>11.04</v>
      </c>
      <c r="Q2066" s="78">
        <v>14.5</v>
      </c>
      <c r="R2066" s="78">
        <v>31.7</v>
      </c>
      <c r="S2066" s="75" t="s">
        <v>1</v>
      </c>
      <c r="T2066" s="79">
        <v>9</v>
      </c>
      <c r="V2066" s="86">
        <v>30951</v>
      </c>
      <c r="X2066" s="81" t="str">
        <f t="shared" si="320"/>
        <v>1983-Q4</v>
      </c>
      <c r="Y2066" s="81" t="str">
        <f t="shared" si="321"/>
        <v>1983-Q4</v>
      </c>
      <c r="Z2066" s="87">
        <f t="shared" si="322"/>
        <v>16.5</v>
      </c>
      <c r="AB2066" s="81" t="str">
        <f t="shared" si="323"/>
        <v>1984-Q3</v>
      </c>
      <c r="AC2066" s="81" t="str">
        <f t="shared" si="324"/>
        <v>1984-Q3</v>
      </c>
      <c r="AD2066" s="87">
        <f t="shared" si="325"/>
        <v>14.5</v>
      </c>
      <c r="AF2066" s="81" t="str">
        <f t="shared" si="326"/>
        <v>1984-Q3</v>
      </c>
      <c r="AG2066" s="87">
        <f t="shared" si="327"/>
        <v>16.5</v>
      </c>
      <c r="AH2066" s="87">
        <f t="shared" si="328"/>
        <v>14.5</v>
      </c>
      <c r="AI2066" s="87">
        <f t="shared" si="329"/>
        <v>2</v>
      </c>
    </row>
    <row r="2067" spans="1:35" ht="12" customHeight="1" x14ac:dyDescent="0.2">
      <c r="A2067" s="73" t="s">
        <v>1887</v>
      </c>
      <c r="B2067" s="74" t="s">
        <v>184</v>
      </c>
      <c r="C2067" s="74" t="s">
        <v>2453</v>
      </c>
      <c r="D2067" s="74" t="s">
        <v>4</v>
      </c>
      <c r="E2067" s="74" t="s">
        <v>1318</v>
      </c>
      <c r="F2067" s="74" t="s">
        <v>2</v>
      </c>
      <c r="G2067" s="74" t="s">
        <v>2680</v>
      </c>
      <c r="H2067" s="76">
        <v>30662</v>
      </c>
      <c r="I2067" s="77">
        <v>56.5</v>
      </c>
      <c r="J2067" s="78">
        <v>13.64</v>
      </c>
      <c r="K2067" s="78">
        <v>17.66</v>
      </c>
      <c r="L2067" s="78">
        <v>35.799999999999997</v>
      </c>
      <c r="M2067" s="78">
        <v>1099.4000000000001</v>
      </c>
      <c r="N2067" s="76">
        <v>30942</v>
      </c>
      <c r="O2067" s="77">
        <v>16.8</v>
      </c>
      <c r="P2067" s="78">
        <v>13.54</v>
      </c>
      <c r="Q2067" s="78">
        <v>17.38</v>
      </c>
      <c r="R2067" s="78">
        <v>35.799999999999997</v>
      </c>
      <c r="S2067" s="78">
        <v>923.6</v>
      </c>
      <c r="T2067" s="79">
        <v>9</v>
      </c>
      <c r="V2067" s="86">
        <v>30942</v>
      </c>
      <c r="X2067" s="81" t="str">
        <f t="shared" si="320"/>
        <v>1983-Q4</v>
      </c>
      <c r="Y2067" s="81" t="str">
        <f t="shared" si="321"/>
        <v>1983-Q4</v>
      </c>
      <c r="Z2067" s="87">
        <f t="shared" si="322"/>
        <v>17.66</v>
      </c>
      <c r="AB2067" s="81" t="str">
        <f t="shared" si="323"/>
        <v>1984-Q3</v>
      </c>
      <c r="AC2067" s="81" t="str">
        <f t="shared" si="324"/>
        <v>1984-Q3</v>
      </c>
      <c r="AD2067" s="87">
        <f t="shared" si="325"/>
        <v>17.38</v>
      </c>
      <c r="AF2067" s="81" t="str">
        <f t="shared" si="326"/>
        <v>1984-Q3</v>
      </c>
      <c r="AG2067" s="87">
        <f t="shared" si="327"/>
        <v>17.66</v>
      </c>
      <c r="AH2067" s="87">
        <f t="shared" si="328"/>
        <v>17.38</v>
      </c>
      <c r="AI2067" s="87">
        <f t="shared" si="329"/>
        <v>0.28000000000000114</v>
      </c>
    </row>
    <row r="2068" spans="1:35" ht="12" customHeight="1" x14ac:dyDescent="0.2">
      <c r="A2068" s="73" t="s">
        <v>1887</v>
      </c>
      <c r="B2068" s="74" t="s">
        <v>144</v>
      </c>
      <c r="C2068" s="74" t="s">
        <v>13</v>
      </c>
      <c r="D2068" s="74" t="s">
        <v>12</v>
      </c>
      <c r="E2068" s="74" t="s">
        <v>1602</v>
      </c>
      <c r="F2068" s="74" t="s">
        <v>2</v>
      </c>
      <c r="G2068" s="74" t="s">
        <v>2680</v>
      </c>
      <c r="H2068" s="76">
        <v>30690</v>
      </c>
      <c r="I2068" s="77">
        <v>72.599999999999994</v>
      </c>
      <c r="J2068" s="78">
        <v>12.46</v>
      </c>
      <c r="K2068" s="78">
        <v>15.8</v>
      </c>
      <c r="L2068" s="78">
        <v>43.32</v>
      </c>
      <c r="M2068" s="78">
        <v>1736.3</v>
      </c>
      <c r="N2068" s="76">
        <v>30938</v>
      </c>
      <c r="O2068" s="77">
        <v>57.1</v>
      </c>
      <c r="P2068" s="78">
        <v>12.1</v>
      </c>
      <c r="Q2068" s="78">
        <v>15</v>
      </c>
      <c r="R2068" s="78">
        <v>43.02</v>
      </c>
      <c r="S2068" s="78">
        <v>1725.4</v>
      </c>
      <c r="T2068" s="79">
        <v>8</v>
      </c>
      <c r="V2068" s="86">
        <v>30938</v>
      </c>
      <c r="X2068" s="81" t="str">
        <f t="shared" si="320"/>
        <v>1984-Q1</v>
      </c>
      <c r="Y2068" s="81" t="str">
        <f t="shared" si="321"/>
        <v>1984-Q1</v>
      </c>
      <c r="Z2068" s="87">
        <f t="shared" si="322"/>
        <v>15.8</v>
      </c>
      <c r="AB2068" s="81" t="str">
        <f t="shared" si="323"/>
        <v>1984-Q3</v>
      </c>
      <c r="AC2068" s="81" t="str">
        <f t="shared" si="324"/>
        <v>1984-Q3</v>
      </c>
      <c r="AD2068" s="87">
        <f t="shared" si="325"/>
        <v>15</v>
      </c>
      <c r="AF2068" s="81" t="str">
        <f t="shared" si="326"/>
        <v>1984-Q3</v>
      </c>
      <c r="AG2068" s="87">
        <f t="shared" si="327"/>
        <v>15.8</v>
      </c>
      <c r="AH2068" s="87">
        <f t="shared" si="328"/>
        <v>15</v>
      </c>
      <c r="AI2068" s="87">
        <f t="shared" si="329"/>
        <v>0.80000000000000071</v>
      </c>
    </row>
    <row r="2069" spans="1:35" ht="12" customHeight="1" x14ac:dyDescent="0.2">
      <c r="A2069" s="73" t="s">
        <v>1887</v>
      </c>
      <c r="B2069" s="74" t="s">
        <v>86</v>
      </c>
      <c r="C2069" s="74" t="s">
        <v>13</v>
      </c>
      <c r="D2069" s="74" t="s">
        <v>12</v>
      </c>
      <c r="E2069" s="74" t="s">
        <v>572</v>
      </c>
      <c r="F2069" s="74" t="s">
        <v>2</v>
      </c>
      <c r="G2069" s="74" t="s">
        <v>2680</v>
      </c>
      <c r="H2069" s="76">
        <v>30773.75</v>
      </c>
      <c r="I2069" s="77">
        <v>26.3</v>
      </c>
      <c r="J2069" s="78">
        <v>12.51</v>
      </c>
      <c r="K2069" s="78">
        <v>16</v>
      </c>
      <c r="L2069" s="78">
        <v>42.75</v>
      </c>
      <c r="M2069" s="78">
        <v>292.7</v>
      </c>
      <c r="N2069" s="76">
        <v>30935</v>
      </c>
      <c r="O2069" s="77">
        <v>13.6</v>
      </c>
      <c r="P2069" s="78">
        <v>11.85</v>
      </c>
      <c r="Q2069" s="78">
        <v>14.75</v>
      </c>
      <c r="R2069" s="78">
        <v>40</v>
      </c>
      <c r="S2069" s="78">
        <v>267.7</v>
      </c>
      <c r="T2069" s="79">
        <v>5</v>
      </c>
      <c r="V2069" s="86">
        <v>30935</v>
      </c>
      <c r="X2069" s="81" t="str">
        <f t="shared" si="320"/>
        <v>1984-Q2</v>
      </c>
      <c r="Y2069" s="81" t="str">
        <f t="shared" si="321"/>
        <v>1984-Q2</v>
      </c>
      <c r="Z2069" s="87">
        <f t="shared" si="322"/>
        <v>16</v>
      </c>
      <c r="AB2069" s="81" t="str">
        <f t="shared" si="323"/>
        <v>1984-Q3</v>
      </c>
      <c r="AC2069" s="81" t="str">
        <f t="shared" si="324"/>
        <v>1984-Q3</v>
      </c>
      <c r="AD2069" s="87">
        <f t="shared" si="325"/>
        <v>14.75</v>
      </c>
      <c r="AF2069" s="81" t="str">
        <f t="shared" si="326"/>
        <v>1984-Q3</v>
      </c>
      <c r="AG2069" s="87">
        <f t="shared" si="327"/>
        <v>16</v>
      </c>
      <c r="AH2069" s="87">
        <f t="shared" si="328"/>
        <v>14.75</v>
      </c>
      <c r="AI2069" s="87">
        <f t="shared" si="329"/>
        <v>1.25</v>
      </c>
    </row>
    <row r="2070" spans="1:35" ht="12" customHeight="1" x14ac:dyDescent="0.2">
      <c r="A2070" s="73" t="s">
        <v>1887</v>
      </c>
      <c r="B2070" s="74" t="s">
        <v>1653</v>
      </c>
      <c r="C2070" s="74" t="s">
        <v>2127</v>
      </c>
      <c r="D2070" s="74" t="s">
        <v>2095</v>
      </c>
      <c r="E2070" s="74" t="s">
        <v>1684</v>
      </c>
      <c r="F2070" s="74" t="s">
        <v>2</v>
      </c>
      <c r="G2070" s="74" t="s">
        <v>2680</v>
      </c>
      <c r="H2070" s="76">
        <v>30686</v>
      </c>
      <c r="I2070" s="77">
        <v>10.199999999999999</v>
      </c>
      <c r="J2070" s="78">
        <v>12.07</v>
      </c>
      <c r="K2070" s="78">
        <v>16.5</v>
      </c>
      <c r="L2070" s="78">
        <v>36.15</v>
      </c>
      <c r="M2070" s="75" t="s">
        <v>1</v>
      </c>
      <c r="N2070" s="76">
        <v>30931</v>
      </c>
      <c r="O2070" s="77">
        <v>8.6999999999999993</v>
      </c>
      <c r="P2070" s="78">
        <v>11.86</v>
      </c>
      <c r="Q2070" s="78">
        <v>16</v>
      </c>
      <c r="R2070" s="78">
        <v>36.67</v>
      </c>
      <c r="S2070" s="75" t="s">
        <v>1</v>
      </c>
      <c r="T2070" s="79">
        <v>8</v>
      </c>
      <c r="V2070" s="86">
        <v>30931</v>
      </c>
      <c r="X2070" s="81" t="str">
        <f t="shared" si="320"/>
        <v>1984-Q1</v>
      </c>
      <c r="Y2070" s="81" t="str">
        <f t="shared" si="321"/>
        <v>1984-Q1</v>
      </c>
      <c r="Z2070" s="87">
        <f t="shared" si="322"/>
        <v>16.5</v>
      </c>
      <c r="AB2070" s="81" t="str">
        <f t="shared" si="323"/>
        <v>1984-Q3</v>
      </c>
      <c r="AC2070" s="81" t="str">
        <f t="shared" si="324"/>
        <v>1984-Q3</v>
      </c>
      <c r="AD2070" s="87">
        <f t="shared" si="325"/>
        <v>16</v>
      </c>
      <c r="AF2070" s="81" t="str">
        <f t="shared" si="326"/>
        <v>1984-Q3</v>
      </c>
      <c r="AG2070" s="87">
        <f t="shared" si="327"/>
        <v>16.5</v>
      </c>
      <c r="AH2070" s="87">
        <f t="shared" si="328"/>
        <v>16</v>
      </c>
      <c r="AI2070" s="87">
        <f t="shared" si="329"/>
        <v>0.5</v>
      </c>
    </row>
    <row r="2071" spans="1:35" ht="12" customHeight="1" x14ac:dyDescent="0.2">
      <c r="A2071" s="73" t="s">
        <v>1887</v>
      </c>
      <c r="B2071" s="74" t="s">
        <v>95</v>
      </c>
      <c r="C2071" s="74" t="s">
        <v>2035</v>
      </c>
      <c r="D2071" s="74" t="s">
        <v>167</v>
      </c>
      <c r="E2071" s="74" t="s">
        <v>427</v>
      </c>
      <c r="F2071" s="74" t="s">
        <v>2</v>
      </c>
      <c r="G2071" s="74" t="s">
        <v>2680</v>
      </c>
      <c r="H2071" s="76">
        <v>30713</v>
      </c>
      <c r="I2071" s="77">
        <v>124</v>
      </c>
      <c r="J2071" s="78">
        <v>9.84</v>
      </c>
      <c r="K2071" s="78">
        <v>15.85</v>
      </c>
      <c r="L2071" s="78">
        <v>28.13</v>
      </c>
      <c r="M2071" s="75" t="s">
        <v>1</v>
      </c>
      <c r="N2071" s="76">
        <v>30925</v>
      </c>
      <c r="O2071" s="77">
        <v>93.4</v>
      </c>
      <c r="P2071" s="78">
        <v>9.75</v>
      </c>
      <c r="Q2071" s="78">
        <v>15.55</v>
      </c>
      <c r="R2071" s="78">
        <v>28.1</v>
      </c>
      <c r="S2071" s="75" t="s">
        <v>1</v>
      </c>
      <c r="T2071" s="79">
        <v>7</v>
      </c>
      <c r="V2071" s="86">
        <v>30925</v>
      </c>
      <c r="X2071" s="81" t="str">
        <f t="shared" si="320"/>
        <v>1984-Q1</v>
      </c>
      <c r="Y2071" s="81" t="str">
        <f t="shared" si="321"/>
        <v>1984-Q1</v>
      </c>
      <c r="Z2071" s="87">
        <f t="shared" si="322"/>
        <v>15.85</v>
      </c>
      <c r="AB2071" s="81" t="str">
        <f t="shared" si="323"/>
        <v>1984-Q3</v>
      </c>
      <c r="AC2071" s="81" t="str">
        <f t="shared" si="324"/>
        <v>1984-Q3</v>
      </c>
      <c r="AD2071" s="87">
        <f t="shared" si="325"/>
        <v>15.55</v>
      </c>
      <c r="AF2071" s="81" t="str">
        <f t="shared" si="326"/>
        <v>1984-Q3</v>
      </c>
      <c r="AG2071" s="87">
        <f t="shared" si="327"/>
        <v>15.85</v>
      </c>
      <c r="AH2071" s="87">
        <f t="shared" si="328"/>
        <v>15.55</v>
      </c>
      <c r="AI2071" s="87">
        <f t="shared" si="329"/>
        <v>0.29999999999999893</v>
      </c>
    </row>
    <row r="2072" spans="1:35" ht="12" customHeight="1" x14ac:dyDescent="0.2">
      <c r="A2072" s="73" t="s">
        <v>1887</v>
      </c>
      <c r="B2072" s="74" t="s">
        <v>39</v>
      </c>
      <c r="C2072" s="74" t="s">
        <v>2777</v>
      </c>
      <c r="D2072" s="74" t="s">
        <v>2095</v>
      </c>
      <c r="E2072" s="74" t="s">
        <v>1204</v>
      </c>
      <c r="F2072" s="74" t="s">
        <v>2</v>
      </c>
      <c r="G2072" s="74" t="s">
        <v>2680</v>
      </c>
      <c r="H2072" s="76">
        <v>30463</v>
      </c>
      <c r="I2072" s="77">
        <v>281.10000000000002</v>
      </c>
      <c r="J2072" s="78">
        <v>13.75</v>
      </c>
      <c r="K2072" s="78">
        <v>16.3</v>
      </c>
      <c r="L2072" s="78">
        <v>43.31</v>
      </c>
      <c r="M2072" s="78">
        <v>1827.7</v>
      </c>
      <c r="N2072" s="76">
        <v>30921</v>
      </c>
      <c r="O2072" s="77">
        <v>245</v>
      </c>
      <c r="P2072" s="78">
        <v>13.75</v>
      </c>
      <c r="Q2072" s="78">
        <v>16.3</v>
      </c>
      <c r="R2072" s="78">
        <v>43.31</v>
      </c>
      <c r="S2072" s="78">
        <v>1709.5</v>
      </c>
      <c r="T2072" s="79">
        <v>15</v>
      </c>
      <c r="V2072" s="86">
        <v>30921</v>
      </c>
      <c r="X2072" s="81" t="str">
        <f t="shared" si="320"/>
        <v>1983-Q2</v>
      </c>
      <c r="Y2072" s="81" t="str">
        <f t="shared" si="321"/>
        <v>1983-Q2</v>
      </c>
      <c r="Z2072" s="87">
        <f t="shared" si="322"/>
        <v>16.3</v>
      </c>
      <c r="AB2072" s="81" t="str">
        <f t="shared" si="323"/>
        <v>1984-Q3</v>
      </c>
      <c r="AC2072" s="81" t="str">
        <f t="shared" si="324"/>
        <v>1984-Q3</v>
      </c>
      <c r="AD2072" s="87">
        <f t="shared" si="325"/>
        <v>16.3</v>
      </c>
      <c r="AF2072" s="81" t="str">
        <f t="shared" si="326"/>
        <v>1984-Q3</v>
      </c>
      <c r="AG2072" s="87">
        <f t="shared" si="327"/>
        <v>16.3</v>
      </c>
      <c r="AH2072" s="87">
        <f t="shared" si="328"/>
        <v>16.3</v>
      </c>
      <c r="AI2072" s="87">
        <f t="shared" si="329"/>
        <v>0</v>
      </c>
    </row>
    <row r="2073" spans="1:35" ht="12" customHeight="1" x14ac:dyDescent="0.2">
      <c r="A2073" s="73" t="s">
        <v>1887</v>
      </c>
      <c r="B2073" s="74" t="s">
        <v>242</v>
      </c>
      <c r="C2073" s="74" t="s">
        <v>2775</v>
      </c>
      <c r="D2073" s="74" t="s">
        <v>241</v>
      </c>
      <c r="E2073" s="74" t="s">
        <v>490</v>
      </c>
      <c r="F2073" s="74" t="s">
        <v>2</v>
      </c>
      <c r="G2073" s="74" t="s">
        <v>2680</v>
      </c>
      <c r="H2073" s="76">
        <v>30420.75</v>
      </c>
      <c r="I2073" s="77">
        <v>9.8000000000000007</v>
      </c>
      <c r="J2073" s="78">
        <v>12.67</v>
      </c>
      <c r="K2073" s="78">
        <v>16.5</v>
      </c>
      <c r="L2073" s="78">
        <v>40.299999999999997</v>
      </c>
      <c r="M2073" s="75" t="s">
        <v>1</v>
      </c>
      <c r="N2073" s="76">
        <v>30914</v>
      </c>
      <c r="O2073" s="77">
        <v>4.9000000000000004</v>
      </c>
      <c r="P2073" s="78">
        <v>12.08</v>
      </c>
      <c r="Q2073" s="78">
        <v>15</v>
      </c>
      <c r="R2073" s="78">
        <v>38.369999999999997</v>
      </c>
      <c r="S2073" s="75" t="s">
        <v>1</v>
      </c>
      <c r="T2073" s="79">
        <v>16</v>
      </c>
      <c r="V2073" s="86">
        <v>30914</v>
      </c>
      <c r="X2073" s="81" t="str">
        <f t="shared" si="320"/>
        <v>1983-Q2</v>
      </c>
      <c r="Y2073" s="81" t="str">
        <f t="shared" si="321"/>
        <v>1983-Q2</v>
      </c>
      <c r="Z2073" s="87">
        <f t="shared" si="322"/>
        <v>16.5</v>
      </c>
      <c r="AB2073" s="81" t="str">
        <f t="shared" si="323"/>
        <v>1984-Q3</v>
      </c>
      <c r="AC2073" s="81" t="str">
        <f t="shared" si="324"/>
        <v>1984-Q3</v>
      </c>
      <c r="AD2073" s="87">
        <f t="shared" si="325"/>
        <v>15</v>
      </c>
      <c r="AF2073" s="81" t="str">
        <f t="shared" si="326"/>
        <v>1984-Q3</v>
      </c>
      <c r="AG2073" s="87">
        <f t="shared" si="327"/>
        <v>16.5</v>
      </c>
      <c r="AH2073" s="87">
        <f t="shared" si="328"/>
        <v>15</v>
      </c>
      <c r="AI2073" s="87">
        <f t="shared" si="329"/>
        <v>1.5</v>
      </c>
    </row>
    <row r="2074" spans="1:35" ht="12" customHeight="1" x14ac:dyDescent="0.2">
      <c r="A2074" s="73" t="s">
        <v>1887</v>
      </c>
      <c r="B2074" s="74" t="s">
        <v>46</v>
      </c>
      <c r="C2074" s="74" t="s">
        <v>189</v>
      </c>
      <c r="D2074" s="74" t="s">
        <v>62</v>
      </c>
      <c r="E2074" s="74" t="s">
        <v>1088</v>
      </c>
      <c r="F2074" s="74" t="s">
        <v>2</v>
      </c>
      <c r="G2074" s="74" t="s">
        <v>2680</v>
      </c>
      <c r="H2074" s="76">
        <v>30603</v>
      </c>
      <c r="I2074" s="77">
        <v>37.1</v>
      </c>
      <c r="J2074" s="78">
        <v>11.66</v>
      </c>
      <c r="K2074" s="78">
        <v>15</v>
      </c>
      <c r="L2074" s="78">
        <v>45.1</v>
      </c>
      <c r="M2074" s="78">
        <v>845.5</v>
      </c>
      <c r="N2074" s="76">
        <v>30911</v>
      </c>
      <c r="O2074" s="77">
        <v>0</v>
      </c>
      <c r="P2074" s="78">
        <v>11.35</v>
      </c>
      <c r="Q2074" s="78">
        <v>14.3</v>
      </c>
      <c r="R2074" s="78">
        <v>45.1</v>
      </c>
      <c r="S2074" s="78">
        <v>883.8</v>
      </c>
      <c r="T2074" s="79">
        <v>10</v>
      </c>
      <c r="V2074" s="86">
        <v>30911</v>
      </c>
      <c r="X2074" s="81" t="str">
        <f t="shared" si="320"/>
        <v>1983-Q4</v>
      </c>
      <c r="Y2074" s="81" t="str">
        <f t="shared" si="321"/>
        <v>1983-Q4</v>
      </c>
      <c r="Z2074" s="87">
        <f t="shared" si="322"/>
        <v>15</v>
      </c>
      <c r="AB2074" s="81" t="str">
        <f t="shared" si="323"/>
        <v>1984-Q3</v>
      </c>
      <c r="AC2074" s="81" t="str">
        <f t="shared" si="324"/>
        <v>1984-Q3</v>
      </c>
      <c r="AD2074" s="87">
        <f t="shared" si="325"/>
        <v>14.3</v>
      </c>
      <c r="AF2074" s="81" t="str">
        <f t="shared" si="326"/>
        <v>1984-Q3</v>
      </c>
      <c r="AG2074" s="87">
        <f t="shared" si="327"/>
        <v>15</v>
      </c>
      <c r="AH2074" s="87">
        <f t="shared" si="328"/>
        <v>14.3</v>
      </c>
      <c r="AI2074" s="87">
        <f t="shared" si="329"/>
        <v>0.69999999999999929</v>
      </c>
    </row>
    <row r="2075" spans="1:35" ht="12" customHeight="1" x14ac:dyDescent="0.2">
      <c r="A2075" s="73" t="s">
        <v>1887</v>
      </c>
      <c r="B2075" s="74" t="s">
        <v>199</v>
      </c>
      <c r="C2075" s="74" t="s">
        <v>2715</v>
      </c>
      <c r="D2075" s="74" t="s">
        <v>198</v>
      </c>
      <c r="E2075" s="74" t="s">
        <v>1023</v>
      </c>
      <c r="F2075" s="74" t="s">
        <v>2</v>
      </c>
      <c r="G2075" s="74" t="s">
        <v>2680</v>
      </c>
      <c r="H2075" s="76">
        <v>30589</v>
      </c>
      <c r="I2075" s="77">
        <v>96.4</v>
      </c>
      <c r="J2075" s="78">
        <v>12.54</v>
      </c>
      <c r="K2075" s="78">
        <v>16.5</v>
      </c>
      <c r="L2075" s="78">
        <v>37.71</v>
      </c>
      <c r="M2075" s="78">
        <v>802.1</v>
      </c>
      <c r="N2075" s="76">
        <v>30897</v>
      </c>
      <c r="O2075" s="77">
        <v>4.0999999999999996</v>
      </c>
      <c r="P2075" s="78">
        <v>11.65</v>
      </c>
      <c r="Q2075" s="78">
        <v>14.25</v>
      </c>
      <c r="R2075" s="78">
        <v>37.32</v>
      </c>
      <c r="S2075" s="78">
        <v>476.8</v>
      </c>
      <c r="T2075" s="79">
        <v>10</v>
      </c>
      <c r="V2075" s="86">
        <v>30897</v>
      </c>
      <c r="X2075" s="81" t="str">
        <f t="shared" si="320"/>
        <v>1983-Q3</v>
      </c>
      <c r="Y2075" s="81" t="str">
        <f t="shared" si="321"/>
        <v>1983-Q3</v>
      </c>
      <c r="Z2075" s="87">
        <f t="shared" si="322"/>
        <v>16.5</v>
      </c>
      <c r="AB2075" s="81" t="str">
        <f t="shared" si="323"/>
        <v>1984-Q3</v>
      </c>
      <c r="AC2075" s="81" t="str">
        <f t="shared" si="324"/>
        <v>1984-Q3</v>
      </c>
      <c r="AD2075" s="87">
        <f t="shared" si="325"/>
        <v>14.25</v>
      </c>
      <c r="AF2075" s="81" t="str">
        <f t="shared" si="326"/>
        <v>1984-Q3</v>
      </c>
      <c r="AG2075" s="87">
        <f t="shared" si="327"/>
        <v>16.5</v>
      </c>
      <c r="AH2075" s="87">
        <f t="shared" si="328"/>
        <v>14.25</v>
      </c>
      <c r="AI2075" s="87">
        <f t="shared" si="329"/>
        <v>2.25</v>
      </c>
    </row>
    <row r="2076" spans="1:35" ht="12" customHeight="1" x14ac:dyDescent="0.2">
      <c r="A2076" s="73" t="s">
        <v>1887</v>
      </c>
      <c r="B2076" s="74" t="s">
        <v>67</v>
      </c>
      <c r="C2076" s="74" t="s">
        <v>781</v>
      </c>
      <c r="D2076" s="74" t="s">
        <v>2002</v>
      </c>
      <c r="E2076" s="74" t="s">
        <v>792</v>
      </c>
      <c r="F2076" s="74" t="s">
        <v>2</v>
      </c>
      <c r="G2076" s="74" t="s">
        <v>2680</v>
      </c>
      <c r="H2076" s="76">
        <v>30698</v>
      </c>
      <c r="I2076" s="77">
        <v>33.9</v>
      </c>
      <c r="J2076" s="78">
        <v>12.88</v>
      </c>
      <c r="K2076" s="78">
        <v>16.600000000000001</v>
      </c>
      <c r="L2076" s="78">
        <v>36.04</v>
      </c>
      <c r="M2076" s="78">
        <v>389.6</v>
      </c>
      <c r="N2076" s="76">
        <v>30894</v>
      </c>
      <c r="O2076" s="77">
        <v>14.3</v>
      </c>
      <c r="P2076" s="78">
        <v>12.67</v>
      </c>
      <c r="Q2076" s="78">
        <v>16</v>
      </c>
      <c r="R2076" s="78">
        <v>36.04</v>
      </c>
      <c r="S2076" s="78">
        <v>314.39999999999998</v>
      </c>
      <c r="T2076" s="79">
        <v>6</v>
      </c>
      <c r="V2076" s="86">
        <v>30894</v>
      </c>
      <c r="X2076" s="81" t="str">
        <f t="shared" si="320"/>
        <v>1984-Q1</v>
      </c>
      <c r="Y2076" s="81" t="str">
        <f t="shared" si="321"/>
        <v>1984-Q1</v>
      </c>
      <c r="Z2076" s="87">
        <f t="shared" si="322"/>
        <v>16.600000000000001</v>
      </c>
      <c r="AB2076" s="81" t="str">
        <f t="shared" si="323"/>
        <v>1984-Q3</v>
      </c>
      <c r="AC2076" s="81" t="str">
        <f t="shared" si="324"/>
        <v>1984-Q3</v>
      </c>
      <c r="AD2076" s="87">
        <f t="shared" si="325"/>
        <v>16</v>
      </c>
      <c r="AF2076" s="81" t="str">
        <f t="shared" si="326"/>
        <v>1984-Q3</v>
      </c>
      <c r="AG2076" s="87">
        <f t="shared" si="327"/>
        <v>16.600000000000001</v>
      </c>
      <c r="AH2076" s="87">
        <f t="shared" si="328"/>
        <v>16</v>
      </c>
      <c r="AI2076" s="87">
        <f t="shared" si="329"/>
        <v>0.60000000000000142</v>
      </c>
    </row>
    <row r="2077" spans="1:35" ht="12" customHeight="1" x14ac:dyDescent="0.2">
      <c r="A2077" s="73" t="s">
        <v>1887</v>
      </c>
      <c r="B2077" s="74" t="s">
        <v>184</v>
      </c>
      <c r="C2077" s="74" t="s">
        <v>1296</v>
      </c>
      <c r="D2077" s="74" t="s">
        <v>4</v>
      </c>
      <c r="E2077" s="74" t="s">
        <v>1301</v>
      </c>
      <c r="F2077" s="74" t="s">
        <v>2</v>
      </c>
      <c r="G2077" s="74" t="s">
        <v>2680</v>
      </c>
      <c r="H2077" s="76">
        <v>30601</v>
      </c>
      <c r="I2077" s="77">
        <v>142.4</v>
      </c>
      <c r="J2077" s="78">
        <v>13.82</v>
      </c>
      <c r="K2077" s="78">
        <v>18</v>
      </c>
      <c r="L2077" s="78">
        <v>41.06</v>
      </c>
      <c r="M2077" s="75" t="s">
        <v>1</v>
      </c>
      <c r="N2077" s="76">
        <v>30887</v>
      </c>
      <c r="O2077" s="77">
        <v>49.4</v>
      </c>
      <c r="P2077" s="78">
        <v>13.21</v>
      </c>
      <c r="Q2077" s="78">
        <v>16.79</v>
      </c>
      <c r="R2077" s="78">
        <v>38.799999999999997</v>
      </c>
      <c r="S2077" s="78">
        <v>2203.5</v>
      </c>
      <c r="T2077" s="79">
        <v>9</v>
      </c>
      <c r="V2077" s="86">
        <v>30887</v>
      </c>
      <c r="X2077" s="81" t="str">
        <f t="shared" si="320"/>
        <v>1983-Q4</v>
      </c>
      <c r="Y2077" s="81" t="str">
        <f t="shared" si="321"/>
        <v>1983-Q4</v>
      </c>
      <c r="Z2077" s="87">
        <f t="shared" si="322"/>
        <v>18</v>
      </c>
      <c r="AB2077" s="81" t="str">
        <f t="shared" si="323"/>
        <v>1984-Q3</v>
      </c>
      <c r="AC2077" s="81" t="str">
        <f t="shared" si="324"/>
        <v>1984-Q3</v>
      </c>
      <c r="AD2077" s="87">
        <f t="shared" si="325"/>
        <v>16.79</v>
      </c>
      <c r="AF2077" s="81" t="str">
        <f t="shared" si="326"/>
        <v>1984-Q3</v>
      </c>
      <c r="AG2077" s="87">
        <f t="shared" si="327"/>
        <v>18</v>
      </c>
      <c r="AH2077" s="87">
        <f t="shared" si="328"/>
        <v>16.79</v>
      </c>
      <c r="AI2077" s="87">
        <f t="shared" si="329"/>
        <v>1.2100000000000009</v>
      </c>
    </row>
    <row r="2078" spans="1:35" ht="12" customHeight="1" x14ac:dyDescent="0.2">
      <c r="A2078" s="73" t="s">
        <v>1887</v>
      </c>
      <c r="B2078" s="74" t="s">
        <v>46</v>
      </c>
      <c r="C2078" s="74" t="s">
        <v>1109</v>
      </c>
      <c r="D2078" s="74" t="s">
        <v>38</v>
      </c>
      <c r="E2078" s="74" t="s">
        <v>1115</v>
      </c>
      <c r="F2078" s="74" t="s">
        <v>2</v>
      </c>
      <c r="G2078" s="74" t="s">
        <v>2680</v>
      </c>
      <c r="H2078" s="76">
        <v>30578</v>
      </c>
      <c r="I2078" s="77">
        <v>7.8</v>
      </c>
      <c r="J2078" s="78">
        <v>11.79</v>
      </c>
      <c r="K2078" s="78">
        <v>16</v>
      </c>
      <c r="L2078" s="78">
        <v>47.57</v>
      </c>
      <c r="M2078" s="75" t="s">
        <v>1</v>
      </c>
      <c r="N2078" s="76">
        <v>30882</v>
      </c>
      <c r="O2078" s="77">
        <v>3.1</v>
      </c>
      <c r="P2078" s="78">
        <v>10.8</v>
      </c>
      <c r="Q2078" s="78">
        <v>14.3</v>
      </c>
      <c r="R2078" s="78">
        <v>47.57</v>
      </c>
      <c r="S2078" s="75" t="s">
        <v>1</v>
      </c>
      <c r="T2078" s="79">
        <v>10</v>
      </c>
      <c r="V2078" s="86">
        <v>30882</v>
      </c>
      <c r="X2078" s="81" t="str">
        <f t="shared" si="320"/>
        <v>1983-Q3</v>
      </c>
      <c r="Y2078" s="81" t="str">
        <f t="shared" si="321"/>
        <v>1983-Q3</v>
      </c>
      <c r="Z2078" s="87">
        <f t="shared" si="322"/>
        <v>16</v>
      </c>
      <c r="AB2078" s="81" t="str">
        <f t="shared" si="323"/>
        <v>1984-Q3</v>
      </c>
      <c r="AC2078" s="81" t="str">
        <f t="shared" si="324"/>
        <v>1984-Q3</v>
      </c>
      <c r="AD2078" s="87">
        <f t="shared" si="325"/>
        <v>14.3</v>
      </c>
      <c r="AF2078" s="81" t="str">
        <f t="shared" si="326"/>
        <v>1984-Q3</v>
      </c>
      <c r="AG2078" s="87">
        <f t="shared" si="327"/>
        <v>16</v>
      </c>
      <c r="AH2078" s="87">
        <f t="shared" si="328"/>
        <v>14.3</v>
      </c>
      <c r="AI2078" s="87">
        <f t="shared" si="329"/>
        <v>1.6999999999999993</v>
      </c>
    </row>
    <row r="2079" spans="1:35" ht="12" customHeight="1" x14ac:dyDescent="0.2">
      <c r="A2079" s="73" t="s">
        <v>1887</v>
      </c>
      <c r="B2079" s="74" t="s">
        <v>104</v>
      </c>
      <c r="C2079" s="74" t="s">
        <v>13</v>
      </c>
      <c r="D2079" s="74" t="s">
        <v>12</v>
      </c>
      <c r="E2079" s="74" t="s">
        <v>338</v>
      </c>
      <c r="F2079" s="74" t="s">
        <v>2</v>
      </c>
      <c r="G2079" s="74" t="s">
        <v>2680</v>
      </c>
      <c r="H2079" s="76">
        <v>30461</v>
      </c>
      <c r="I2079" s="77">
        <v>10.9</v>
      </c>
      <c r="J2079" s="78">
        <v>12.41</v>
      </c>
      <c r="K2079" s="78">
        <v>16</v>
      </c>
      <c r="L2079" s="78">
        <v>36</v>
      </c>
      <c r="M2079" s="75" t="s">
        <v>1</v>
      </c>
      <c r="N2079" s="76">
        <v>30881</v>
      </c>
      <c r="O2079" s="77">
        <v>6.7</v>
      </c>
      <c r="P2079" s="78">
        <v>12.02</v>
      </c>
      <c r="Q2079" s="78">
        <v>15.5</v>
      </c>
      <c r="R2079" s="78">
        <v>36</v>
      </c>
      <c r="S2079" s="75" t="s">
        <v>1</v>
      </c>
      <c r="T2079" s="79">
        <v>14</v>
      </c>
      <c r="V2079" s="86">
        <v>30881</v>
      </c>
      <c r="X2079" s="81" t="str">
        <f t="shared" si="320"/>
        <v>1983-Q2</v>
      </c>
      <c r="Y2079" s="81" t="str">
        <f t="shared" si="321"/>
        <v>1983-Q2</v>
      </c>
      <c r="Z2079" s="87">
        <f t="shared" si="322"/>
        <v>16</v>
      </c>
      <c r="AB2079" s="81" t="str">
        <f t="shared" si="323"/>
        <v>1984-Q3</v>
      </c>
      <c r="AC2079" s="81" t="str">
        <f t="shared" si="324"/>
        <v>1984-Q3</v>
      </c>
      <c r="AD2079" s="87">
        <f t="shared" si="325"/>
        <v>15.5</v>
      </c>
      <c r="AF2079" s="81" t="str">
        <f t="shared" si="326"/>
        <v>1984-Q3</v>
      </c>
      <c r="AG2079" s="87">
        <f t="shared" si="327"/>
        <v>16</v>
      </c>
      <c r="AH2079" s="87">
        <f t="shared" si="328"/>
        <v>15.5</v>
      </c>
      <c r="AI2079" s="87">
        <f t="shared" si="329"/>
        <v>0.5</v>
      </c>
    </row>
    <row r="2080" spans="1:35" ht="12" customHeight="1" x14ac:dyDescent="0.2">
      <c r="A2080" s="73" t="s">
        <v>1887</v>
      </c>
      <c r="B2080" s="74" t="s">
        <v>28</v>
      </c>
      <c r="C2080" s="74" t="s">
        <v>1145</v>
      </c>
      <c r="D2080" s="74" t="s">
        <v>2877</v>
      </c>
      <c r="E2080" s="74" t="s">
        <v>1584</v>
      </c>
      <c r="F2080" s="74" t="s">
        <v>2</v>
      </c>
      <c r="G2080" s="74" t="s">
        <v>2680</v>
      </c>
      <c r="H2080" s="76">
        <v>30694</v>
      </c>
      <c r="I2080" s="77">
        <v>11</v>
      </c>
      <c r="J2080" s="78">
        <v>13.14</v>
      </c>
      <c r="K2080" s="78">
        <v>17</v>
      </c>
      <c r="L2080" s="78">
        <v>37.42</v>
      </c>
      <c r="M2080" s="78">
        <v>162.19999999999999</v>
      </c>
      <c r="N2080" s="76">
        <v>30881</v>
      </c>
      <c r="O2080" s="77">
        <v>6.8</v>
      </c>
      <c r="P2080" s="78">
        <v>12.44</v>
      </c>
      <c r="Q2080" s="78">
        <v>15.3</v>
      </c>
      <c r="R2080" s="78">
        <v>37.409999999999997</v>
      </c>
      <c r="S2080" s="78">
        <v>157.30000000000001</v>
      </c>
      <c r="T2080" s="79">
        <v>6</v>
      </c>
      <c r="V2080" s="86">
        <v>30881</v>
      </c>
      <c r="X2080" s="81" t="str">
        <f t="shared" si="320"/>
        <v>1984-Q1</v>
      </c>
      <c r="Y2080" s="81" t="str">
        <f t="shared" si="321"/>
        <v>1984-Q1</v>
      </c>
      <c r="Z2080" s="87">
        <f t="shared" si="322"/>
        <v>17</v>
      </c>
      <c r="AB2080" s="81" t="str">
        <f t="shared" si="323"/>
        <v>1984-Q3</v>
      </c>
      <c r="AC2080" s="81" t="str">
        <f t="shared" si="324"/>
        <v>1984-Q3</v>
      </c>
      <c r="AD2080" s="87">
        <f t="shared" si="325"/>
        <v>15.3</v>
      </c>
      <c r="AF2080" s="81" t="str">
        <f t="shared" si="326"/>
        <v>1984-Q3</v>
      </c>
      <c r="AG2080" s="87">
        <f t="shared" si="327"/>
        <v>17</v>
      </c>
      <c r="AH2080" s="87">
        <f t="shared" si="328"/>
        <v>15.3</v>
      </c>
      <c r="AI2080" s="87">
        <f t="shared" si="329"/>
        <v>1.6999999999999993</v>
      </c>
    </row>
    <row r="2081" spans="1:35" ht="12" customHeight="1" x14ac:dyDescent="0.2">
      <c r="A2081" s="73" t="s">
        <v>1887</v>
      </c>
      <c r="B2081" s="74" t="s">
        <v>111</v>
      </c>
      <c r="C2081" s="74" t="s">
        <v>3018</v>
      </c>
      <c r="D2081" s="74" t="s">
        <v>180</v>
      </c>
      <c r="E2081" s="74" t="s">
        <v>296</v>
      </c>
      <c r="F2081" s="74" t="s">
        <v>2</v>
      </c>
      <c r="G2081" s="74" t="s">
        <v>2680</v>
      </c>
      <c r="H2081" s="76">
        <v>30571</v>
      </c>
      <c r="I2081" s="77">
        <v>17.899999999999999</v>
      </c>
      <c r="J2081" s="78">
        <v>12.26</v>
      </c>
      <c r="K2081" s="78">
        <v>17.5</v>
      </c>
      <c r="L2081" s="78">
        <v>43.77</v>
      </c>
      <c r="M2081" s="75" t="s">
        <v>1</v>
      </c>
      <c r="N2081" s="76">
        <v>30880</v>
      </c>
      <c r="O2081" s="77">
        <v>8.3000000000000007</v>
      </c>
      <c r="P2081" s="78">
        <v>10.76</v>
      </c>
      <c r="Q2081" s="78">
        <v>14.14</v>
      </c>
      <c r="R2081" s="78">
        <v>43.55</v>
      </c>
      <c r="S2081" s="75" t="s">
        <v>1</v>
      </c>
      <c r="T2081" s="79">
        <v>10</v>
      </c>
      <c r="V2081" s="86">
        <v>30880</v>
      </c>
      <c r="X2081" s="81" t="str">
        <f t="shared" si="320"/>
        <v>1983-Q3</v>
      </c>
      <c r="Y2081" s="81" t="str">
        <f t="shared" si="321"/>
        <v>1983-Q3</v>
      </c>
      <c r="Z2081" s="87">
        <f t="shared" si="322"/>
        <v>17.5</v>
      </c>
      <c r="AB2081" s="81" t="str">
        <f t="shared" si="323"/>
        <v>1984-Q3</v>
      </c>
      <c r="AC2081" s="81" t="str">
        <f t="shared" si="324"/>
        <v>1984-Q3</v>
      </c>
      <c r="AD2081" s="87">
        <f t="shared" si="325"/>
        <v>14.14</v>
      </c>
      <c r="AF2081" s="81" t="str">
        <f t="shared" si="326"/>
        <v>1984-Q3</v>
      </c>
      <c r="AG2081" s="87">
        <f t="shared" si="327"/>
        <v>17.5</v>
      </c>
      <c r="AH2081" s="87">
        <f t="shared" si="328"/>
        <v>14.14</v>
      </c>
      <c r="AI2081" s="87">
        <f t="shared" si="329"/>
        <v>3.3599999999999994</v>
      </c>
    </row>
    <row r="2082" spans="1:35" ht="12" customHeight="1" x14ac:dyDescent="0.2">
      <c r="A2082" s="73" t="s">
        <v>1887</v>
      </c>
      <c r="B2082" s="74" t="s">
        <v>28</v>
      </c>
      <c r="C2082" s="74" t="s">
        <v>27</v>
      </c>
      <c r="D2082" s="74" t="s">
        <v>26</v>
      </c>
      <c r="E2082" s="74" t="s">
        <v>1548</v>
      </c>
      <c r="F2082" s="74" t="s">
        <v>2</v>
      </c>
      <c r="G2082" s="74" t="s">
        <v>2680</v>
      </c>
      <c r="H2082" s="76">
        <v>30687</v>
      </c>
      <c r="I2082" s="77">
        <v>327.2</v>
      </c>
      <c r="J2082" s="78">
        <v>13.86</v>
      </c>
      <c r="K2082" s="78">
        <v>17.5</v>
      </c>
      <c r="L2082" s="78">
        <v>37</v>
      </c>
      <c r="M2082" s="78">
        <v>1459.7</v>
      </c>
      <c r="N2082" s="76">
        <v>30876</v>
      </c>
      <c r="O2082" s="77">
        <v>193.7</v>
      </c>
      <c r="P2082" s="78">
        <v>13.27</v>
      </c>
      <c r="Q2082" s="78">
        <v>16.25</v>
      </c>
      <c r="R2082" s="78">
        <v>35.520000000000003</v>
      </c>
      <c r="S2082" s="78">
        <v>1039</v>
      </c>
      <c r="T2082" s="79">
        <v>6</v>
      </c>
      <c r="V2082" s="86">
        <v>30876</v>
      </c>
      <c r="X2082" s="81" t="str">
        <f t="shared" si="320"/>
        <v>1984-Q1</v>
      </c>
      <c r="Y2082" s="81" t="str">
        <f t="shared" si="321"/>
        <v>1984-Q1</v>
      </c>
      <c r="Z2082" s="87">
        <f t="shared" si="322"/>
        <v>17.5</v>
      </c>
      <c r="AB2082" s="81" t="str">
        <f t="shared" si="323"/>
        <v>1984-Q3</v>
      </c>
      <c r="AC2082" s="81" t="str">
        <f t="shared" si="324"/>
        <v>1984-Q3</v>
      </c>
      <c r="AD2082" s="87">
        <f t="shared" si="325"/>
        <v>16.25</v>
      </c>
      <c r="AF2082" s="81" t="str">
        <f t="shared" si="326"/>
        <v>1984-Q3</v>
      </c>
      <c r="AG2082" s="87">
        <f t="shared" si="327"/>
        <v>17.5</v>
      </c>
      <c r="AH2082" s="87">
        <f t="shared" si="328"/>
        <v>16.25</v>
      </c>
      <c r="AI2082" s="87">
        <f t="shared" si="329"/>
        <v>1.25</v>
      </c>
    </row>
    <row r="2083" spans="1:35" ht="12" customHeight="1" x14ac:dyDescent="0.2">
      <c r="A2083" s="73" t="s">
        <v>1887</v>
      </c>
      <c r="B2083" s="74" t="s">
        <v>101</v>
      </c>
      <c r="C2083" s="74" t="s">
        <v>100</v>
      </c>
      <c r="D2083" s="74" t="s">
        <v>62</v>
      </c>
      <c r="E2083" s="74" t="s">
        <v>412</v>
      </c>
      <c r="F2083" s="74" t="s">
        <v>2</v>
      </c>
      <c r="G2083" s="74" t="s">
        <v>2680</v>
      </c>
      <c r="H2083" s="76">
        <v>30624</v>
      </c>
      <c r="I2083" s="77">
        <v>86</v>
      </c>
      <c r="J2083" s="78">
        <v>11.6</v>
      </c>
      <c r="K2083" s="78">
        <v>16.5</v>
      </c>
      <c r="L2083" s="78">
        <v>44.04</v>
      </c>
      <c r="M2083" s="75" t="s">
        <v>1</v>
      </c>
      <c r="N2083" s="76">
        <v>30875</v>
      </c>
      <c r="O2083" s="77">
        <v>29.9</v>
      </c>
      <c r="P2083" s="75" t="s">
        <v>1</v>
      </c>
      <c r="Q2083" s="75" t="s">
        <v>1</v>
      </c>
      <c r="R2083" s="75" t="s">
        <v>1</v>
      </c>
      <c r="S2083" s="75" t="s">
        <v>1</v>
      </c>
      <c r="T2083" s="79">
        <v>8</v>
      </c>
      <c r="V2083" s="86">
        <v>30875</v>
      </c>
      <c r="X2083" s="81" t="str">
        <f t="shared" si="320"/>
        <v>1983-Q4</v>
      </c>
      <c r="Y2083" s="81" t="str">
        <f t="shared" si="321"/>
        <v>1983-Q4</v>
      </c>
      <c r="Z2083" s="87">
        <f t="shared" si="322"/>
        <v>16.5</v>
      </c>
      <c r="AB2083" s="81" t="str">
        <f t="shared" si="323"/>
        <v>1984-Q3</v>
      </c>
      <c r="AC2083" s="81" t="str">
        <f t="shared" si="324"/>
        <v/>
      </c>
      <c r="AD2083" s="87" t="str">
        <f t="shared" si="325"/>
        <v/>
      </c>
      <c r="AF2083" s="81" t="str">
        <f t="shared" si="326"/>
        <v/>
      </c>
      <c r="AG2083" s="87" t="str">
        <f t="shared" si="327"/>
        <v/>
      </c>
      <c r="AH2083" s="87" t="str">
        <f t="shared" si="328"/>
        <v/>
      </c>
      <c r="AI2083" s="87" t="str">
        <f t="shared" si="329"/>
        <v/>
      </c>
    </row>
    <row r="2084" spans="1:35" ht="12" customHeight="1" x14ac:dyDescent="0.2">
      <c r="A2084" s="73" t="s">
        <v>1887</v>
      </c>
      <c r="B2084" s="74" t="s">
        <v>81</v>
      </c>
      <c r="C2084" s="74" t="s">
        <v>80</v>
      </c>
      <c r="D2084" s="74" t="s">
        <v>62</v>
      </c>
      <c r="E2084" s="74" t="s">
        <v>606</v>
      </c>
      <c r="F2084" s="74" t="s">
        <v>2</v>
      </c>
      <c r="G2084" s="74" t="s">
        <v>2680</v>
      </c>
      <c r="H2084" s="76">
        <v>30596</v>
      </c>
      <c r="I2084" s="77">
        <v>405</v>
      </c>
      <c r="J2084" s="78">
        <v>13.02</v>
      </c>
      <c r="K2084" s="78">
        <v>17</v>
      </c>
      <c r="L2084" s="78">
        <v>40</v>
      </c>
      <c r="M2084" s="78">
        <v>6934.1</v>
      </c>
      <c r="N2084" s="76">
        <v>30875</v>
      </c>
      <c r="O2084" s="77">
        <v>282.5</v>
      </c>
      <c r="P2084" s="78">
        <v>12.82</v>
      </c>
      <c r="Q2084" s="78">
        <v>16.5</v>
      </c>
      <c r="R2084" s="78">
        <v>39.82</v>
      </c>
      <c r="S2084" s="78">
        <v>6633.8</v>
      </c>
      <c r="T2084" s="79">
        <v>9</v>
      </c>
      <c r="V2084" s="86">
        <v>30875</v>
      </c>
      <c r="X2084" s="81" t="str">
        <f t="shared" si="320"/>
        <v>1983-Q4</v>
      </c>
      <c r="Y2084" s="81" t="str">
        <f t="shared" si="321"/>
        <v>1983-Q4</v>
      </c>
      <c r="Z2084" s="87">
        <f t="shared" si="322"/>
        <v>17</v>
      </c>
      <c r="AB2084" s="81" t="str">
        <f t="shared" si="323"/>
        <v>1984-Q3</v>
      </c>
      <c r="AC2084" s="81" t="str">
        <f t="shared" si="324"/>
        <v>1984-Q3</v>
      </c>
      <c r="AD2084" s="87">
        <f t="shared" si="325"/>
        <v>16.5</v>
      </c>
      <c r="AF2084" s="81" t="str">
        <f t="shared" si="326"/>
        <v>1984-Q3</v>
      </c>
      <c r="AG2084" s="87">
        <f t="shared" si="327"/>
        <v>17</v>
      </c>
      <c r="AH2084" s="87">
        <f t="shared" si="328"/>
        <v>16.5</v>
      </c>
      <c r="AI2084" s="87">
        <f t="shared" si="329"/>
        <v>0.5</v>
      </c>
    </row>
    <row r="2085" spans="1:35" ht="12" customHeight="1" x14ac:dyDescent="0.2">
      <c r="A2085" s="73" t="s">
        <v>1887</v>
      </c>
      <c r="B2085" s="74" t="s">
        <v>39</v>
      </c>
      <c r="C2085" s="74" t="s">
        <v>2720</v>
      </c>
      <c r="D2085" s="74" t="s">
        <v>2228</v>
      </c>
      <c r="E2085" s="74" t="s">
        <v>1257</v>
      </c>
      <c r="F2085" s="74" t="s">
        <v>2</v>
      </c>
      <c r="G2085" s="74" t="s">
        <v>2680</v>
      </c>
      <c r="H2085" s="76">
        <v>30547</v>
      </c>
      <c r="I2085" s="77">
        <v>57.6</v>
      </c>
      <c r="J2085" s="78">
        <v>12.48</v>
      </c>
      <c r="K2085" s="78">
        <v>16</v>
      </c>
      <c r="L2085" s="78">
        <v>42.74</v>
      </c>
      <c r="M2085" s="78">
        <v>816.1</v>
      </c>
      <c r="N2085" s="76">
        <v>30873</v>
      </c>
      <c r="O2085" s="77">
        <v>16.3</v>
      </c>
      <c r="P2085" s="78">
        <v>12.52</v>
      </c>
      <c r="Q2085" s="78">
        <v>16</v>
      </c>
      <c r="R2085" s="78">
        <v>42.74</v>
      </c>
      <c r="S2085" s="78">
        <v>729.1</v>
      </c>
      <c r="T2085" s="79">
        <v>10</v>
      </c>
      <c r="V2085" s="86">
        <v>30873</v>
      </c>
      <c r="X2085" s="81" t="str">
        <f t="shared" si="320"/>
        <v>1983-Q3</v>
      </c>
      <c r="Y2085" s="81" t="str">
        <f t="shared" si="321"/>
        <v>1983-Q3</v>
      </c>
      <c r="Z2085" s="87">
        <f t="shared" si="322"/>
        <v>16</v>
      </c>
      <c r="AB2085" s="81" t="str">
        <f t="shared" si="323"/>
        <v>1984-Q3</v>
      </c>
      <c r="AC2085" s="81" t="str">
        <f t="shared" si="324"/>
        <v>1984-Q3</v>
      </c>
      <c r="AD2085" s="87">
        <f t="shared" si="325"/>
        <v>16</v>
      </c>
      <c r="AF2085" s="81" t="str">
        <f t="shared" si="326"/>
        <v>1984-Q3</v>
      </c>
      <c r="AG2085" s="87">
        <f t="shared" si="327"/>
        <v>16</v>
      </c>
      <c r="AH2085" s="87">
        <f t="shared" si="328"/>
        <v>16</v>
      </c>
      <c r="AI2085" s="87">
        <f t="shared" si="329"/>
        <v>0</v>
      </c>
    </row>
    <row r="2086" spans="1:35" ht="12" customHeight="1" x14ac:dyDescent="0.2">
      <c r="A2086" s="73" t="s">
        <v>1887</v>
      </c>
      <c r="B2086" s="74" t="s">
        <v>199</v>
      </c>
      <c r="C2086" s="74" t="s">
        <v>2448</v>
      </c>
      <c r="D2086" s="74" t="s">
        <v>1008</v>
      </c>
      <c r="E2086" s="74" t="s">
        <v>1011</v>
      </c>
      <c r="F2086" s="74" t="s">
        <v>2</v>
      </c>
      <c r="G2086" s="74" t="s">
        <v>2680</v>
      </c>
      <c r="H2086" s="76">
        <v>30589</v>
      </c>
      <c r="I2086" s="77">
        <v>8.6999999999999993</v>
      </c>
      <c r="J2086" s="78">
        <v>11.4</v>
      </c>
      <c r="K2086" s="78">
        <v>15.5</v>
      </c>
      <c r="L2086" s="78">
        <v>39.39</v>
      </c>
      <c r="M2086" s="75" t="s">
        <v>1</v>
      </c>
      <c r="N2086" s="76">
        <v>30865</v>
      </c>
      <c r="O2086" s="77">
        <v>5.5</v>
      </c>
      <c r="P2086" s="78">
        <v>10.45</v>
      </c>
      <c r="Q2086" s="78">
        <v>13.35</v>
      </c>
      <c r="R2086" s="78">
        <v>36.74</v>
      </c>
      <c r="S2086" s="75" t="s">
        <v>1</v>
      </c>
      <c r="T2086" s="79">
        <v>9</v>
      </c>
      <c r="V2086" s="86">
        <v>30865</v>
      </c>
      <c r="X2086" s="81" t="str">
        <f t="shared" si="320"/>
        <v>1983-Q3</v>
      </c>
      <c r="Y2086" s="81" t="str">
        <f t="shared" si="321"/>
        <v>1983-Q3</v>
      </c>
      <c r="Z2086" s="87">
        <f t="shared" si="322"/>
        <v>15.5</v>
      </c>
      <c r="AB2086" s="81" t="str">
        <f t="shared" si="323"/>
        <v>1984-Q3</v>
      </c>
      <c r="AC2086" s="81" t="str">
        <f t="shared" si="324"/>
        <v>1984-Q3</v>
      </c>
      <c r="AD2086" s="87">
        <f t="shared" si="325"/>
        <v>13.35</v>
      </c>
      <c r="AF2086" s="81" t="str">
        <f t="shared" si="326"/>
        <v>1984-Q3</v>
      </c>
      <c r="AG2086" s="87">
        <f t="shared" si="327"/>
        <v>15.5</v>
      </c>
      <c r="AH2086" s="87">
        <f t="shared" si="328"/>
        <v>13.35</v>
      </c>
      <c r="AI2086" s="87">
        <f t="shared" si="329"/>
        <v>2.1500000000000004</v>
      </c>
    </row>
    <row r="2087" spans="1:35" ht="12" customHeight="1" x14ac:dyDescent="0.2">
      <c r="A2087" s="73" t="s">
        <v>1887</v>
      </c>
      <c r="B2087" s="74" t="s">
        <v>67</v>
      </c>
      <c r="C2087" s="74" t="s">
        <v>772</v>
      </c>
      <c r="D2087" s="74" t="s">
        <v>2002</v>
      </c>
      <c r="E2087" s="74" t="s">
        <v>777</v>
      </c>
      <c r="F2087" s="74" t="s">
        <v>2</v>
      </c>
      <c r="G2087" s="74" t="s">
        <v>2680</v>
      </c>
      <c r="H2087" s="76">
        <v>30666</v>
      </c>
      <c r="I2087" s="77">
        <v>40.700000000000003</v>
      </c>
      <c r="J2087" s="78">
        <v>11.46</v>
      </c>
      <c r="K2087" s="78">
        <v>15.5</v>
      </c>
      <c r="L2087" s="78">
        <v>35.520000000000003</v>
      </c>
      <c r="M2087" s="78">
        <v>1187.7</v>
      </c>
      <c r="N2087" s="76">
        <v>30862</v>
      </c>
      <c r="O2087" s="77">
        <v>34.1</v>
      </c>
      <c r="P2087" s="78">
        <v>11.37</v>
      </c>
      <c r="Q2087" s="78">
        <v>15.25</v>
      </c>
      <c r="R2087" s="78">
        <v>35.14</v>
      </c>
      <c r="S2087" s="78">
        <v>1182.5999999999999</v>
      </c>
      <c r="T2087" s="79">
        <v>6</v>
      </c>
      <c r="V2087" s="86">
        <v>30862</v>
      </c>
      <c r="X2087" s="81" t="str">
        <f t="shared" si="320"/>
        <v>1983-Q4</v>
      </c>
      <c r="Y2087" s="81" t="str">
        <f t="shared" si="321"/>
        <v>1983-Q4</v>
      </c>
      <c r="Z2087" s="87">
        <f t="shared" si="322"/>
        <v>15.5</v>
      </c>
      <c r="AB2087" s="81" t="str">
        <f t="shared" si="323"/>
        <v>1984-Q2</v>
      </c>
      <c r="AC2087" s="81" t="str">
        <f t="shared" si="324"/>
        <v>1984-Q2</v>
      </c>
      <c r="AD2087" s="87">
        <f t="shared" si="325"/>
        <v>15.25</v>
      </c>
      <c r="AF2087" s="81" t="str">
        <f t="shared" si="326"/>
        <v>1984-Q2</v>
      </c>
      <c r="AG2087" s="87">
        <f t="shared" si="327"/>
        <v>15.5</v>
      </c>
      <c r="AH2087" s="87">
        <f t="shared" si="328"/>
        <v>15.25</v>
      </c>
      <c r="AI2087" s="87">
        <f t="shared" si="329"/>
        <v>0.25</v>
      </c>
    </row>
    <row r="2088" spans="1:35" ht="12" customHeight="1" x14ac:dyDescent="0.2">
      <c r="A2088" s="73" t="s">
        <v>1887</v>
      </c>
      <c r="B2088" s="74" t="s">
        <v>31</v>
      </c>
      <c r="C2088" s="74" t="s">
        <v>1379</v>
      </c>
      <c r="D2088" s="74" t="s">
        <v>4</v>
      </c>
      <c r="E2088" s="74" t="s">
        <v>1383</v>
      </c>
      <c r="F2088" s="74" t="s">
        <v>2</v>
      </c>
      <c r="G2088" s="74" t="s">
        <v>2680</v>
      </c>
      <c r="H2088" s="76">
        <v>30706</v>
      </c>
      <c r="I2088" s="77">
        <v>19.8</v>
      </c>
      <c r="J2088" s="78">
        <v>11.17</v>
      </c>
      <c r="K2088" s="78">
        <v>16.5</v>
      </c>
      <c r="L2088" s="78">
        <v>40.18</v>
      </c>
      <c r="M2088" s="75" t="s">
        <v>1</v>
      </c>
      <c r="N2088" s="76">
        <v>30855</v>
      </c>
      <c r="O2088" s="77">
        <v>8.1999999999999993</v>
      </c>
      <c r="P2088" s="75" t="s">
        <v>1</v>
      </c>
      <c r="Q2088" s="75" t="s">
        <v>1</v>
      </c>
      <c r="R2088" s="75" t="s">
        <v>1</v>
      </c>
      <c r="S2088" s="75" t="s">
        <v>1</v>
      </c>
      <c r="T2088" s="79">
        <v>4</v>
      </c>
      <c r="V2088" s="86">
        <v>30855</v>
      </c>
      <c r="X2088" s="81" t="str">
        <f t="shared" si="320"/>
        <v>1984-Q1</v>
      </c>
      <c r="Y2088" s="81" t="str">
        <f t="shared" si="321"/>
        <v>1984-Q1</v>
      </c>
      <c r="Z2088" s="87">
        <f t="shared" si="322"/>
        <v>16.5</v>
      </c>
      <c r="AB2088" s="81" t="str">
        <f t="shared" si="323"/>
        <v>1984-Q2</v>
      </c>
      <c r="AC2088" s="81" t="str">
        <f t="shared" si="324"/>
        <v/>
      </c>
      <c r="AD2088" s="87" t="str">
        <f t="shared" si="325"/>
        <v/>
      </c>
      <c r="AF2088" s="81" t="str">
        <f t="shared" si="326"/>
        <v/>
      </c>
      <c r="AG2088" s="87" t="str">
        <f t="shared" si="327"/>
        <v/>
      </c>
      <c r="AH2088" s="87" t="str">
        <f t="shared" si="328"/>
        <v/>
      </c>
      <c r="AI2088" s="87" t="str">
        <f t="shared" si="329"/>
        <v/>
      </c>
    </row>
    <row r="2089" spans="1:35" ht="12" customHeight="1" x14ac:dyDescent="0.2">
      <c r="A2089" s="73" t="s">
        <v>1887</v>
      </c>
      <c r="B2089" s="74" t="s">
        <v>31</v>
      </c>
      <c r="C2089" s="74" t="s">
        <v>1395</v>
      </c>
      <c r="D2089" s="74" t="s">
        <v>4</v>
      </c>
      <c r="E2089" s="74" t="s">
        <v>1398</v>
      </c>
      <c r="F2089" s="74" t="s">
        <v>2</v>
      </c>
      <c r="G2089" s="74" t="s">
        <v>2680</v>
      </c>
      <c r="H2089" s="76">
        <v>30706</v>
      </c>
      <c r="I2089" s="77">
        <v>41.7</v>
      </c>
      <c r="J2089" s="78">
        <v>11.12</v>
      </c>
      <c r="K2089" s="78">
        <v>16.25</v>
      </c>
      <c r="L2089" s="78">
        <v>37.33</v>
      </c>
      <c r="M2089" s="78">
        <v>996.8</v>
      </c>
      <c r="N2089" s="76">
        <v>30855</v>
      </c>
      <c r="O2089" s="77">
        <v>16.7</v>
      </c>
      <c r="P2089" s="78">
        <v>11.12</v>
      </c>
      <c r="Q2089" s="78">
        <v>16.25</v>
      </c>
      <c r="R2089" s="78">
        <v>37.33</v>
      </c>
      <c r="S2089" s="78">
        <v>996.8</v>
      </c>
      <c r="T2089" s="79">
        <v>4</v>
      </c>
      <c r="V2089" s="86">
        <v>30855</v>
      </c>
      <c r="X2089" s="81" t="str">
        <f t="shared" si="320"/>
        <v>1984-Q1</v>
      </c>
      <c r="Y2089" s="81" t="str">
        <f t="shared" si="321"/>
        <v>1984-Q1</v>
      </c>
      <c r="Z2089" s="87">
        <f t="shared" si="322"/>
        <v>16.25</v>
      </c>
      <c r="AB2089" s="81" t="str">
        <f t="shared" si="323"/>
        <v>1984-Q2</v>
      </c>
      <c r="AC2089" s="81" t="str">
        <f t="shared" si="324"/>
        <v>1984-Q2</v>
      </c>
      <c r="AD2089" s="87">
        <f t="shared" si="325"/>
        <v>16.25</v>
      </c>
      <c r="AF2089" s="81" t="str">
        <f t="shared" si="326"/>
        <v>1984-Q2</v>
      </c>
      <c r="AG2089" s="87">
        <f t="shared" si="327"/>
        <v>16.25</v>
      </c>
      <c r="AH2089" s="87">
        <f t="shared" si="328"/>
        <v>16.25</v>
      </c>
      <c r="AI2089" s="87">
        <f t="shared" si="329"/>
        <v>0</v>
      </c>
    </row>
    <row r="2090" spans="1:35" ht="12" customHeight="1" x14ac:dyDescent="0.2">
      <c r="A2090" s="73" t="s">
        <v>1887</v>
      </c>
      <c r="B2090" s="74" t="s">
        <v>95</v>
      </c>
      <c r="C2090" s="74" t="s">
        <v>252</v>
      </c>
      <c r="D2090" s="74" t="s">
        <v>151</v>
      </c>
      <c r="E2090" s="74" t="s">
        <v>432</v>
      </c>
      <c r="F2090" s="74" t="s">
        <v>2</v>
      </c>
      <c r="G2090" s="74" t="s">
        <v>2680</v>
      </c>
      <c r="H2090" s="76">
        <v>30643</v>
      </c>
      <c r="I2090" s="77">
        <v>457</v>
      </c>
      <c r="J2090" s="78">
        <v>11.06</v>
      </c>
      <c r="K2090" s="78">
        <v>17.350000000000001</v>
      </c>
      <c r="L2090" s="78">
        <v>32.28</v>
      </c>
      <c r="M2090" s="78">
        <v>6666.5</v>
      </c>
      <c r="N2090" s="76">
        <v>30848</v>
      </c>
      <c r="O2090" s="77">
        <v>196.5</v>
      </c>
      <c r="P2090" s="78">
        <v>10.4</v>
      </c>
      <c r="Q2090" s="78">
        <v>15.6</v>
      </c>
      <c r="R2090" s="78">
        <v>32.07</v>
      </c>
      <c r="S2090" s="78">
        <v>6184.4</v>
      </c>
      <c r="T2090" s="79">
        <v>6</v>
      </c>
      <c r="V2090" s="86">
        <v>30848</v>
      </c>
      <c r="X2090" s="81" t="str">
        <f t="shared" si="320"/>
        <v>1983-Q4</v>
      </c>
      <c r="Y2090" s="81" t="str">
        <f t="shared" si="321"/>
        <v>1983-Q4</v>
      </c>
      <c r="Z2090" s="87">
        <f t="shared" si="322"/>
        <v>17.350000000000001</v>
      </c>
      <c r="AB2090" s="81" t="str">
        <f t="shared" si="323"/>
        <v>1984-Q2</v>
      </c>
      <c r="AC2090" s="81" t="str">
        <f t="shared" si="324"/>
        <v>1984-Q2</v>
      </c>
      <c r="AD2090" s="87">
        <f t="shared" si="325"/>
        <v>15.6</v>
      </c>
      <c r="AF2090" s="81" t="str">
        <f t="shared" si="326"/>
        <v>1984-Q2</v>
      </c>
      <c r="AG2090" s="87">
        <f t="shared" si="327"/>
        <v>17.350000000000001</v>
      </c>
      <c r="AH2090" s="87">
        <f t="shared" si="328"/>
        <v>15.6</v>
      </c>
      <c r="AI2090" s="87">
        <f t="shared" si="329"/>
        <v>1.7500000000000018</v>
      </c>
    </row>
    <row r="2091" spans="1:35" ht="12" customHeight="1" x14ac:dyDescent="0.2">
      <c r="A2091" s="73" t="s">
        <v>1887</v>
      </c>
      <c r="B2091" s="74" t="s">
        <v>193</v>
      </c>
      <c r="C2091" s="74" t="s">
        <v>168</v>
      </c>
      <c r="D2091" s="74" t="s">
        <v>167</v>
      </c>
      <c r="E2091" s="74" t="s">
        <v>1035</v>
      </c>
      <c r="F2091" s="74" t="s">
        <v>2</v>
      </c>
      <c r="G2091" s="74" t="s">
        <v>2680</v>
      </c>
      <c r="H2091" s="76">
        <v>30650</v>
      </c>
      <c r="I2091" s="77">
        <v>212.8</v>
      </c>
      <c r="J2091" s="78">
        <v>12.46</v>
      </c>
      <c r="K2091" s="78">
        <v>16.5</v>
      </c>
      <c r="L2091" s="78">
        <v>42.08</v>
      </c>
      <c r="M2091" s="78">
        <v>3103.1</v>
      </c>
      <c r="N2091" s="76">
        <v>30846</v>
      </c>
      <c r="O2091" s="77">
        <v>131</v>
      </c>
      <c r="P2091" s="78">
        <v>11.93</v>
      </c>
      <c r="Q2091" s="78">
        <v>15.25</v>
      </c>
      <c r="R2091" s="78">
        <v>42.08</v>
      </c>
      <c r="S2091" s="78">
        <v>2950.5</v>
      </c>
      <c r="T2091" s="79">
        <v>6</v>
      </c>
      <c r="V2091" s="86">
        <v>30846</v>
      </c>
      <c r="X2091" s="81" t="str">
        <f t="shared" si="320"/>
        <v>1983-Q4</v>
      </c>
      <c r="Y2091" s="81" t="str">
        <f t="shared" si="321"/>
        <v>1983-Q4</v>
      </c>
      <c r="Z2091" s="87">
        <f t="shared" si="322"/>
        <v>16.5</v>
      </c>
      <c r="AB2091" s="81" t="str">
        <f t="shared" si="323"/>
        <v>1984-Q2</v>
      </c>
      <c r="AC2091" s="81" t="str">
        <f t="shared" si="324"/>
        <v>1984-Q2</v>
      </c>
      <c r="AD2091" s="87">
        <f t="shared" si="325"/>
        <v>15.25</v>
      </c>
      <c r="AF2091" s="81" t="str">
        <f t="shared" si="326"/>
        <v>1984-Q2</v>
      </c>
      <c r="AG2091" s="87">
        <f t="shared" si="327"/>
        <v>16.5</v>
      </c>
      <c r="AH2091" s="87">
        <f t="shared" si="328"/>
        <v>15.25</v>
      </c>
      <c r="AI2091" s="87">
        <f t="shared" si="329"/>
        <v>1.25</v>
      </c>
    </row>
    <row r="2092" spans="1:35" ht="12" customHeight="1" x14ac:dyDescent="0.2">
      <c r="A2092" s="73" t="s">
        <v>1887</v>
      </c>
      <c r="B2092" s="74" t="s">
        <v>98</v>
      </c>
      <c r="C2092" s="74" t="s">
        <v>97</v>
      </c>
      <c r="D2092" s="74" t="s">
        <v>62</v>
      </c>
      <c r="E2092" s="74" t="s">
        <v>421</v>
      </c>
      <c r="F2092" s="74" t="s">
        <v>2</v>
      </c>
      <c r="G2092" s="74" t="s">
        <v>2680</v>
      </c>
      <c r="H2092" s="76">
        <v>30817</v>
      </c>
      <c r="I2092" s="77">
        <v>-4.4000000000000004</v>
      </c>
      <c r="J2092" s="78">
        <v>11.11</v>
      </c>
      <c r="K2092" s="78">
        <v>15.1</v>
      </c>
      <c r="L2092" s="78">
        <v>39.799999999999997</v>
      </c>
      <c r="M2092" s="75" t="s">
        <v>1</v>
      </c>
      <c r="N2092" s="76">
        <v>30831</v>
      </c>
      <c r="O2092" s="77">
        <v>-4.4000000000000004</v>
      </c>
      <c r="P2092" s="78">
        <v>11.11</v>
      </c>
      <c r="Q2092" s="78">
        <v>15.1</v>
      </c>
      <c r="R2092" s="78">
        <v>39.799999999999997</v>
      </c>
      <c r="S2092" s="75" t="s">
        <v>1</v>
      </c>
      <c r="T2092" s="79">
        <v>0</v>
      </c>
      <c r="V2092" s="86">
        <v>30831</v>
      </c>
      <c r="X2092" s="81" t="str">
        <f t="shared" si="320"/>
        <v>1984-Q2</v>
      </c>
      <c r="Y2092" s="81" t="str">
        <f t="shared" si="321"/>
        <v>1984-Q2</v>
      </c>
      <c r="Z2092" s="87">
        <f t="shared" si="322"/>
        <v>15.1</v>
      </c>
      <c r="AB2092" s="81" t="str">
        <f t="shared" si="323"/>
        <v>1984-Q2</v>
      </c>
      <c r="AC2092" s="81" t="str">
        <f t="shared" si="324"/>
        <v>1984-Q2</v>
      </c>
      <c r="AD2092" s="87">
        <f t="shared" si="325"/>
        <v>15.1</v>
      </c>
      <c r="AF2092" s="81" t="str">
        <f t="shared" si="326"/>
        <v>1984-Q2</v>
      </c>
      <c r="AG2092" s="87">
        <f t="shared" si="327"/>
        <v>15.1</v>
      </c>
      <c r="AH2092" s="87">
        <f t="shared" si="328"/>
        <v>15.1</v>
      </c>
      <c r="AI2092" s="87">
        <f t="shared" si="329"/>
        <v>0</v>
      </c>
    </row>
    <row r="2093" spans="1:35" ht="12" customHeight="1" x14ac:dyDescent="0.2">
      <c r="A2093" s="73" t="s">
        <v>1887</v>
      </c>
      <c r="B2093" s="74" t="s">
        <v>63</v>
      </c>
      <c r="C2093" s="74" t="s">
        <v>3019</v>
      </c>
      <c r="D2093" s="74" t="s">
        <v>62</v>
      </c>
      <c r="E2093" s="74" t="s">
        <v>802</v>
      </c>
      <c r="F2093" s="74" t="s">
        <v>2</v>
      </c>
      <c r="G2093" s="74" t="s">
        <v>2680</v>
      </c>
      <c r="H2093" s="76">
        <v>30622</v>
      </c>
      <c r="I2093" s="77">
        <v>108.6</v>
      </c>
      <c r="J2093" s="78">
        <v>11.42</v>
      </c>
      <c r="K2093" s="78">
        <v>16</v>
      </c>
      <c r="L2093" s="78">
        <v>42.2</v>
      </c>
      <c r="M2093" s="78">
        <v>2856.5</v>
      </c>
      <c r="N2093" s="76">
        <v>30831</v>
      </c>
      <c r="O2093" s="77">
        <v>58.5</v>
      </c>
      <c r="P2093" s="78">
        <v>10.96</v>
      </c>
      <c r="Q2093" s="75" t="s">
        <v>1</v>
      </c>
      <c r="R2093" s="75" t="s">
        <v>1</v>
      </c>
      <c r="S2093" s="78">
        <v>2869.8</v>
      </c>
      <c r="T2093" s="79">
        <v>6</v>
      </c>
      <c r="V2093" s="86">
        <v>30831</v>
      </c>
      <c r="X2093" s="81" t="str">
        <f t="shared" si="320"/>
        <v>1983-Q4</v>
      </c>
      <c r="Y2093" s="81" t="str">
        <f t="shared" si="321"/>
        <v>1983-Q4</v>
      </c>
      <c r="Z2093" s="87">
        <f t="shared" si="322"/>
        <v>16</v>
      </c>
      <c r="AB2093" s="81" t="str">
        <f t="shared" si="323"/>
        <v>1984-Q2</v>
      </c>
      <c r="AC2093" s="81" t="str">
        <f t="shared" si="324"/>
        <v/>
      </c>
      <c r="AD2093" s="87" t="str">
        <f t="shared" si="325"/>
        <v/>
      </c>
      <c r="AF2093" s="81" t="str">
        <f t="shared" si="326"/>
        <v/>
      </c>
      <c r="AG2093" s="87" t="str">
        <f t="shared" si="327"/>
        <v/>
      </c>
      <c r="AH2093" s="87" t="str">
        <f t="shared" si="328"/>
        <v/>
      </c>
      <c r="AI2093" s="87" t="str">
        <f t="shared" si="329"/>
        <v/>
      </c>
    </row>
    <row r="2094" spans="1:35" ht="12" customHeight="1" x14ac:dyDescent="0.2">
      <c r="A2094" s="73" t="s">
        <v>1887</v>
      </c>
      <c r="B2094" s="74" t="s">
        <v>259</v>
      </c>
      <c r="C2094" s="74" t="s">
        <v>3020</v>
      </c>
      <c r="D2094" s="74" t="s">
        <v>10</v>
      </c>
      <c r="E2094" s="74" t="s">
        <v>375</v>
      </c>
      <c r="F2094" s="74" t="s">
        <v>2</v>
      </c>
      <c r="G2094" s="74" t="s">
        <v>2680</v>
      </c>
      <c r="H2094" s="76">
        <v>30638</v>
      </c>
      <c r="I2094" s="77">
        <v>95.4</v>
      </c>
      <c r="J2094" s="78">
        <v>11.71</v>
      </c>
      <c r="K2094" s="78">
        <v>15.7</v>
      </c>
      <c r="L2094" s="78">
        <v>38.590000000000003</v>
      </c>
      <c r="M2094" s="78">
        <v>1650.9</v>
      </c>
      <c r="N2094" s="76">
        <v>30824</v>
      </c>
      <c r="O2094" s="77">
        <v>42.2</v>
      </c>
      <c r="P2094" s="78">
        <v>10.210000000000001</v>
      </c>
      <c r="Q2094" s="78">
        <v>14.4</v>
      </c>
      <c r="R2094" s="78">
        <v>38.590000000000003</v>
      </c>
      <c r="S2094" s="78">
        <v>1654.4</v>
      </c>
      <c r="T2094" s="79">
        <v>6</v>
      </c>
      <c r="V2094" s="86">
        <v>30824</v>
      </c>
      <c r="X2094" s="81" t="str">
        <f t="shared" si="320"/>
        <v>1983-Q4</v>
      </c>
      <c r="Y2094" s="81" t="str">
        <f t="shared" si="321"/>
        <v>1983-Q4</v>
      </c>
      <c r="Z2094" s="87">
        <f t="shared" si="322"/>
        <v>15.7</v>
      </c>
      <c r="AB2094" s="81" t="str">
        <f t="shared" si="323"/>
        <v>1984-Q2</v>
      </c>
      <c r="AC2094" s="81" t="str">
        <f t="shared" si="324"/>
        <v>1984-Q2</v>
      </c>
      <c r="AD2094" s="87">
        <f t="shared" si="325"/>
        <v>14.4</v>
      </c>
      <c r="AF2094" s="81" t="str">
        <f t="shared" si="326"/>
        <v>1984-Q2</v>
      </c>
      <c r="AG2094" s="87">
        <f t="shared" si="327"/>
        <v>15.7</v>
      </c>
      <c r="AH2094" s="87">
        <f t="shared" si="328"/>
        <v>14.4</v>
      </c>
      <c r="AI2094" s="87">
        <f t="shared" si="329"/>
        <v>1.2999999999999989</v>
      </c>
    </row>
    <row r="2095" spans="1:35" ht="12" customHeight="1" x14ac:dyDescent="0.2">
      <c r="A2095" s="73" t="s">
        <v>1887</v>
      </c>
      <c r="B2095" s="74" t="s">
        <v>89</v>
      </c>
      <c r="C2095" s="74" t="s">
        <v>492</v>
      </c>
      <c r="D2095" s="74" t="s">
        <v>122</v>
      </c>
      <c r="E2095" s="74" t="s">
        <v>510</v>
      </c>
      <c r="F2095" s="74" t="s">
        <v>2</v>
      </c>
      <c r="G2095" s="74" t="s">
        <v>2680</v>
      </c>
      <c r="H2095" s="76">
        <v>30497</v>
      </c>
      <c r="I2095" s="77">
        <v>20.2</v>
      </c>
      <c r="J2095" s="78">
        <v>11.07</v>
      </c>
      <c r="K2095" s="78">
        <v>17</v>
      </c>
      <c r="L2095" s="78">
        <v>35.31</v>
      </c>
      <c r="M2095" s="78">
        <v>312.8</v>
      </c>
      <c r="N2095" s="76">
        <v>30818</v>
      </c>
      <c r="O2095" s="77">
        <v>7.6</v>
      </c>
      <c r="P2095" s="78">
        <v>9.9</v>
      </c>
      <c r="Q2095" s="78">
        <v>14.69</v>
      </c>
      <c r="R2095" s="78">
        <v>33.28</v>
      </c>
      <c r="S2095" s="78">
        <v>297.89999999999998</v>
      </c>
      <c r="T2095" s="79">
        <v>10</v>
      </c>
      <c r="V2095" s="86">
        <v>30818</v>
      </c>
      <c r="X2095" s="81" t="str">
        <f t="shared" si="320"/>
        <v>1983-Q2</v>
      </c>
      <c r="Y2095" s="81" t="str">
        <f t="shared" si="321"/>
        <v>1983-Q2</v>
      </c>
      <c r="Z2095" s="87">
        <f t="shared" si="322"/>
        <v>17</v>
      </c>
      <c r="AB2095" s="81" t="str">
        <f t="shared" si="323"/>
        <v>1984-Q2</v>
      </c>
      <c r="AC2095" s="81" t="str">
        <f t="shared" si="324"/>
        <v>1984-Q2</v>
      </c>
      <c r="AD2095" s="87">
        <f t="shared" si="325"/>
        <v>14.69</v>
      </c>
      <c r="AF2095" s="81" t="str">
        <f t="shared" si="326"/>
        <v>1984-Q2</v>
      </c>
      <c r="AG2095" s="87">
        <f t="shared" si="327"/>
        <v>17</v>
      </c>
      <c r="AH2095" s="87">
        <f t="shared" si="328"/>
        <v>14.69</v>
      </c>
      <c r="AI2095" s="87">
        <f t="shared" si="329"/>
        <v>2.3100000000000005</v>
      </c>
    </row>
    <row r="2096" spans="1:35" ht="12" customHeight="1" x14ac:dyDescent="0.2">
      <c r="A2096" s="73" t="s">
        <v>1887</v>
      </c>
      <c r="B2096" s="74" t="s">
        <v>76</v>
      </c>
      <c r="C2096" s="74" t="s">
        <v>226</v>
      </c>
      <c r="D2096" s="74" t="s">
        <v>19</v>
      </c>
      <c r="E2096" s="74" t="s">
        <v>700</v>
      </c>
      <c r="F2096" s="74" t="s">
        <v>2</v>
      </c>
      <c r="G2096" s="74" t="s">
        <v>2680</v>
      </c>
      <c r="H2096" s="76">
        <v>30643</v>
      </c>
      <c r="I2096" s="77">
        <v>43.5</v>
      </c>
      <c r="J2096" s="78">
        <v>10.85</v>
      </c>
      <c r="K2096" s="78">
        <v>15.5</v>
      </c>
      <c r="L2096" s="78">
        <v>36.03</v>
      </c>
      <c r="M2096" s="78">
        <v>1080.5</v>
      </c>
      <c r="N2096" s="76">
        <v>30818</v>
      </c>
      <c r="O2096" s="77">
        <v>32.6</v>
      </c>
      <c r="P2096" s="78">
        <v>10.66</v>
      </c>
      <c r="Q2096" s="78">
        <v>15</v>
      </c>
      <c r="R2096" s="78">
        <v>40.130000000000003</v>
      </c>
      <c r="S2096" s="78">
        <v>1080.7</v>
      </c>
      <c r="T2096" s="79">
        <v>5</v>
      </c>
      <c r="V2096" s="86">
        <v>30818</v>
      </c>
      <c r="X2096" s="81" t="str">
        <f t="shared" si="320"/>
        <v>1983-Q4</v>
      </c>
      <c r="Y2096" s="81" t="str">
        <f t="shared" si="321"/>
        <v>1983-Q4</v>
      </c>
      <c r="Z2096" s="87">
        <f t="shared" si="322"/>
        <v>15.5</v>
      </c>
      <c r="AB2096" s="81" t="str">
        <f t="shared" si="323"/>
        <v>1984-Q2</v>
      </c>
      <c r="AC2096" s="81" t="str">
        <f t="shared" si="324"/>
        <v>1984-Q2</v>
      </c>
      <c r="AD2096" s="87">
        <f t="shared" si="325"/>
        <v>15</v>
      </c>
      <c r="AF2096" s="81" t="str">
        <f t="shared" si="326"/>
        <v>1984-Q2</v>
      </c>
      <c r="AG2096" s="87">
        <f t="shared" si="327"/>
        <v>15.5</v>
      </c>
      <c r="AH2096" s="87">
        <f t="shared" si="328"/>
        <v>15</v>
      </c>
      <c r="AI2096" s="87">
        <f t="shared" si="329"/>
        <v>0.5</v>
      </c>
    </row>
    <row r="2097" spans="1:35" ht="12" customHeight="1" x14ac:dyDescent="0.2">
      <c r="A2097" s="73" t="s">
        <v>1887</v>
      </c>
      <c r="B2097" s="74" t="s">
        <v>171</v>
      </c>
      <c r="C2097" s="74" t="s">
        <v>2776</v>
      </c>
      <c r="D2097" s="74" t="s">
        <v>19</v>
      </c>
      <c r="E2097" s="74" t="s">
        <v>1442</v>
      </c>
      <c r="F2097" s="74" t="s">
        <v>2</v>
      </c>
      <c r="G2097" s="74" t="s">
        <v>2680</v>
      </c>
      <c r="H2097" s="76">
        <v>30529</v>
      </c>
      <c r="I2097" s="77">
        <v>7.9</v>
      </c>
      <c r="J2097" s="78">
        <v>11.71</v>
      </c>
      <c r="K2097" s="78">
        <v>16</v>
      </c>
      <c r="L2097" s="78">
        <v>36.68</v>
      </c>
      <c r="M2097" s="78">
        <v>154.4</v>
      </c>
      <c r="N2097" s="76">
        <v>30802</v>
      </c>
      <c r="O2097" s="77">
        <v>-1.5</v>
      </c>
      <c r="P2097" s="78">
        <v>11.11</v>
      </c>
      <c r="Q2097" s="78">
        <v>14.4</v>
      </c>
      <c r="R2097" s="78">
        <v>36.369999999999997</v>
      </c>
      <c r="S2097" s="78">
        <v>154.6</v>
      </c>
      <c r="T2097" s="79">
        <v>9</v>
      </c>
      <c r="V2097" s="86">
        <v>30802</v>
      </c>
      <c r="X2097" s="81" t="str">
        <f t="shared" si="320"/>
        <v>1983-Q3</v>
      </c>
      <c r="Y2097" s="81" t="str">
        <f t="shared" si="321"/>
        <v>1983-Q3</v>
      </c>
      <c r="Z2097" s="87">
        <f t="shared" si="322"/>
        <v>16</v>
      </c>
      <c r="AB2097" s="81" t="str">
        <f t="shared" si="323"/>
        <v>1984-Q2</v>
      </c>
      <c r="AC2097" s="81" t="str">
        <f t="shared" si="324"/>
        <v>1984-Q2</v>
      </c>
      <c r="AD2097" s="87">
        <f t="shared" si="325"/>
        <v>14.4</v>
      </c>
      <c r="AF2097" s="81" t="str">
        <f t="shared" si="326"/>
        <v>1984-Q2</v>
      </c>
      <c r="AG2097" s="87">
        <f t="shared" si="327"/>
        <v>16</v>
      </c>
      <c r="AH2097" s="87">
        <f t="shared" si="328"/>
        <v>14.4</v>
      </c>
      <c r="AI2097" s="87">
        <f t="shared" si="329"/>
        <v>1.5999999999999996</v>
      </c>
    </row>
    <row r="2098" spans="1:35" ht="12" customHeight="1" x14ac:dyDescent="0.2">
      <c r="A2098" s="73" t="s">
        <v>1887</v>
      </c>
      <c r="B2098" s="74" t="s">
        <v>89</v>
      </c>
      <c r="C2098" s="74" t="s">
        <v>88</v>
      </c>
      <c r="D2098" s="74" t="s">
        <v>12</v>
      </c>
      <c r="E2098" s="74" t="s">
        <v>532</v>
      </c>
      <c r="F2098" s="74" t="s">
        <v>2</v>
      </c>
      <c r="G2098" s="74" t="s">
        <v>2680</v>
      </c>
      <c r="H2098" s="76">
        <v>30462</v>
      </c>
      <c r="I2098" s="77">
        <v>44.6</v>
      </c>
      <c r="J2098" s="78">
        <v>11.78</v>
      </c>
      <c r="K2098" s="78">
        <v>16</v>
      </c>
      <c r="L2098" s="78">
        <v>37.4</v>
      </c>
      <c r="M2098" s="78">
        <v>450.7</v>
      </c>
      <c r="N2098" s="76">
        <v>30796.75</v>
      </c>
      <c r="O2098" s="77">
        <v>30.3</v>
      </c>
      <c r="P2098" s="78">
        <v>11.14</v>
      </c>
      <c r="Q2098" s="78">
        <v>14.64</v>
      </c>
      <c r="R2098" s="78">
        <v>36.6</v>
      </c>
      <c r="S2098" s="78">
        <v>453.5</v>
      </c>
      <c r="T2098" s="79">
        <v>11</v>
      </c>
      <c r="V2098" s="86">
        <v>30796.75</v>
      </c>
      <c r="X2098" s="81" t="str">
        <f t="shared" si="320"/>
        <v>1983-Q2</v>
      </c>
      <c r="Y2098" s="81" t="str">
        <f t="shared" si="321"/>
        <v>1983-Q2</v>
      </c>
      <c r="Z2098" s="87">
        <f t="shared" si="322"/>
        <v>16</v>
      </c>
      <c r="AB2098" s="81" t="str">
        <f t="shared" si="323"/>
        <v>1984-Q2</v>
      </c>
      <c r="AC2098" s="81" t="str">
        <f t="shared" si="324"/>
        <v>1984-Q2</v>
      </c>
      <c r="AD2098" s="87">
        <f t="shared" si="325"/>
        <v>14.64</v>
      </c>
      <c r="AF2098" s="81" t="str">
        <f t="shared" si="326"/>
        <v>1984-Q2</v>
      </c>
      <c r="AG2098" s="87">
        <f t="shared" si="327"/>
        <v>16</v>
      </c>
      <c r="AH2098" s="87">
        <f t="shared" si="328"/>
        <v>14.64</v>
      </c>
      <c r="AI2098" s="87">
        <f t="shared" si="329"/>
        <v>1.3599999999999994</v>
      </c>
    </row>
    <row r="2099" spans="1:35" ht="12" customHeight="1" x14ac:dyDescent="0.2">
      <c r="A2099" s="73" t="s">
        <v>1887</v>
      </c>
      <c r="B2099" s="74" t="s">
        <v>39</v>
      </c>
      <c r="C2099" s="74" t="s">
        <v>1222</v>
      </c>
      <c r="D2099" s="74" t="s">
        <v>2228</v>
      </c>
      <c r="E2099" s="74" t="s">
        <v>1232</v>
      </c>
      <c r="F2099" s="74" t="s">
        <v>2</v>
      </c>
      <c r="G2099" s="74" t="s">
        <v>2680</v>
      </c>
      <c r="H2099" s="76">
        <v>30463</v>
      </c>
      <c r="I2099" s="77">
        <v>154.4</v>
      </c>
      <c r="J2099" s="78">
        <v>12.93</v>
      </c>
      <c r="K2099" s="78">
        <v>16.16</v>
      </c>
      <c r="L2099" s="78">
        <v>39.24</v>
      </c>
      <c r="M2099" s="78">
        <v>1806.2</v>
      </c>
      <c r="N2099" s="76">
        <v>30789.75</v>
      </c>
      <c r="O2099" s="77">
        <v>84.6</v>
      </c>
      <c r="P2099" s="78">
        <v>13.07</v>
      </c>
      <c r="Q2099" s="78">
        <v>16.2</v>
      </c>
      <c r="R2099" s="78">
        <v>41.42</v>
      </c>
      <c r="S2099" s="78">
        <v>1642</v>
      </c>
      <c r="T2099" s="79">
        <v>10</v>
      </c>
      <c r="V2099" s="86">
        <v>30789.75</v>
      </c>
      <c r="X2099" s="81" t="str">
        <f t="shared" si="320"/>
        <v>1983-Q2</v>
      </c>
      <c r="Y2099" s="81" t="str">
        <f t="shared" si="321"/>
        <v>1983-Q2</v>
      </c>
      <c r="Z2099" s="87">
        <f t="shared" si="322"/>
        <v>16.16</v>
      </c>
      <c r="AB2099" s="81" t="str">
        <f t="shared" si="323"/>
        <v>1984-Q2</v>
      </c>
      <c r="AC2099" s="81" t="str">
        <f t="shared" si="324"/>
        <v>1984-Q2</v>
      </c>
      <c r="AD2099" s="87">
        <f t="shared" si="325"/>
        <v>16.2</v>
      </c>
      <c r="AF2099" s="81" t="str">
        <f t="shared" si="326"/>
        <v>1984-Q2</v>
      </c>
      <c r="AG2099" s="87">
        <f t="shared" si="327"/>
        <v>16.16</v>
      </c>
      <c r="AH2099" s="87">
        <f t="shared" si="328"/>
        <v>16.2</v>
      </c>
      <c r="AI2099" s="87">
        <f t="shared" si="329"/>
        <v>-3.9999999999999147E-2</v>
      </c>
    </row>
    <row r="2100" spans="1:35" ht="12" customHeight="1" x14ac:dyDescent="0.2">
      <c r="A2100" s="73" t="s">
        <v>1887</v>
      </c>
      <c r="B2100" s="74" t="s">
        <v>70</v>
      </c>
      <c r="C2100" s="74" t="s">
        <v>149</v>
      </c>
      <c r="D2100" s="74" t="s">
        <v>22</v>
      </c>
      <c r="E2100" s="74" t="s">
        <v>741</v>
      </c>
      <c r="F2100" s="74" t="s">
        <v>2</v>
      </c>
      <c r="G2100" s="74" t="s">
        <v>2680</v>
      </c>
      <c r="H2100" s="76">
        <v>30435</v>
      </c>
      <c r="I2100" s="77">
        <v>44.4</v>
      </c>
      <c r="J2100" s="78">
        <v>13.25</v>
      </c>
      <c r="K2100" s="78">
        <v>17</v>
      </c>
      <c r="L2100" s="78">
        <v>45</v>
      </c>
      <c r="M2100" s="78">
        <v>395.6</v>
      </c>
      <c r="N2100" s="76">
        <v>30788.75</v>
      </c>
      <c r="O2100" s="77">
        <v>0</v>
      </c>
      <c r="P2100" s="78">
        <v>12.22</v>
      </c>
      <c r="Q2100" s="78">
        <v>15</v>
      </c>
      <c r="R2100" s="78">
        <v>40</v>
      </c>
      <c r="S2100" s="78">
        <v>375.1</v>
      </c>
      <c r="T2100" s="79">
        <v>11</v>
      </c>
      <c r="V2100" s="86">
        <v>30788.75</v>
      </c>
      <c r="X2100" s="81" t="str">
        <f t="shared" si="320"/>
        <v>1983-Q2</v>
      </c>
      <c r="Y2100" s="81" t="str">
        <f t="shared" si="321"/>
        <v>1983-Q2</v>
      </c>
      <c r="Z2100" s="87">
        <f t="shared" si="322"/>
        <v>17</v>
      </c>
      <c r="AB2100" s="81" t="str">
        <f t="shared" si="323"/>
        <v>1984-Q2</v>
      </c>
      <c r="AC2100" s="81" t="str">
        <f t="shared" si="324"/>
        <v>1984-Q2</v>
      </c>
      <c r="AD2100" s="87">
        <f t="shared" si="325"/>
        <v>15</v>
      </c>
      <c r="AF2100" s="81" t="str">
        <f t="shared" si="326"/>
        <v>1984-Q2</v>
      </c>
      <c r="AG2100" s="87">
        <f t="shared" si="327"/>
        <v>17</v>
      </c>
      <c r="AH2100" s="87">
        <f t="shared" si="328"/>
        <v>15</v>
      </c>
      <c r="AI2100" s="87">
        <f t="shared" si="329"/>
        <v>2</v>
      </c>
    </row>
    <row r="2101" spans="1:35" ht="12" customHeight="1" x14ac:dyDescent="0.2">
      <c r="A2101" s="73" t="s">
        <v>1887</v>
      </c>
      <c r="B2101" s="74" t="s">
        <v>31</v>
      </c>
      <c r="C2101" s="74" t="s">
        <v>1402</v>
      </c>
      <c r="D2101" s="74" t="s">
        <v>4</v>
      </c>
      <c r="E2101" s="74" t="s">
        <v>1405</v>
      </c>
      <c r="F2101" s="74" t="s">
        <v>2</v>
      </c>
      <c r="G2101" s="74" t="s">
        <v>2680</v>
      </c>
      <c r="H2101" s="76">
        <v>30510</v>
      </c>
      <c r="I2101" s="77">
        <v>23.3</v>
      </c>
      <c r="J2101" s="78">
        <v>12.46</v>
      </c>
      <c r="K2101" s="78">
        <v>17</v>
      </c>
      <c r="L2101" s="78">
        <v>34.5</v>
      </c>
      <c r="M2101" s="75" t="s">
        <v>1</v>
      </c>
      <c r="N2101" s="76">
        <v>30782.75</v>
      </c>
      <c r="O2101" s="77">
        <v>15.4</v>
      </c>
      <c r="P2101" s="78">
        <v>12.02</v>
      </c>
      <c r="Q2101" s="78">
        <v>15.72</v>
      </c>
      <c r="R2101" s="78">
        <v>34.299999999999997</v>
      </c>
      <c r="S2101" s="78">
        <v>401.8</v>
      </c>
      <c r="T2101" s="79">
        <v>9</v>
      </c>
      <c r="V2101" s="86">
        <v>30782.75</v>
      </c>
      <c r="X2101" s="81" t="str">
        <f t="shared" si="320"/>
        <v>1983-Q3</v>
      </c>
      <c r="Y2101" s="81" t="str">
        <f t="shared" si="321"/>
        <v>1983-Q3</v>
      </c>
      <c r="Z2101" s="87">
        <f t="shared" si="322"/>
        <v>17</v>
      </c>
      <c r="AB2101" s="81" t="str">
        <f t="shared" si="323"/>
        <v>1984-Q2</v>
      </c>
      <c r="AC2101" s="81" t="str">
        <f t="shared" si="324"/>
        <v>1984-Q2</v>
      </c>
      <c r="AD2101" s="87">
        <f t="shared" si="325"/>
        <v>15.72</v>
      </c>
      <c r="AF2101" s="81" t="str">
        <f t="shared" si="326"/>
        <v>1984-Q2</v>
      </c>
      <c r="AG2101" s="87">
        <f t="shared" si="327"/>
        <v>17</v>
      </c>
      <c r="AH2101" s="87">
        <f t="shared" si="328"/>
        <v>15.72</v>
      </c>
      <c r="AI2101" s="87">
        <f t="shared" si="329"/>
        <v>1.2799999999999994</v>
      </c>
    </row>
    <row r="2102" spans="1:35" ht="12" customHeight="1" x14ac:dyDescent="0.2">
      <c r="A2102" s="73" t="s">
        <v>1887</v>
      </c>
      <c r="B2102" s="74" t="s">
        <v>89</v>
      </c>
      <c r="C2102" s="74" t="s">
        <v>88</v>
      </c>
      <c r="D2102" s="74" t="s">
        <v>12</v>
      </c>
      <c r="E2102" s="74" t="s">
        <v>531</v>
      </c>
      <c r="F2102" s="74" t="s">
        <v>2</v>
      </c>
      <c r="G2102" s="74" t="s">
        <v>2680</v>
      </c>
      <c r="H2102" s="76">
        <v>30477</v>
      </c>
      <c r="I2102" s="77">
        <v>68.400000000000006</v>
      </c>
      <c r="J2102" s="78">
        <v>11.86</v>
      </c>
      <c r="K2102" s="78">
        <v>16.5</v>
      </c>
      <c r="L2102" s="78">
        <v>39.6</v>
      </c>
      <c r="M2102" s="78">
        <v>685.4</v>
      </c>
      <c r="N2102" s="76">
        <v>30777.75</v>
      </c>
      <c r="O2102" s="77">
        <v>45.2</v>
      </c>
      <c r="P2102" s="78">
        <v>11.17</v>
      </c>
      <c r="Q2102" s="78">
        <v>14.74</v>
      </c>
      <c r="R2102" s="78">
        <v>39.6</v>
      </c>
      <c r="S2102" s="78">
        <v>687</v>
      </c>
      <c r="T2102" s="79">
        <v>10</v>
      </c>
      <c r="V2102" s="86">
        <v>30777.75</v>
      </c>
      <c r="X2102" s="81" t="str">
        <f t="shared" si="320"/>
        <v>1983-Q2</v>
      </c>
      <c r="Y2102" s="81" t="str">
        <f t="shared" si="321"/>
        <v>1983-Q2</v>
      </c>
      <c r="Z2102" s="87">
        <f t="shared" si="322"/>
        <v>16.5</v>
      </c>
      <c r="AB2102" s="81" t="str">
        <f t="shared" si="323"/>
        <v>1984-Q2</v>
      </c>
      <c r="AC2102" s="81" t="str">
        <f t="shared" si="324"/>
        <v>1984-Q2</v>
      </c>
      <c r="AD2102" s="87">
        <f t="shared" si="325"/>
        <v>14.74</v>
      </c>
      <c r="AF2102" s="81" t="str">
        <f t="shared" si="326"/>
        <v>1984-Q2</v>
      </c>
      <c r="AG2102" s="87">
        <f t="shared" si="327"/>
        <v>16.5</v>
      </c>
      <c r="AH2102" s="87">
        <f t="shared" si="328"/>
        <v>14.74</v>
      </c>
      <c r="AI2102" s="87">
        <f t="shared" si="329"/>
        <v>1.7599999999999998</v>
      </c>
    </row>
    <row r="2103" spans="1:35" ht="12" customHeight="1" x14ac:dyDescent="0.2">
      <c r="A2103" s="73" t="s">
        <v>1887</v>
      </c>
      <c r="B2103" s="74" t="s">
        <v>44</v>
      </c>
      <c r="C2103" s="74" t="s">
        <v>2996</v>
      </c>
      <c r="D2103" s="74" t="s">
        <v>2877</v>
      </c>
      <c r="E2103" s="74" t="s">
        <v>1133</v>
      </c>
      <c r="F2103" s="74" t="s">
        <v>2</v>
      </c>
      <c r="G2103" s="74" t="s">
        <v>2680</v>
      </c>
      <c r="H2103" s="76">
        <v>30518</v>
      </c>
      <c r="I2103" s="77">
        <v>40.799999999999997</v>
      </c>
      <c r="J2103" s="78">
        <v>12.21</v>
      </c>
      <c r="K2103" s="78">
        <v>16.8</v>
      </c>
      <c r="L2103" s="78">
        <v>36.4</v>
      </c>
      <c r="M2103" s="75" t="s">
        <v>1</v>
      </c>
      <c r="N2103" s="76">
        <v>30773.75</v>
      </c>
      <c r="O2103" s="77">
        <v>23</v>
      </c>
      <c r="P2103" s="75" t="s">
        <v>1</v>
      </c>
      <c r="Q2103" s="78">
        <v>15.5</v>
      </c>
      <c r="R2103" s="75" t="s">
        <v>1</v>
      </c>
      <c r="S2103" s="75" t="s">
        <v>1</v>
      </c>
      <c r="T2103" s="79">
        <v>8</v>
      </c>
      <c r="V2103" s="86">
        <v>30773.75</v>
      </c>
      <c r="X2103" s="81" t="str">
        <f t="shared" si="320"/>
        <v>1983-Q3</v>
      </c>
      <c r="Y2103" s="81" t="str">
        <f t="shared" si="321"/>
        <v>1983-Q3</v>
      </c>
      <c r="Z2103" s="87">
        <f t="shared" si="322"/>
        <v>16.8</v>
      </c>
      <c r="AB2103" s="81" t="str">
        <f t="shared" si="323"/>
        <v>1984-Q2</v>
      </c>
      <c r="AC2103" s="81" t="str">
        <f t="shared" si="324"/>
        <v>1984-Q2</v>
      </c>
      <c r="AD2103" s="87">
        <f t="shared" si="325"/>
        <v>15.5</v>
      </c>
      <c r="AF2103" s="81" t="str">
        <f t="shared" si="326"/>
        <v>1984-Q2</v>
      </c>
      <c r="AG2103" s="87">
        <f t="shared" si="327"/>
        <v>16.8</v>
      </c>
      <c r="AH2103" s="87">
        <f t="shared" si="328"/>
        <v>15.5</v>
      </c>
      <c r="AI2103" s="87">
        <f t="shared" si="329"/>
        <v>1.3000000000000007</v>
      </c>
    </row>
    <row r="2104" spans="1:35" ht="12" customHeight="1" x14ac:dyDescent="0.2">
      <c r="A2104" s="73" t="s">
        <v>1887</v>
      </c>
      <c r="B2104" s="74" t="s">
        <v>89</v>
      </c>
      <c r="C2104" s="74" t="s">
        <v>492</v>
      </c>
      <c r="D2104" s="74" t="s">
        <v>122</v>
      </c>
      <c r="E2104" s="74" t="s">
        <v>511</v>
      </c>
      <c r="F2104" s="74" t="s">
        <v>2</v>
      </c>
      <c r="G2104" s="74" t="s">
        <v>2680</v>
      </c>
      <c r="H2104" s="76">
        <v>30463</v>
      </c>
      <c r="I2104" s="77">
        <v>44.2</v>
      </c>
      <c r="J2104" s="78">
        <v>11.08</v>
      </c>
      <c r="K2104" s="78">
        <v>15.1</v>
      </c>
      <c r="L2104" s="78">
        <v>37.6</v>
      </c>
      <c r="M2104" s="78">
        <v>424.6</v>
      </c>
      <c r="N2104" s="76">
        <v>30767</v>
      </c>
      <c r="O2104" s="77">
        <v>40</v>
      </c>
      <c r="P2104" s="78">
        <v>10.96</v>
      </c>
      <c r="Q2104" s="78">
        <v>14.71</v>
      </c>
      <c r="R2104" s="78">
        <v>37.67</v>
      </c>
      <c r="S2104" s="75" t="s">
        <v>1</v>
      </c>
      <c r="T2104" s="79">
        <v>10</v>
      </c>
      <c r="V2104" s="86">
        <v>30767</v>
      </c>
      <c r="X2104" s="81" t="str">
        <f t="shared" si="320"/>
        <v>1983-Q2</v>
      </c>
      <c r="Y2104" s="81" t="str">
        <f t="shared" si="321"/>
        <v>1983-Q2</v>
      </c>
      <c r="Z2104" s="87">
        <f t="shared" si="322"/>
        <v>15.1</v>
      </c>
      <c r="AB2104" s="81" t="str">
        <f t="shared" si="323"/>
        <v>1984-Q1</v>
      </c>
      <c r="AC2104" s="81" t="str">
        <f t="shared" si="324"/>
        <v>1984-Q1</v>
      </c>
      <c r="AD2104" s="87">
        <f t="shared" si="325"/>
        <v>14.71</v>
      </c>
      <c r="AF2104" s="81" t="str">
        <f t="shared" si="326"/>
        <v>1984-Q1</v>
      </c>
      <c r="AG2104" s="87">
        <f t="shared" si="327"/>
        <v>15.1</v>
      </c>
      <c r="AH2104" s="87">
        <f t="shared" si="328"/>
        <v>14.71</v>
      </c>
      <c r="AI2104" s="87">
        <f t="shared" si="329"/>
        <v>0.38999999999999879</v>
      </c>
    </row>
    <row r="2105" spans="1:35" ht="12" customHeight="1" x14ac:dyDescent="0.2">
      <c r="A2105" s="73" t="s">
        <v>1887</v>
      </c>
      <c r="B2105" s="74" t="s">
        <v>46</v>
      </c>
      <c r="C2105" s="74" t="s">
        <v>1100</v>
      </c>
      <c r="D2105" s="74" t="s">
        <v>1101</v>
      </c>
      <c r="E2105" s="74" t="s">
        <v>1106</v>
      </c>
      <c r="F2105" s="74" t="s">
        <v>2</v>
      </c>
      <c r="G2105" s="74" t="s">
        <v>2680</v>
      </c>
      <c r="H2105" s="76">
        <v>30498</v>
      </c>
      <c r="I2105" s="77">
        <v>378.2</v>
      </c>
      <c r="J2105" s="78">
        <v>11.52</v>
      </c>
      <c r="K2105" s="78">
        <v>17</v>
      </c>
      <c r="L2105" s="78">
        <v>38.49</v>
      </c>
      <c r="M2105" s="78">
        <v>5695.02</v>
      </c>
      <c r="N2105" s="76">
        <v>30764</v>
      </c>
      <c r="O2105" s="77">
        <v>246.8</v>
      </c>
      <c r="P2105" s="78">
        <v>10.91</v>
      </c>
      <c r="Q2105" s="78">
        <v>15.5</v>
      </c>
      <c r="R2105" s="78">
        <v>40.49</v>
      </c>
      <c r="S2105" s="78">
        <v>5648</v>
      </c>
      <c r="T2105" s="79">
        <v>8</v>
      </c>
      <c r="V2105" s="86">
        <v>30764</v>
      </c>
      <c r="X2105" s="81" t="str">
        <f t="shared" si="320"/>
        <v>1983-Q3</v>
      </c>
      <c r="Y2105" s="81" t="str">
        <f t="shared" si="321"/>
        <v>1983-Q3</v>
      </c>
      <c r="Z2105" s="87">
        <f t="shared" si="322"/>
        <v>17</v>
      </c>
      <c r="AB2105" s="81" t="str">
        <f t="shared" si="323"/>
        <v>1984-Q1</v>
      </c>
      <c r="AC2105" s="81" t="str">
        <f t="shared" si="324"/>
        <v>1984-Q1</v>
      </c>
      <c r="AD2105" s="87">
        <f t="shared" si="325"/>
        <v>15.5</v>
      </c>
      <c r="AF2105" s="81" t="str">
        <f t="shared" si="326"/>
        <v>1984-Q1</v>
      </c>
      <c r="AG2105" s="87">
        <f t="shared" si="327"/>
        <v>17</v>
      </c>
      <c r="AH2105" s="87">
        <f t="shared" si="328"/>
        <v>15.5</v>
      </c>
      <c r="AI2105" s="87">
        <f t="shared" si="329"/>
        <v>1.5</v>
      </c>
    </row>
    <row r="2106" spans="1:35" ht="12" customHeight="1" x14ac:dyDescent="0.2">
      <c r="A2106" s="73" t="s">
        <v>1887</v>
      </c>
      <c r="B2106" s="74" t="s">
        <v>39</v>
      </c>
      <c r="C2106" s="74" t="s">
        <v>187</v>
      </c>
      <c r="D2106" s="74" t="s">
        <v>2188</v>
      </c>
      <c r="E2106" s="74" t="s">
        <v>1217</v>
      </c>
      <c r="F2106" s="74" t="s">
        <v>2</v>
      </c>
      <c r="G2106" s="74" t="s">
        <v>2680</v>
      </c>
      <c r="H2106" s="76">
        <v>30435</v>
      </c>
      <c r="I2106" s="77">
        <v>145</v>
      </c>
      <c r="J2106" s="78">
        <v>12.71</v>
      </c>
      <c r="K2106" s="78">
        <v>16.5</v>
      </c>
      <c r="L2106" s="78">
        <v>42.73</v>
      </c>
      <c r="M2106" s="78">
        <v>2804.2</v>
      </c>
      <c r="N2106" s="76">
        <v>30761</v>
      </c>
      <c r="O2106" s="77">
        <v>86.4</v>
      </c>
      <c r="P2106" s="78">
        <v>12.42</v>
      </c>
      <c r="Q2106" s="78">
        <v>16</v>
      </c>
      <c r="R2106" s="78">
        <v>43.13</v>
      </c>
      <c r="S2106" s="78">
        <v>2802.2</v>
      </c>
      <c r="T2106" s="79">
        <v>10</v>
      </c>
      <c r="V2106" s="86">
        <v>30761</v>
      </c>
      <c r="X2106" s="81" t="str">
        <f t="shared" si="320"/>
        <v>1983-Q2</v>
      </c>
      <c r="Y2106" s="81" t="str">
        <f t="shared" si="321"/>
        <v>1983-Q2</v>
      </c>
      <c r="Z2106" s="87">
        <f t="shared" si="322"/>
        <v>16.5</v>
      </c>
      <c r="AB2106" s="81" t="str">
        <f t="shared" si="323"/>
        <v>1984-Q1</v>
      </c>
      <c r="AC2106" s="81" t="str">
        <f t="shared" si="324"/>
        <v>1984-Q1</v>
      </c>
      <c r="AD2106" s="87">
        <f t="shared" si="325"/>
        <v>16</v>
      </c>
      <c r="AF2106" s="81" t="str">
        <f t="shared" si="326"/>
        <v>1984-Q1</v>
      </c>
      <c r="AG2106" s="87">
        <f t="shared" si="327"/>
        <v>16.5</v>
      </c>
      <c r="AH2106" s="87">
        <f t="shared" si="328"/>
        <v>16</v>
      </c>
      <c r="AI2106" s="87">
        <f t="shared" si="329"/>
        <v>0.5</v>
      </c>
    </row>
    <row r="2107" spans="1:35" ht="12" customHeight="1" x14ac:dyDescent="0.2">
      <c r="A2107" s="73" t="s">
        <v>1887</v>
      </c>
      <c r="B2107" s="74" t="s">
        <v>163</v>
      </c>
      <c r="C2107" s="74" t="s">
        <v>2330</v>
      </c>
      <c r="D2107" s="74" t="s">
        <v>15</v>
      </c>
      <c r="E2107" s="74" t="s">
        <v>1469</v>
      </c>
      <c r="F2107" s="74" t="s">
        <v>2</v>
      </c>
      <c r="G2107" s="74" t="s">
        <v>2680</v>
      </c>
      <c r="H2107" s="76">
        <v>30565</v>
      </c>
      <c r="I2107" s="77">
        <v>192.3</v>
      </c>
      <c r="J2107" s="78">
        <v>12.38</v>
      </c>
      <c r="K2107" s="78">
        <v>16</v>
      </c>
      <c r="L2107" s="78">
        <v>39.39</v>
      </c>
      <c r="M2107" s="78">
        <v>1638.3</v>
      </c>
      <c r="N2107" s="76">
        <v>30743</v>
      </c>
      <c r="O2107" s="77">
        <v>132.6</v>
      </c>
      <c r="P2107" s="78">
        <v>11.74</v>
      </c>
      <c r="Q2107" s="78">
        <v>14.25</v>
      </c>
      <c r="R2107" s="78">
        <v>40.880000000000003</v>
      </c>
      <c r="S2107" s="78">
        <v>1437.1</v>
      </c>
      <c r="T2107" s="79">
        <v>5</v>
      </c>
      <c r="V2107" s="86">
        <v>30743</v>
      </c>
      <c r="X2107" s="81" t="str">
        <f t="shared" si="320"/>
        <v>1983-Q3</v>
      </c>
      <c r="Y2107" s="81" t="str">
        <f t="shared" si="321"/>
        <v>1983-Q3</v>
      </c>
      <c r="Z2107" s="87">
        <f t="shared" si="322"/>
        <v>16</v>
      </c>
      <c r="AB2107" s="81" t="str">
        <f t="shared" si="323"/>
        <v>1984-Q1</v>
      </c>
      <c r="AC2107" s="81" t="str">
        <f t="shared" si="324"/>
        <v>1984-Q1</v>
      </c>
      <c r="AD2107" s="87">
        <f t="shared" si="325"/>
        <v>14.25</v>
      </c>
      <c r="AF2107" s="81" t="str">
        <f t="shared" si="326"/>
        <v>1984-Q1</v>
      </c>
      <c r="AG2107" s="87">
        <f t="shared" si="327"/>
        <v>16</v>
      </c>
      <c r="AH2107" s="87">
        <f t="shared" si="328"/>
        <v>14.25</v>
      </c>
      <c r="AI2107" s="87">
        <f t="shared" si="329"/>
        <v>1.75</v>
      </c>
    </row>
    <row r="2108" spans="1:35" ht="12" customHeight="1" x14ac:dyDescent="0.2">
      <c r="A2108" s="73" t="s">
        <v>1887</v>
      </c>
      <c r="B2108" s="74" t="s">
        <v>8</v>
      </c>
      <c r="C2108" s="74" t="s">
        <v>2942</v>
      </c>
      <c r="D2108" s="74" t="s">
        <v>128</v>
      </c>
      <c r="E2108" s="74" t="s">
        <v>1748</v>
      </c>
      <c r="F2108" s="74" t="s">
        <v>2</v>
      </c>
      <c r="G2108" s="74" t="s">
        <v>2680</v>
      </c>
      <c r="H2108" s="76">
        <v>30463</v>
      </c>
      <c r="I2108" s="77">
        <v>10.199999999999999</v>
      </c>
      <c r="J2108" s="78">
        <v>11.93</v>
      </c>
      <c r="K2108" s="78">
        <v>15</v>
      </c>
      <c r="L2108" s="78">
        <v>45.5</v>
      </c>
      <c r="M2108" s="78">
        <v>193.9</v>
      </c>
      <c r="N2108" s="76">
        <v>30740</v>
      </c>
      <c r="O2108" s="77">
        <v>3.2</v>
      </c>
      <c r="P2108" s="78">
        <v>11.15</v>
      </c>
      <c r="Q2108" s="78">
        <v>14.5</v>
      </c>
      <c r="R2108" s="78">
        <v>45.5</v>
      </c>
      <c r="S2108" s="78">
        <v>187.4</v>
      </c>
      <c r="T2108" s="79">
        <v>9</v>
      </c>
      <c r="V2108" s="86">
        <v>30740</v>
      </c>
      <c r="X2108" s="81" t="str">
        <f t="shared" si="320"/>
        <v>1983-Q2</v>
      </c>
      <c r="Y2108" s="81" t="str">
        <f t="shared" si="321"/>
        <v>1983-Q2</v>
      </c>
      <c r="Z2108" s="87">
        <f t="shared" si="322"/>
        <v>15</v>
      </c>
      <c r="AB2108" s="81" t="str">
        <f t="shared" si="323"/>
        <v>1984-Q1</v>
      </c>
      <c r="AC2108" s="81" t="str">
        <f t="shared" si="324"/>
        <v>1984-Q1</v>
      </c>
      <c r="AD2108" s="87">
        <f t="shared" si="325"/>
        <v>14.5</v>
      </c>
      <c r="AF2108" s="81" t="str">
        <f t="shared" si="326"/>
        <v>1984-Q1</v>
      </c>
      <c r="AG2108" s="87">
        <f t="shared" si="327"/>
        <v>15</v>
      </c>
      <c r="AH2108" s="87">
        <f t="shared" si="328"/>
        <v>14.5</v>
      </c>
      <c r="AI2108" s="87">
        <f t="shared" si="329"/>
        <v>0.5</v>
      </c>
    </row>
    <row r="2109" spans="1:35" ht="12" customHeight="1" x14ac:dyDescent="0.2">
      <c r="A2109" s="73" t="s">
        <v>1887</v>
      </c>
      <c r="B2109" s="74" t="s">
        <v>163</v>
      </c>
      <c r="C2109" s="74" t="s">
        <v>168</v>
      </c>
      <c r="D2109" s="74" t="s">
        <v>167</v>
      </c>
      <c r="E2109" s="74" t="s">
        <v>1450</v>
      </c>
      <c r="F2109" s="74" t="s">
        <v>2</v>
      </c>
      <c r="G2109" s="74" t="s">
        <v>2680</v>
      </c>
      <c r="H2109" s="76">
        <v>30561</v>
      </c>
      <c r="I2109" s="77">
        <v>158.80000000000001</v>
      </c>
      <c r="J2109" s="78">
        <v>12.42</v>
      </c>
      <c r="K2109" s="78">
        <v>16.5</v>
      </c>
      <c r="L2109" s="78">
        <v>41.6</v>
      </c>
      <c r="M2109" s="78">
        <v>1261.3</v>
      </c>
      <c r="N2109" s="76">
        <v>30734</v>
      </c>
      <c r="O2109" s="77">
        <v>122.7</v>
      </c>
      <c r="P2109" s="78">
        <v>11.61</v>
      </c>
      <c r="Q2109" s="78">
        <v>14.75</v>
      </c>
      <c r="R2109" s="78">
        <v>41.66</v>
      </c>
      <c r="S2109" s="78">
        <v>1244.2</v>
      </c>
      <c r="T2109" s="79">
        <v>5</v>
      </c>
      <c r="V2109" s="86">
        <v>30734</v>
      </c>
      <c r="X2109" s="81" t="str">
        <f t="shared" si="320"/>
        <v>1983-Q3</v>
      </c>
      <c r="Y2109" s="81" t="str">
        <f t="shared" si="321"/>
        <v>1983-Q3</v>
      </c>
      <c r="Z2109" s="87">
        <f t="shared" si="322"/>
        <v>16.5</v>
      </c>
      <c r="AB2109" s="81" t="str">
        <f t="shared" si="323"/>
        <v>1984-Q1</v>
      </c>
      <c r="AC2109" s="81" t="str">
        <f t="shared" si="324"/>
        <v>1984-Q1</v>
      </c>
      <c r="AD2109" s="87">
        <f t="shared" si="325"/>
        <v>14.75</v>
      </c>
      <c r="AF2109" s="81" t="str">
        <f t="shared" si="326"/>
        <v>1984-Q1</v>
      </c>
      <c r="AG2109" s="87">
        <f t="shared" si="327"/>
        <v>16.5</v>
      </c>
      <c r="AH2109" s="87">
        <f t="shared" si="328"/>
        <v>14.75</v>
      </c>
      <c r="AI2109" s="87">
        <f t="shared" si="329"/>
        <v>1.75</v>
      </c>
    </row>
    <row r="2110" spans="1:35" ht="12" customHeight="1" x14ac:dyDescent="0.2">
      <c r="A2110" s="73" t="s">
        <v>1887</v>
      </c>
      <c r="B2110" s="74" t="s">
        <v>70</v>
      </c>
      <c r="C2110" s="74" t="s">
        <v>69</v>
      </c>
      <c r="D2110" s="74" t="s">
        <v>26</v>
      </c>
      <c r="E2110" s="74" t="s">
        <v>731</v>
      </c>
      <c r="F2110" s="74" t="s">
        <v>2</v>
      </c>
      <c r="G2110" s="74" t="s">
        <v>2680</v>
      </c>
      <c r="H2110" s="76">
        <v>30341</v>
      </c>
      <c r="I2110" s="77">
        <v>317.10000000000002</v>
      </c>
      <c r="J2110" s="78">
        <v>14.08</v>
      </c>
      <c r="K2110" s="78">
        <v>17</v>
      </c>
      <c r="L2110" s="78">
        <v>37</v>
      </c>
      <c r="M2110" s="78">
        <v>2511.4</v>
      </c>
      <c r="N2110" s="76">
        <v>30732</v>
      </c>
      <c r="O2110" s="77">
        <v>69</v>
      </c>
      <c r="P2110" s="78">
        <v>12.45</v>
      </c>
      <c r="Q2110" s="78">
        <v>15</v>
      </c>
      <c r="R2110" s="78">
        <v>37</v>
      </c>
      <c r="S2110" s="78">
        <v>2024.8</v>
      </c>
      <c r="T2110" s="79">
        <v>13</v>
      </c>
      <c r="V2110" s="86">
        <v>30732</v>
      </c>
      <c r="X2110" s="81" t="str">
        <f t="shared" si="320"/>
        <v>1983-Q1</v>
      </c>
      <c r="Y2110" s="81" t="str">
        <f t="shared" si="321"/>
        <v>1983-Q1</v>
      </c>
      <c r="Z2110" s="87">
        <f t="shared" si="322"/>
        <v>17</v>
      </c>
      <c r="AB2110" s="81" t="str">
        <f t="shared" si="323"/>
        <v>1984-Q1</v>
      </c>
      <c r="AC2110" s="81" t="str">
        <f t="shared" si="324"/>
        <v>1984-Q1</v>
      </c>
      <c r="AD2110" s="87">
        <f t="shared" si="325"/>
        <v>15</v>
      </c>
      <c r="AF2110" s="81" t="str">
        <f t="shared" si="326"/>
        <v>1984-Q1</v>
      </c>
      <c r="AG2110" s="87">
        <f t="shared" si="327"/>
        <v>17</v>
      </c>
      <c r="AH2110" s="87">
        <f t="shared" si="328"/>
        <v>15</v>
      </c>
      <c r="AI2110" s="87">
        <f t="shared" si="329"/>
        <v>2</v>
      </c>
    </row>
    <row r="2111" spans="1:35" ht="12" customHeight="1" x14ac:dyDescent="0.2">
      <c r="A2111" s="73" t="s">
        <v>1887</v>
      </c>
      <c r="B2111" s="74" t="s">
        <v>70</v>
      </c>
      <c r="C2111" s="74" t="s">
        <v>2229</v>
      </c>
      <c r="D2111" s="74" t="s">
        <v>26</v>
      </c>
      <c r="E2111" s="74" t="s">
        <v>738</v>
      </c>
      <c r="F2111" s="74" t="s">
        <v>2</v>
      </c>
      <c r="G2111" s="74" t="s">
        <v>2680</v>
      </c>
      <c r="H2111" s="76">
        <v>30344</v>
      </c>
      <c r="I2111" s="77">
        <v>52.5</v>
      </c>
      <c r="J2111" s="78">
        <v>14.08</v>
      </c>
      <c r="K2111" s="78">
        <v>17</v>
      </c>
      <c r="L2111" s="78">
        <v>37</v>
      </c>
      <c r="M2111" s="75" t="s">
        <v>1</v>
      </c>
      <c r="N2111" s="76">
        <v>30732</v>
      </c>
      <c r="O2111" s="77">
        <v>24</v>
      </c>
      <c r="P2111" s="78">
        <v>12.45</v>
      </c>
      <c r="Q2111" s="78">
        <v>15</v>
      </c>
      <c r="R2111" s="78">
        <v>37</v>
      </c>
      <c r="S2111" s="75" t="s">
        <v>1</v>
      </c>
      <c r="T2111" s="79">
        <v>12</v>
      </c>
      <c r="V2111" s="86">
        <v>30732</v>
      </c>
      <c r="X2111" s="81" t="str">
        <f t="shared" si="320"/>
        <v>1983-Q1</v>
      </c>
      <c r="Y2111" s="81" t="str">
        <f t="shared" si="321"/>
        <v>1983-Q1</v>
      </c>
      <c r="Z2111" s="87">
        <f t="shared" si="322"/>
        <v>17</v>
      </c>
      <c r="AB2111" s="81" t="str">
        <f t="shared" si="323"/>
        <v>1984-Q1</v>
      </c>
      <c r="AC2111" s="81" t="str">
        <f t="shared" si="324"/>
        <v>1984-Q1</v>
      </c>
      <c r="AD2111" s="87">
        <f t="shared" si="325"/>
        <v>15</v>
      </c>
      <c r="AF2111" s="81" t="str">
        <f t="shared" si="326"/>
        <v>1984-Q1</v>
      </c>
      <c r="AG2111" s="87">
        <f t="shared" si="327"/>
        <v>17</v>
      </c>
      <c r="AH2111" s="87">
        <f t="shared" si="328"/>
        <v>15</v>
      </c>
      <c r="AI2111" s="87">
        <f t="shared" si="329"/>
        <v>2</v>
      </c>
    </row>
    <row r="2112" spans="1:35" ht="12" customHeight="1" x14ac:dyDescent="0.2">
      <c r="A2112" s="73" t="s">
        <v>1887</v>
      </c>
      <c r="B2112" s="74" t="s">
        <v>28</v>
      </c>
      <c r="C2112" s="74" t="s">
        <v>149</v>
      </c>
      <c r="D2112" s="74" t="s">
        <v>22</v>
      </c>
      <c r="E2112" s="74" t="s">
        <v>1568</v>
      </c>
      <c r="F2112" s="74" t="s">
        <v>2</v>
      </c>
      <c r="G2112" s="74" t="s">
        <v>2680</v>
      </c>
      <c r="H2112" s="76">
        <v>30532</v>
      </c>
      <c r="I2112" s="77">
        <v>25.5</v>
      </c>
      <c r="J2112" s="78">
        <v>13.18</v>
      </c>
      <c r="K2112" s="78">
        <v>17</v>
      </c>
      <c r="L2112" s="78">
        <v>40</v>
      </c>
      <c r="M2112" s="78">
        <v>507.5</v>
      </c>
      <c r="N2112" s="76">
        <v>30727</v>
      </c>
      <c r="O2112" s="77">
        <v>12</v>
      </c>
      <c r="P2112" s="78">
        <v>12.6</v>
      </c>
      <c r="Q2112" s="78">
        <v>15.7</v>
      </c>
      <c r="R2112" s="78">
        <v>39.700000000000003</v>
      </c>
      <c r="S2112" s="78">
        <v>473.5</v>
      </c>
      <c r="T2112" s="79">
        <v>6</v>
      </c>
      <c r="V2112" s="86">
        <v>30727</v>
      </c>
      <c r="X2112" s="81" t="str">
        <f t="shared" si="320"/>
        <v>1983-Q3</v>
      </c>
      <c r="Y2112" s="81" t="str">
        <f t="shared" si="321"/>
        <v>1983-Q3</v>
      </c>
      <c r="Z2112" s="87">
        <f t="shared" si="322"/>
        <v>17</v>
      </c>
      <c r="AB2112" s="81" t="str">
        <f t="shared" si="323"/>
        <v>1984-Q1</v>
      </c>
      <c r="AC2112" s="81" t="str">
        <f t="shared" si="324"/>
        <v>1984-Q1</v>
      </c>
      <c r="AD2112" s="87">
        <f t="shared" si="325"/>
        <v>15.7</v>
      </c>
      <c r="AF2112" s="81" t="str">
        <f t="shared" si="326"/>
        <v>1984-Q1</v>
      </c>
      <c r="AG2112" s="87">
        <f t="shared" si="327"/>
        <v>17</v>
      </c>
      <c r="AH2112" s="87">
        <f t="shared" si="328"/>
        <v>15.7</v>
      </c>
      <c r="AI2112" s="87">
        <f t="shared" si="329"/>
        <v>1.3000000000000007</v>
      </c>
    </row>
    <row r="2113" spans="1:35" ht="12" customHeight="1" x14ac:dyDescent="0.2">
      <c r="A2113" s="73" t="s">
        <v>1887</v>
      </c>
      <c r="B2113" s="74" t="s">
        <v>14</v>
      </c>
      <c r="C2113" s="74" t="s">
        <v>13</v>
      </c>
      <c r="D2113" s="74" t="s">
        <v>12</v>
      </c>
      <c r="E2113" s="74" t="s">
        <v>1713</v>
      </c>
      <c r="F2113" s="74" t="s">
        <v>2</v>
      </c>
      <c r="G2113" s="74" t="s">
        <v>2680</v>
      </c>
      <c r="H2113" s="76">
        <v>30432</v>
      </c>
      <c r="I2113" s="77">
        <v>14.5</v>
      </c>
      <c r="J2113" s="78">
        <v>13.27</v>
      </c>
      <c r="K2113" s="78">
        <v>18.5</v>
      </c>
      <c r="L2113" s="78">
        <v>35.9</v>
      </c>
      <c r="M2113" s="78">
        <v>315.10000000000002</v>
      </c>
      <c r="N2113" s="76">
        <v>30721</v>
      </c>
      <c r="O2113" s="77">
        <v>9.4</v>
      </c>
      <c r="P2113" s="78">
        <v>11.56</v>
      </c>
      <c r="Q2113" s="78">
        <v>15.25</v>
      </c>
      <c r="R2113" s="78">
        <v>35</v>
      </c>
      <c r="S2113" s="78">
        <v>300.3</v>
      </c>
      <c r="T2113" s="79">
        <v>9</v>
      </c>
      <c r="V2113" s="86">
        <v>30721</v>
      </c>
      <c r="X2113" s="81" t="str">
        <f t="shared" si="320"/>
        <v>1983-Q2</v>
      </c>
      <c r="Y2113" s="81" t="str">
        <f t="shared" si="321"/>
        <v>1983-Q2</v>
      </c>
      <c r="Z2113" s="87">
        <f t="shared" si="322"/>
        <v>18.5</v>
      </c>
      <c r="AB2113" s="81" t="str">
        <f t="shared" si="323"/>
        <v>1984-Q1</v>
      </c>
      <c r="AC2113" s="81" t="str">
        <f t="shared" si="324"/>
        <v>1984-Q1</v>
      </c>
      <c r="AD2113" s="87">
        <f t="shared" si="325"/>
        <v>15.25</v>
      </c>
      <c r="AF2113" s="81" t="str">
        <f t="shared" si="326"/>
        <v>1984-Q1</v>
      </c>
      <c r="AG2113" s="87">
        <f t="shared" si="327"/>
        <v>18.5</v>
      </c>
      <c r="AH2113" s="87">
        <f t="shared" si="328"/>
        <v>15.25</v>
      </c>
      <c r="AI2113" s="87">
        <f t="shared" si="329"/>
        <v>3.25</v>
      </c>
    </row>
    <row r="2114" spans="1:35" ht="12" customHeight="1" x14ac:dyDescent="0.2">
      <c r="A2114" s="73" t="s">
        <v>1887</v>
      </c>
      <c r="B2114" s="74" t="s">
        <v>86</v>
      </c>
      <c r="C2114" s="74" t="s">
        <v>136</v>
      </c>
      <c r="D2114" s="74" t="s">
        <v>135</v>
      </c>
      <c r="E2114" s="74" t="s">
        <v>551</v>
      </c>
      <c r="F2114" s="74" t="s">
        <v>2</v>
      </c>
      <c r="G2114" s="74" t="s">
        <v>2680</v>
      </c>
      <c r="H2114" s="76">
        <v>30411.75</v>
      </c>
      <c r="I2114" s="77">
        <v>33.4</v>
      </c>
      <c r="J2114" s="78">
        <v>12.99</v>
      </c>
      <c r="K2114" s="78">
        <v>16.5</v>
      </c>
      <c r="L2114" s="78">
        <v>40</v>
      </c>
      <c r="M2114" s="78">
        <v>266.8</v>
      </c>
      <c r="N2114" s="76">
        <v>30718</v>
      </c>
      <c r="O2114" s="77">
        <v>14.9</v>
      </c>
      <c r="P2114" s="78">
        <v>12.14</v>
      </c>
      <c r="Q2114" s="78">
        <v>14.75</v>
      </c>
      <c r="R2114" s="78">
        <v>40</v>
      </c>
      <c r="S2114" s="78">
        <v>227.9</v>
      </c>
      <c r="T2114" s="79">
        <v>10</v>
      </c>
      <c r="V2114" s="86">
        <v>30718</v>
      </c>
      <c r="X2114" s="81" t="str">
        <f t="shared" si="320"/>
        <v>1983-Q2</v>
      </c>
      <c r="Y2114" s="81" t="str">
        <f t="shared" si="321"/>
        <v>1983-Q2</v>
      </c>
      <c r="Z2114" s="87">
        <f t="shared" si="322"/>
        <v>16.5</v>
      </c>
      <c r="AB2114" s="81" t="str">
        <f t="shared" si="323"/>
        <v>1984-Q1</v>
      </c>
      <c r="AC2114" s="81" t="str">
        <f t="shared" si="324"/>
        <v>1984-Q1</v>
      </c>
      <c r="AD2114" s="87">
        <f t="shared" si="325"/>
        <v>14.75</v>
      </c>
      <c r="AF2114" s="81" t="str">
        <f t="shared" si="326"/>
        <v>1984-Q1</v>
      </c>
      <c r="AG2114" s="87">
        <f t="shared" si="327"/>
        <v>16.5</v>
      </c>
      <c r="AH2114" s="87">
        <f t="shared" si="328"/>
        <v>14.75</v>
      </c>
      <c r="AI2114" s="87">
        <f t="shared" si="329"/>
        <v>1.75</v>
      </c>
    </row>
    <row r="2115" spans="1:35" ht="12" customHeight="1" x14ac:dyDescent="0.2">
      <c r="A2115" s="73" t="s">
        <v>1887</v>
      </c>
      <c r="B2115" s="74" t="s">
        <v>199</v>
      </c>
      <c r="C2115" s="74" t="s">
        <v>13</v>
      </c>
      <c r="D2115" s="74" t="s">
        <v>12</v>
      </c>
      <c r="E2115" s="74" t="s">
        <v>1027</v>
      </c>
      <c r="F2115" s="74" t="s">
        <v>2</v>
      </c>
      <c r="G2115" s="74" t="s">
        <v>2680</v>
      </c>
      <c r="H2115" s="76">
        <v>30446</v>
      </c>
      <c r="I2115" s="77">
        <v>5.8</v>
      </c>
      <c r="J2115" s="78">
        <v>12.78</v>
      </c>
      <c r="K2115" s="78">
        <v>17.100000000000001</v>
      </c>
      <c r="L2115" s="78">
        <v>36</v>
      </c>
      <c r="M2115" s="75" t="s">
        <v>1</v>
      </c>
      <c r="N2115" s="76">
        <v>30718</v>
      </c>
      <c r="O2115" s="77">
        <v>0.3</v>
      </c>
      <c r="P2115" s="78">
        <v>10.75</v>
      </c>
      <c r="Q2115" s="78">
        <v>13.75</v>
      </c>
      <c r="R2115" s="78">
        <v>28.1</v>
      </c>
      <c r="S2115" s="75" t="s">
        <v>1</v>
      </c>
      <c r="T2115" s="79">
        <v>9</v>
      </c>
      <c r="V2115" s="86">
        <v>30718</v>
      </c>
      <c r="X2115" s="81" t="str">
        <f t="shared" ref="X2115:X2178" si="330">YEAR(H2115)&amp;"-Q"&amp;IF(MONTH(H2115)&lt;4,1,IF(MONTH(H2115)&lt;7,2,IF(MONTH(H2115)&lt;10,3,4)))</f>
        <v>1983-Q2</v>
      </c>
      <c r="Y2115" s="81" t="str">
        <f t="shared" ref="Y2115:Y2178" si="331">IF(ISNUMBER(K2115),X2115,"")</f>
        <v>1983-Q2</v>
      </c>
      <c r="Z2115" s="87">
        <f t="shared" ref="Z2115:Z2178" si="332">IF(ISNUMBER(K2115),K2115,"")</f>
        <v>17.100000000000001</v>
      </c>
      <c r="AB2115" s="81" t="str">
        <f t="shared" ref="AB2115:AB2178" si="333">IF(A2115="Settled",YEAR(N2115)&amp;"-Q"&amp;IF(MONTH(N2115)&lt;4,1,IF(MONTH(N2115)&lt;7,2,IF(MONTH(N2115)&lt;10,3,4))),"")</f>
        <v>1984-Q1</v>
      </c>
      <c r="AC2115" s="81" t="str">
        <f t="shared" ref="AC2115:AC2178" si="334">IF(ISNUMBER(Q2115),AB2115,"")</f>
        <v>1984-Q1</v>
      </c>
      <c r="AD2115" s="87">
        <f t="shared" ref="AD2115:AD2178" si="335">IF(ISNUMBER(Q2115),Q2115,"")</f>
        <v>13.75</v>
      </c>
      <c r="AF2115" s="81" t="str">
        <f t="shared" ref="AF2115:AF2178" si="336">IF(AND(LEN(Z2115)&gt;0,LEN(AD2115)&gt;0),AB2115,"")</f>
        <v>1984-Q1</v>
      </c>
      <c r="AG2115" s="87">
        <f t="shared" ref="AG2115:AG2178" si="337">IF(LEN(AF2115)&gt;0,Z2115,"")</f>
        <v>17.100000000000001</v>
      </c>
      <c r="AH2115" s="87">
        <f t="shared" ref="AH2115:AH2178" si="338">IF(LEN(AF2115)&gt;0,AD2115,"")</f>
        <v>13.75</v>
      </c>
      <c r="AI2115" s="87">
        <f t="shared" ref="AI2115:AI2178" si="339">IF(LEN(AF2115)&gt;0,AG2115-AH2115,"")</f>
        <v>3.3500000000000014</v>
      </c>
    </row>
    <row r="2116" spans="1:35" ht="12" customHeight="1" x14ac:dyDescent="0.2">
      <c r="A2116" s="73" t="s">
        <v>1887</v>
      </c>
      <c r="B2116" s="74" t="s">
        <v>89</v>
      </c>
      <c r="C2116" s="74" t="s">
        <v>492</v>
      </c>
      <c r="D2116" s="74" t="s">
        <v>122</v>
      </c>
      <c r="E2116" s="74" t="s">
        <v>512</v>
      </c>
      <c r="F2116" s="74" t="s">
        <v>2</v>
      </c>
      <c r="G2116" s="74" t="s">
        <v>2680</v>
      </c>
      <c r="H2116" s="76">
        <v>30440</v>
      </c>
      <c r="I2116" s="77">
        <v>6.2</v>
      </c>
      <c r="J2116" s="78">
        <v>12.55</v>
      </c>
      <c r="K2116" s="78">
        <v>18</v>
      </c>
      <c r="L2116" s="78">
        <v>36.15</v>
      </c>
      <c r="M2116" s="75" t="s">
        <v>1</v>
      </c>
      <c r="N2116" s="76">
        <v>30713</v>
      </c>
      <c r="O2116" s="77">
        <v>2</v>
      </c>
      <c r="P2116" s="78">
        <v>11.3</v>
      </c>
      <c r="Q2116" s="78">
        <v>14.8</v>
      </c>
      <c r="R2116" s="75" t="s">
        <v>1</v>
      </c>
      <c r="S2116" s="75" t="s">
        <v>1</v>
      </c>
      <c r="T2116" s="79">
        <v>9</v>
      </c>
      <c r="V2116" s="86">
        <v>30713</v>
      </c>
      <c r="X2116" s="81" t="str">
        <f t="shared" si="330"/>
        <v>1983-Q2</v>
      </c>
      <c r="Y2116" s="81" t="str">
        <f t="shared" si="331"/>
        <v>1983-Q2</v>
      </c>
      <c r="Z2116" s="87">
        <f t="shared" si="332"/>
        <v>18</v>
      </c>
      <c r="AB2116" s="81" t="str">
        <f t="shared" si="333"/>
        <v>1984-Q1</v>
      </c>
      <c r="AC2116" s="81" t="str">
        <f t="shared" si="334"/>
        <v>1984-Q1</v>
      </c>
      <c r="AD2116" s="87">
        <f t="shared" si="335"/>
        <v>14.8</v>
      </c>
      <c r="AF2116" s="81" t="str">
        <f t="shared" si="336"/>
        <v>1984-Q1</v>
      </c>
      <c r="AG2116" s="87">
        <f t="shared" si="337"/>
        <v>18</v>
      </c>
      <c r="AH2116" s="87">
        <f t="shared" si="338"/>
        <v>14.8</v>
      </c>
      <c r="AI2116" s="87">
        <f t="shared" si="339"/>
        <v>3.1999999999999993</v>
      </c>
    </row>
    <row r="2117" spans="1:35" ht="12" customHeight="1" x14ac:dyDescent="0.2">
      <c r="A2117" s="73" t="s">
        <v>1887</v>
      </c>
      <c r="B2117" s="74" t="s">
        <v>67</v>
      </c>
      <c r="C2117" s="74" t="s">
        <v>752</v>
      </c>
      <c r="D2117" s="74" t="s">
        <v>2188</v>
      </c>
      <c r="E2117" s="74" t="s">
        <v>755</v>
      </c>
      <c r="F2117" s="74" t="s">
        <v>2</v>
      </c>
      <c r="G2117" s="74" t="s">
        <v>2680</v>
      </c>
      <c r="H2117" s="76">
        <v>30512</v>
      </c>
      <c r="I2117" s="77">
        <v>6.9</v>
      </c>
      <c r="J2117" s="78">
        <v>14.08</v>
      </c>
      <c r="K2117" s="78">
        <v>16.5</v>
      </c>
      <c r="L2117" s="78">
        <v>37.799999999999997</v>
      </c>
      <c r="M2117" s="78">
        <v>85.4</v>
      </c>
      <c r="N2117" s="76">
        <v>30712</v>
      </c>
      <c r="O2117" s="77">
        <v>0.1</v>
      </c>
      <c r="P2117" s="78">
        <v>13.53</v>
      </c>
      <c r="Q2117" s="78">
        <v>15.25</v>
      </c>
      <c r="R2117" s="78">
        <v>38.950000000000003</v>
      </c>
      <c r="S2117" s="78">
        <v>85.1</v>
      </c>
      <c r="T2117" s="79">
        <v>6</v>
      </c>
      <c r="V2117" s="86">
        <v>30712</v>
      </c>
      <c r="X2117" s="81" t="str">
        <f t="shared" si="330"/>
        <v>1983-Q3</v>
      </c>
      <c r="Y2117" s="81" t="str">
        <f t="shared" si="331"/>
        <v>1983-Q3</v>
      </c>
      <c r="Z2117" s="87">
        <f t="shared" si="332"/>
        <v>16.5</v>
      </c>
      <c r="AB2117" s="81" t="str">
        <f t="shared" si="333"/>
        <v>1984-Q1</v>
      </c>
      <c r="AC2117" s="81" t="str">
        <f t="shared" si="334"/>
        <v>1984-Q1</v>
      </c>
      <c r="AD2117" s="87">
        <f t="shared" si="335"/>
        <v>15.25</v>
      </c>
      <c r="AF2117" s="81" t="str">
        <f t="shared" si="336"/>
        <v>1984-Q1</v>
      </c>
      <c r="AG2117" s="87">
        <f t="shared" si="337"/>
        <v>16.5</v>
      </c>
      <c r="AH2117" s="87">
        <f t="shared" si="338"/>
        <v>15.25</v>
      </c>
      <c r="AI2117" s="87">
        <f t="shared" si="339"/>
        <v>1.25</v>
      </c>
    </row>
    <row r="2118" spans="1:35" ht="12" customHeight="1" x14ac:dyDescent="0.2">
      <c r="A2118" s="73" t="s">
        <v>1887</v>
      </c>
      <c r="B2118" s="74" t="s">
        <v>49</v>
      </c>
      <c r="C2118" s="74" t="s">
        <v>2975</v>
      </c>
      <c r="D2118" s="74" t="s">
        <v>2002</v>
      </c>
      <c r="E2118" s="74" t="s">
        <v>1077</v>
      </c>
      <c r="F2118" s="74" t="s">
        <v>2</v>
      </c>
      <c r="G2118" s="74" t="s">
        <v>2680</v>
      </c>
      <c r="H2118" s="76">
        <v>30620</v>
      </c>
      <c r="I2118" s="77">
        <v>28.1</v>
      </c>
      <c r="J2118" s="78">
        <v>14.16</v>
      </c>
      <c r="K2118" s="78">
        <v>16.100000000000001</v>
      </c>
      <c r="L2118" s="78">
        <v>41</v>
      </c>
      <c r="M2118" s="78">
        <v>433.3</v>
      </c>
      <c r="N2118" s="76">
        <v>30711</v>
      </c>
      <c r="O2118" s="77">
        <v>24.7</v>
      </c>
      <c r="P2118" s="78">
        <v>14.16</v>
      </c>
      <c r="Q2118" s="78">
        <v>16.100000000000001</v>
      </c>
      <c r="R2118" s="78">
        <v>41</v>
      </c>
      <c r="S2118" s="78">
        <v>430</v>
      </c>
      <c r="T2118" s="79">
        <v>3</v>
      </c>
      <c r="V2118" s="86">
        <v>30711</v>
      </c>
      <c r="X2118" s="81" t="str">
        <f t="shared" si="330"/>
        <v>1983-Q4</v>
      </c>
      <c r="Y2118" s="81" t="str">
        <f t="shared" si="331"/>
        <v>1983-Q4</v>
      </c>
      <c r="Z2118" s="87">
        <f t="shared" si="332"/>
        <v>16.100000000000001</v>
      </c>
      <c r="AB2118" s="81" t="str">
        <f t="shared" si="333"/>
        <v>1984-Q1</v>
      </c>
      <c r="AC2118" s="81" t="str">
        <f t="shared" si="334"/>
        <v>1984-Q1</v>
      </c>
      <c r="AD2118" s="87">
        <f t="shared" si="335"/>
        <v>16.100000000000001</v>
      </c>
      <c r="AF2118" s="81" t="str">
        <f t="shared" si="336"/>
        <v>1984-Q1</v>
      </c>
      <c r="AG2118" s="87">
        <f t="shared" si="337"/>
        <v>16.100000000000001</v>
      </c>
      <c r="AH2118" s="87">
        <f t="shared" si="338"/>
        <v>16.100000000000001</v>
      </c>
      <c r="AI2118" s="87">
        <f t="shared" si="339"/>
        <v>0</v>
      </c>
    </row>
    <row r="2119" spans="1:35" ht="12" customHeight="1" x14ac:dyDescent="0.2">
      <c r="A2119" s="73" t="s">
        <v>1887</v>
      </c>
      <c r="B2119" s="74" t="s">
        <v>144</v>
      </c>
      <c r="C2119" s="74" t="s">
        <v>13</v>
      </c>
      <c r="D2119" s="74" t="s">
        <v>12</v>
      </c>
      <c r="E2119" s="74" t="s">
        <v>1603</v>
      </c>
      <c r="F2119" s="74" t="s">
        <v>2</v>
      </c>
      <c r="G2119" s="74" t="s">
        <v>2680</v>
      </c>
      <c r="H2119" s="76">
        <v>30470</v>
      </c>
      <c r="I2119" s="77">
        <v>76.599999999999994</v>
      </c>
      <c r="J2119" s="78">
        <v>12.46</v>
      </c>
      <c r="K2119" s="78">
        <v>15.8</v>
      </c>
      <c r="L2119" s="78">
        <v>42.13</v>
      </c>
      <c r="M2119" s="75" t="s">
        <v>1</v>
      </c>
      <c r="N2119" s="76">
        <v>30711</v>
      </c>
      <c r="O2119" s="77">
        <v>35</v>
      </c>
      <c r="P2119" s="75" t="s">
        <v>1</v>
      </c>
      <c r="Q2119" s="75" t="s">
        <v>1</v>
      </c>
      <c r="R2119" s="75" t="s">
        <v>1</v>
      </c>
      <c r="S2119" s="75" t="s">
        <v>1</v>
      </c>
      <c r="T2119" s="79">
        <v>8</v>
      </c>
      <c r="V2119" s="86">
        <v>30711</v>
      </c>
      <c r="X2119" s="81" t="str">
        <f t="shared" si="330"/>
        <v>1983-Q2</v>
      </c>
      <c r="Y2119" s="81" t="str">
        <f t="shared" si="331"/>
        <v>1983-Q2</v>
      </c>
      <c r="Z2119" s="87">
        <f t="shared" si="332"/>
        <v>15.8</v>
      </c>
      <c r="AB2119" s="81" t="str">
        <f t="shared" si="333"/>
        <v>1984-Q1</v>
      </c>
      <c r="AC2119" s="81" t="str">
        <f t="shared" si="334"/>
        <v/>
      </c>
      <c r="AD2119" s="87" t="str">
        <f t="shared" si="335"/>
        <v/>
      </c>
      <c r="AF2119" s="81" t="str">
        <f t="shared" si="336"/>
        <v/>
      </c>
      <c r="AG2119" s="87" t="str">
        <f t="shared" si="337"/>
        <v/>
      </c>
      <c r="AH2119" s="87" t="str">
        <f t="shared" si="338"/>
        <v/>
      </c>
      <c r="AI2119" s="87" t="str">
        <f t="shared" si="339"/>
        <v/>
      </c>
    </row>
    <row r="2120" spans="1:35" ht="12" customHeight="1" x14ac:dyDescent="0.2">
      <c r="A2120" s="73" t="s">
        <v>1887</v>
      </c>
      <c r="B2120" s="74" t="s">
        <v>14</v>
      </c>
      <c r="C2120" s="74" t="s">
        <v>136</v>
      </c>
      <c r="D2120" s="74" t="s">
        <v>135</v>
      </c>
      <c r="E2120" s="74" t="s">
        <v>1700</v>
      </c>
      <c r="F2120" s="74" t="s">
        <v>2</v>
      </c>
      <c r="G2120" s="74" t="s">
        <v>2680</v>
      </c>
      <c r="H2120" s="76">
        <v>30411.75</v>
      </c>
      <c r="I2120" s="77">
        <v>45.9</v>
      </c>
      <c r="J2120" s="78">
        <v>12.99</v>
      </c>
      <c r="K2120" s="78">
        <v>16.5</v>
      </c>
      <c r="L2120" s="78">
        <v>40</v>
      </c>
      <c r="M2120" s="78">
        <v>466.1</v>
      </c>
      <c r="N2120" s="76">
        <v>30700</v>
      </c>
      <c r="O2120" s="77">
        <v>32.200000000000003</v>
      </c>
      <c r="P2120" s="78">
        <v>12.52</v>
      </c>
      <c r="Q2120" s="78">
        <v>15.9</v>
      </c>
      <c r="R2120" s="78">
        <v>40</v>
      </c>
      <c r="S2120" s="78">
        <v>450</v>
      </c>
      <c r="T2120" s="79">
        <v>9</v>
      </c>
      <c r="V2120" s="86">
        <v>30700</v>
      </c>
      <c r="X2120" s="81" t="str">
        <f t="shared" si="330"/>
        <v>1983-Q2</v>
      </c>
      <c r="Y2120" s="81" t="str">
        <f t="shared" si="331"/>
        <v>1983-Q2</v>
      </c>
      <c r="Z2120" s="87">
        <f t="shared" si="332"/>
        <v>16.5</v>
      </c>
      <c r="AB2120" s="81" t="str">
        <f t="shared" si="333"/>
        <v>1984-Q1</v>
      </c>
      <c r="AC2120" s="81" t="str">
        <f t="shared" si="334"/>
        <v>1984-Q1</v>
      </c>
      <c r="AD2120" s="87">
        <f t="shared" si="335"/>
        <v>15.9</v>
      </c>
      <c r="AF2120" s="81" t="str">
        <f t="shared" si="336"/>
        <v>1984-Q1</v>
      </c>
      <c r="AG2120" s="87">
        <f t="shared" si="337"/>
        <v>16.5</v>
      </c>
      <c r="AH2120" s="87">
        <f t="shared" si="338"/>
        <v>15.9</v>
      </c>
      <c r="AI2120" s="87">
        <f t="shared" si="339"/>
        <v>0.59999999999999964</v>
      </c>
    </row>
    <row r="2121" spans="1:35" ht="12" customHeight="1" x14ac:dyDescent="0.2">
      <c r="A2121" s="73" t="s">
        <v>1887</v>
      </c>
      <c r="B2121" s="74" t="s">
        <v>111</v>
      </c>
      <c r="C2121" s="74" t="s">
        <v>149</v>
      </c>
      <c r="D2121" s="74" t="s">
        <v>22</v>
      </c>
      <c r="E2121" s="74" t="s">
        <v>303</v>
      </c>
      <c r="F2121" s="74" t="s">
        <v>2</v>
      </c>
      <c r="G2121" s="74" t="s">
        <v>2680</v>
      </c>
      <c r="H2121" s="76">
        <v>30393</v>
      </c>
      <c r="I2121" s="77">
        <v>23.5</v>
      </c>
      <c r="J2121" s="78">
        <v>13.04</v>
      </c>
      <c r="K2121" s="78">
        <v>17</v>
      </c>
      <c r="L2121" s="78">
        <v>37.799999999999997</v>
      </c>
      <c r="M2121" s="78">
        <v>219.6</v>
      </c>
      <c r="N2121" s="76">
        <v>30699</v>
      </c>
      <c r="O2121" s="77">
        <v>4.9000000000000004</v>
      </c>
      <c r="P2121" s="78">
        <v>11.72</v>
      </c>
      <c r="Q2121" s="78">
        <v>13.75</v>
      </c>
      <c r="R2121" s="78">
        <v>37.799999999999997</v>
      </c>
      <c r="S2121" s="78">
        <v>157.30000000000001</v>
      </c>
      <c r="T2121" s="79">
        <v>10</v>
      </c>
      <c r="V2121" s="86">
        <v>30699</v>
      </c>
      <c r="X2121" s="81" t="str">
        <f t="shared" si="330"/>
        <v>1983-Q1</v>
      </c>
      <c r="Y2121" s="81" t="str">
        <f t="shared" si="331"/>
        <v>1983-Q1</v>
      </c>
      <c r="Z2121" s="87">
        <f t="shared" si="332"/>
        <v>17</v>
      </c>
      <c r="AB2121" s="81" t="str">
        <f t="shared" si="333"/>
        <v>1984-Q1</v>
      </c>
      <c r="AC2121" s="81" t="str">
        <f t="shared" si="334"/>
        <v>1984-Q1</v>
      </c>
      <c r="AD2121" s="87">
        <f t="shared" si="335"/>
        <v>13.75</v>
      </c>
      <c r="AF2121" s="81" t="str">
        <f t="shared" si="336"/>
        <v>1984-Q1</v>
      </c>
      <c r="AG2121" s="87">
        <f t="shared" si="337"/>
        <v>17</v>
      </c>
      <c r="AH2121" s="87">
        <f t="shared" si="338"/>
        <v>13.75</v>
      </c>
      <c r="AI2121" s="87">
        <f t="shared" si="339"/>
        <v>3.25</v>
      </c>
    </row>
    <row r="2122" spans="1:35" ht="12" customHeight="1" x14ac:dyDescent="0.2">
      <c r="A2122" s="73" t="s">
        <v>1887</v>
      </c>
      <c r="B2122" s="74" t="s">
        <v>28</v>
      </c>
      <c r="C2122" s="74" t="s">
        <v>1552</v>
      </c>
      <c r="D2122" s="74" t="s">
        <v>263</v>
      </c>
      <c r="E2122" s="74" t="s">
        <v>1559</v>
      </c>
      <c r="F2122" s="74" t="s">
        <v>2</v>
      </c>
      <c r="G2122" s="74" t="s">
        <v>2680</v>
      </c>
      <c r="H2122" s="76">
        <v>30512</v>
      </c>
      <c r="I2122" s="77">
        <v>104.8</v>
      </c>
      <c r="J2122" s="78">
        <v>13.03</v>
      </c>
      <c r="K2122" s="78">
        <v>17.5</v>
      </c>
      <c r="L2122" s="78">
        <v>43.38</v>
      </c>
      <c r="M2122" s="78">
        <v>1235</v>
      </c>
      <c r="N2122" s="76">
        <v>30693</v>
      </c>
      <c r="O2122" s="77">
        <v>47.4</v>
      </c>
      <c r="P2122" s="78">
        <v>12.07</v>
      </c>
      <c r="Q2122" s="78">
        <v>15.6</v>
      </c>
      <c r="R2122" s="78">
        <v>42.49</v>
      </c>
      <c r="S2122" s="78">
        <v>1128</v>
      </c>
      <c r="T2122" s="79">
        <v>6</v>
      </c>
      <c r="V2122" s="86">
        <v>30693</v>
      </c>
      <c r="X2122" s="81" t="str">
        <f t="shared" si="330"/>
        <v>1983-Q3</v>
      </c>
      <c r="Y2122" s="81" t="str">
        <f t="shared" si="331"/>
        <v>1983-Q3</v>
      </c>
      <c r="Z2122" s="87">
        <f t="shared" si="332"/>
        <v>17.5</v>
      </c>
      <c r="AB2122" s="81" t="str">
        <f t="shared" si="333"/>
        <v>1984-Q1</v>
      </c>
      <c r="AC2122" s="81" t="str">
        <f t="shared" si="334"/>
        <v>1984-Q1</v>
      </c>
      <c r="AD2122" s="87">
        <f t="shared" si="335"/>
        <v>15.6</v>
      </c>
      <c r="AF2122" s="81" t="str">
        <f t="shared" si="336"/>
        <v>1984-Q1</v>
      </c>
      <c r="AG2122" s="87">
        <f t="shared" si="337"/>
        <v>17.5</v>
      </c>
      <c r="AH2122" s="87">
        <f t="shared" si="338"/>
        <v>15.6</v>
      </c>
      <c r="AI2122" s="87">
        <f t="shared" si="339"/>
        <v>1.9000000000000004</v>
      </c>
    </row>
    <row r="2123" spans="1:35" ht="12" customHeight="1" x14ac:dyDescent="0.2">
      <c r="A2123" s="73" t="s">
        <v>1887</v>
      </c>
      <c r="B2123" s="74" t="s">
        <v>39</v>
      </c>
      <c r="C2123" s="74" t="s">
        <v>1175</v>
      </c>
      <c r="D2123" s="74" t="s">
        <v>1176</v>
      </c>
      <c r="E2123" s="74" t="s">
        <v>1188</v>
      </c>
      <c r="F2123" s="74" t="s">
        <v>2</v>
      </c>
      <c r="G2123" s="74" t="s">
        <v>2680</v>
      </c>
      <c r="H2123" s="76">
        <v>30363</v>
      </c>
      <c r="I2123" s="77">
        <v>16.7</v>
      </c>
      <c r="J2123" s="78">
        <v>12.92</v>
      </c>
      <c r="K2123" s="78">
        <v>16.8</v>
      </c>
      <c r="L2123" s="78">
        <v>40.96</v>
      </c>
      <c r="M2123" s="78">
        <v>425.8</v>
      </c>
      <c r="N2123" s="76">
        <v>30691</v>
      </c>
      <c r="O2123" s="77">
        <v>11.7</v>
      </c>
      <c r="P2123" s="78">
        <v>12.57</v>
      </c>
      <c r="Q2123" s="78">
        <v>15.9</v>
      </c>
      <c r="R2123" s="78">
        <v>40.96</v>
      </c>
      <c r="S2123" s="78">
        <v>425.8</v>
      </c>
      <c r="T2123" s="79">
        <v>10</v>
      </c>
      <c r="V2123" s="86">
        <v>30691</v>
      </c>
      <c r="X2123" s="81" t="str">
        <f t="shared" si="330"/>
        <v>1983-Q1</v>
      </c>
      <c r="Y2123" s="81" t="str">
        <f t="shared" si="331"/>
        <v>1983-Q1</v>
      </c>
      <c r="Z2123" s="87">
        <f t="shared" si="332"/>
        <v>16.8</v>
      </c>
      <c r="AB2123" s="81" t="str">
        <f t="shared" si="333"/>
        <v>1984-Q1</v>
      </c>
      <c r="AC2123" s="81" t="str">
        <f t="shared" si="334"/>
        <v>1984-Q1</v>
      </c>
      <c r="AD2123" s="87">
        <f t="shared" si="335"/>
        <v>15.9</v>
      </c>
      <c r="AF2123" s="81" t="str">
        <f t="shared" si="336"/>
        <v>1984-Q1</v>
      </c>
      <c r="AG2123" s="87">
        <f t="shared" si="337"/>
        <v>16.8</v>
      </c>
      <c r="AH2123" s="87">
        <f t="shared" si="338"/>
        <v>15.9</v>
      </c>
      <c r="AI2123" s="87">
        <f t="shared" si="339"/>
        <v>0.90000000000000036</v>
      </c>
    </row>
    <row r="2124" spans="1:35" ht="12" customHeight="1" x14ac:dyDescent="0.2">
      <c r="A2124" s="73" t="s">
        <v>1887</v>
      </c>
      <c r="B2124" s="74" t="s">
        <v>42</v>
      </c>
      <c r="C2124" s="74" t="s">
        <v>1148</v>
      </c>
      <c r="D2124" s="74" t="s">
        <v>12</v>
      </c>
      <c r="E2124" s="74" t="s">
        <v>1157</v>
      </c>
      <c r="F2124" s="74" t="s">
        <v>2</v>
      </c>
      <c r="G2124" s="74" t="s">
        <v>2680</v>
      </c>
      <c r="H2124" s="76">
        <v>30502</v>
      </c>
      <c r="I2124" s="77">
        <v>44</v>
      </c>
      <c r="J2124" s="78">
        <v>12.31</v>
      </c>
      <c r="K2124" s="78">
        <v>16</v>
      </c>
      <c r="L2124" s="78">
        <v>38.549999999999997</v>
      </c>
      <c r="M2124" s="78">
        <v>615.20000000000005</v>
      </c>
      <c r="N2124" s="76">
        <v>30684</v>
      </c>
      <c r="O2124" s="77">
        <v>20.100000000000001</v>
      </c>
      <c r="P2124" s="78">
        <v>11.83</v>
      </c>
      <c r="Q2124" s="78">
        <v>14.75</v>
      </c>
      <c r="R2124" s="78">
        <v>38.549999999999997</v>
      </c>
      <c r="S2124" s="78">
        <v>607.79999999999995</v>
      </c>
      <c r="T2124" s="79">
        <v>6</v>
      </c>
      <c r="V2124" s="86">
        <v>30684</v>
      </c>
      <c r="X2124" s="81" t="str">
        <f t="shared" si="330"/>
        <v>1983-Q3</v>
      </c>
      <c r="Y2124" s="81" t="str">
        <f t="shared" si="331"/>
        <v>1983-Q3</v>
      </c>
      <c r="Z2124" s="87">
        <f t="shared" si="332"/>
        <v>16</v>
      </c>
      <c r="AB2124" s="81" t="str">
        <f t="shared" si="333"/>
        <v>1984-Q1</v>
      </c>
      <c r="AC2124" s="81" t="str">
        <f t="shared" si="334"/>
        <v>1984-Q1</v>
      </c>
      <c r="AD2124" s="87">
        <f t="shared" si="335"/>
        <v>14.75</v>
      </c>
      <c r="AF2124" s="81" t="str">
        <f t="shared" si="336"/>
        <v>1984-Q1</v>
      </c>
      <c r="AG2124" s="87">
        <f t="shared" si="337"/>
        <v>16</v>
      </c>
      <c r="AH2124" s="87">
        <f t="shared" si="338"/>
        <v>14.75</v>
      </c>
      <c r="AI2124" s="87">
        <f t="shared" si="339"/>
        <v>1.25</v>
      </c>
    </row>
    <row r="2125" spans="1:35" ht="12" customHeight="1" x14ac:dyDescent="0.2">
      <c r="A2125" s="73" t="s">
        <v>1887</v>
      </c>
      <c r="B2125" s="74" t="s">
        <v>104</v>
      </c>
      <c r="C2125" s="74" t="s">
        <v>2997</v>
      </c>
      <c r="D2125" s="74" t="s">
        <v>106</v>
      </c>
      <c r="E2125" s="74" t="s">
        <v>335</v>
      </c>
      <c r="F2125" s="74" t="s">
        <v>2</v>
      </c>
      <c r="G2125" s="74" t="s">
        <v>2680</v>
      </c>
      <c r="H2125" s="76">
        <v>30305</v>
      </c>
      <c r="I2125" s="77">
        <v>493</v>
      </c>
      <c r="J2125" s="78">
        <v>13.19</v>
      </c>
      <c r="K2125" s="78">
        <v>17.5</v>
      </c>
      <c r="L2125" s="78">
        <v>42.25</v>
      </c>
      <c r="M2125" s="78">
        <v>5400</v>
      </c>
      <c r="N2125" s="76">
        <v>30672</v>
      </c>
      <c r="O2125" s="77">
        <v>228.7</v>
      </c>
      <c r="P2125" s="78">
        <v>12.45</v>
      </c>
      <c r="Q2125" s="78">
        <v>15.75</v>
      </c>
      <c r="R2125" s="78">
        <v>42.25</v>
      </c>
      <c r="S2125" s="78">
        <v>5335.4</v>
      </c>
      <c r="T2125" s="79">
        <v>12</v>
      </c>
      <c r="V2125" s="86">
        <v>30672</v>
      </c>
      <c r="X2125" s="81" t="str">
        <f t="shared" si="330"/>
        <v>1982-Q4</v>
      </c>
      <c r="Y2125" s="81" t="str">
        <f t="shared" si="331"/>
        <v>1982-Q4</v>
      </c>
      <c r="Z2125" s="87">
        <f t="shared" si="332"/>
        <v>17.5</v>
      </c>
      <c r="AB2125" s="81" t="str">
        <f t="shared" si="333"/>
        <v>1983-Q4</v>
      </c>
      <c r="AC2125" s="81" t="str">
        <f t="shared" si="334"/>
        <v>1983-Q4</v>
      </c>
      <c r="AD2125" s="87">
        <f t="shared" si="335"/>
        <v>15.75</v>
      </c>
      <c r="AF2125" s="81" t="str">
        <f t="shared" si="336"/>
        <v>1983-Q4</v>
      </c>
      <c r="AG2125" s="87">
        <f t="shared" si="337"/>
        <v>17.5</v>
      </c>
      <c r="AH2125" s="87">
        <f t="shared" si="338"/>
        <v>15.75</v>
      </c>
      <c r="AI2125" s="87">
        <f t="shared" si="339"/>
        <v>1.75</v>
      </c>
    </row>
    <row r="2126" spans="1:35" ht="12" customHeight="1" x14ac:dyDescent="0.2">
      <c r="A2126" s="73" t="s">
        <v>1887</v>
      </c>
      <c r="B2126" s="74" t="s">
        <v>8</v>
      </c>
      <c r="C2126" s="74" t="s">
        <v>125</v>
      </c>
      <c r="D2126" s="74" t="s">
        <v>124</v>
      </c>
      <c r="E2126" s="74" t="s">
        <v>1787</v>
      </c>
      <c r="F2126" s="74" t="s">
        <v>2</v>
      </c>
      <c r="G2126" s="74" t="s">
        <v>2680</v>
      </c>
      <c r="H2126" s="76">
        <v>30348</v>
      </c>
      <c r="I2126" s="77">
        <v>-19.899999999999999</v>
      </c>
      <c r="J2126" s="78">
        <v>13.06</v>
      </c>
      <c r="K2126" s="78">
        <v>14.75</v>
      </c>
      <c r="L2126" s="78">
        <v>48.78</v>
      </c>
      <c r="M2126" s="75" t="s">
        <v>1</v>
      </c>
      <c r="N2126" s="76">
        <v>30672</v>
      </c>
      <c r="O2126" s="77">
        <v>-21.5</v>
      </c>
      <c r="P2126" s="78">
        <v>13.06</v>
      </c>
      <c r="Q2126" s="78">
        <v>14.75</v>
      </c>
      <c r="R2126" s="78">
        <v>48.21</v>
      </c>
      <c r="S2126" s="75" t="s">
        <v>1</v>
      </c>
      <c r="T2126" s="79">
        <v>10</v>
      </c>
      <c r="V2126" s="86">
        <v>30672</v>
      </c>
      <c r="X2126" s="81" t="str">
        <f t="shared" si="330"/>
        <v>1983-Q1</v>
      </c>
      <c r="Y2126" s="81" t="str">
        <f t="shared" si="331"/>
        <v>1983-Q1</v>
      </c>
      <c r="Z2126" s="87">
        <f t="shared" si="332"/>
        <v>14.75</v>
      </c>
      <c r="AB2126" s="81" t="str">
        <f t="shared" si="333"/>
        <v>1983-Q4</v>
      </c>
      <c r="AC2126" s="81" t="str">
        <f t="shared" si="334"/>
        <v>1983-Q4</v>
      </c>
      <c r="AD2126" s="87">
        <f t="shared" si="335"/>
        <v>14.75</v>
      </c>
      <c r="AF2126" s="81" t="str">
        <f t="shared" si="336"/>
        <v>1983-Q4</v>
      </c>
      <c r="AG2126" s="87">
        <f t="shared" si="337"/>
        <v>14.75</v>
      </c>
      <c r="AH2126" s="87">
        <f t="shared" si="338"/>
        <v>14.75</v>
      </c>
      <c r="AI2126" s="87">
        <f t="shared" si="339"/>
        <v>0</v>
      </c>
    </row>
    <row r="2127" spans="1:35" ht="12" customHeight="1" x14ac:dyDescent="0.2">
      <c r="A2127" s="73" t="s">
        <v>1887</v>
      </c>
      <c r="B2127" s="74" t="s">
        <v>104</v>
      </c>
      <c r="C2127" s="74" t="s">
        <v>264</v>
      </c>
      <c r="D2127" s="74" t="s">
        <v>263</v>
      </c>
      <c r="E2127" s="74" t="s">
        <v>347</v>
      </c>
      <c r="F2127" s="74" t="s">
        <v>2</v>
      </c>
      <c r="G2127" s="74" t="s">
        <v>2680</v>
      </c>
      <c r="H2127" s="76">
        <v>30309</v>
      </c>
      <c r="I2127" s="77">
        <v>54.5</v>
      </c>
      <c r="J2127" s="78">
        <v>13.44</v>
      </c>
      <c r="K2127" s="78">
        <v>17.5</v>
      </c>
      <c r="L2127" s="78">
        <v>42.62</v>
      </c>
      <c r="M2127" s="75" t="s">
        <v>1</v>
      </c>
      <c r="N2127" s="76">
        <v>30670</v>
      </c>
      <c r="O2127" s="77">
        <v>10</v>
      </c>
      <c r="P2127" s="78">
        <v>12.82</v>
      </c>
      <c r="Q2127" s="78">
        <v>16</v>
      </c>
      <c r="R2127" s="78">
        <v>43</v>
      </c>
      <c r="S2127" s="75" t="s">
        <v>1</v>
      </c>
      <c r="T2127" s="79">
        <v>12</v>
      </c>
      <c r="V2127" s="86">
        <v>30670</v>
      </c>
      <c r="X2127" s="81" t="str">
        <f t="shared" si="330"/>
        <v>1982-Q4</v>
      </c>
      <c r="Y2127" s="81" t="str">
        <f t="shared" si="331"/>
        <v>1982-Q4</v>
      </c>
      <c r="Z2127" s="87">
        <f t="shared" si="332"/>
        <v>17.5</v>
      </c>
      <c r="AB2127" s="81" t="str">
        <f t="shared" si="333"/>
        <v>1983-Q4</v>
      </c>
      <c r="AC2127" s="81" t="str">
        <f t="shared" si="334"/>
        <v>1983-Q4</v>
      </c>
      <c r="AD2127" s="87">
        <f t="shared" si="335"/>
        <v>16</v>
      </c>
      <c r="AF2127" s="81" t="str">
        <f t="shared" si="336"/>
        <v>1983-Q4</v>
      </c>
      <c r="AG2127" s="87">
        <f t="shared" si="337"/>
        <v>17.5</v>
      </c>
      <c r="AH2127" s="87">
        <f t="shared" si="338"/>
        <v>16</v>
      </c>
      <c r="AI2127" s="87">
        <f t="shared" si="339"/>
        <v>1.5</v>
      </c>
    </row>
    <row r="2128" spans="1:35" ht="12" customHeight="1" x14ac:dyDescent="0.2">
      <c r="A2128" s="73" t="s">
        <v>1887</v>
      </c>
      <c r="B2128" s="74" t="s">
        <v>184</v>
      </c>
      <c r="C2128" s="74" t="s">
        <v>1273</v>
      </c>
      <c r="D2128" s="74" t="s">
        <v>22</v>
      </c>
      <c r="E2128" s="74" t="s">
        <v>1279</v>
      </c>
      <c r="F2128" s="74" t="s">
        <v>2</v>
      </c>
      <c r="G2128" s="74" t="s">
        <v>2680</v>
      </c>
      <c r="H2128" s="76">
        <v>30406</v>
      </c>
      <c r="I2128" s="77">
        <v>53.2</v>
      </c>
      <c r="J2128" s="78">
        <v>12.74</v>
      </c>
      <c r="K2128" s="78">
        <v>17.7</v>
      </c>
      <c r="L2128" s="78">
        <v>33.299999999999997</v>
      </c>
      <c r="M2128" s="75" t="s">
        <v>1</v>
      </c>
      <c r="N2128" s="76">
        <v>30670</v>
      </c>
      <c r="O2128" s="77">
        <v>30.8</v>
      </c>
      <c r="P2128" s="78">
        <v>11.67</v>
      </c>
      <c r="Q2128" s="78">
        <v>14.69</v>
      </c>
      <c r="R2128" s="78">
        <v>34.39</v>
      </c>
      <c r="S2128" s="75" t="s">
        <v>1</v>
      </c>
      <c r="T2128" s="79">
        <v>8</v>
      </c>
      <c r="V2128" s="86">
        <v>30670</v>
      </c>
      <c r="X2128" s="81" t="str">
        <f t="shared" si="330"/>
        <v>1983-Q1</v>
      </c>
      <c r="Y2128" s="81" t="str">
        <f t="shared" si="331"/>
        <v>1983-Q1</v>
      </c>
      <c r="Z2128" s="87">
        <f t="shared" si="332"/>
        <v>17.7</v>
      </c>
      <c r="AB2128" s="81" t="str">
        <f t="shared" si="333"/>
        <v>1983-Q4</v>
      </c>
      <c r="AC2128" s="81" t="str">
        <f t="shared" si="334"/>
        <v>1983-Q4</v>
      </c>
      <c r="AD2128" s="87">
        <f t="shared" si="335"/>
        <v>14.69</v>
      </c>
      <c r="AF2128" s="81" t="str">
        <f t="shared" si="336"/>
        <v>1983-Q4</v>
      </c>
      <c r="AG2128" s="87">
        <f t="shared" si="337"/>
        <v>17.7</v>
      </c>
      <c r="AH2128" s="87">
        <f t="shared" si="338"/>
        <v>14.69</v>
      </c>
      <c r="AI2128" s="87">
        <f t="shared" si="339"/>
        <v>3.01</v>
      </c>
    </row>
    <row r="2129" spans="1:35" ht="12" customHeight="1" x14ac:dyDescent="0.2">
      <c r="A2129" s="73" t="s">
        <v>1887</v>
      </c>
      <c r="B2129" s="74" t="s">
        <v>28</v>
      </c>
      <c r="C2129" s="74" t="s">
        <v>1502</v>
      </c>
      <c r="D2129" s="74" t="s">
        <v>22</v>
      </c>
      <c r="E2129" s="74" t="s">
        <v>1507</v>
      </c>
      <c r="F2129" s="74" t="s">
        <v>2</v>
      </c>
      <c r="G2129" s="74" t="s">
        <v>2680</v>
      </c>
      <c r="H2129" s="76">
        <v>30477</v>
      </c>
      <c r="I2129" s="77">
        <v>25.7</v>
      </c>
      <c r="J2129" s="78">
        <v>13.29</v>
      </c>
      <c r="K2129" s="78">
        <v>17</v>
      </c>
      <c r="L2129" s="78">
        <v>44.01</v>
      </c>
      <c r="M2129" s="78">
        <v>281.89999999999998</v>
      </c>
      <c r="N2129" s="76">
        <v>30670</v>
      </c>
      <c r="O2129" s="77">
        <v>12</v>
      </c>
      <c r="P2129" s="78">
        <v>12.83</v>
      </c>
      <c r="Q2129" s="78">
        <v>16.25</v>
      </c>
      <c r="R2129" s="78">
        <v>42.74</v>
      </c>
      <c r="S2129" s="78">
        <v>242.3</v>
      </c>
      <c r="T2129" s="79">
        <v>6</v>
      </c>
      <c r="V2129" s="86">
        <v>30670</v>
      </c>
      <c r="X2129" s="81" t="str">
        <f t="shared" si="330"/>
        <v>1983-Q2</v>
      </c>
      <c r="Y2129" s="81" t="str">
        <f t="shared" si="331"/>
        <v>1983-Q2</v>
      </c>
      <c r="Z2129" s="87">
        <f t="shared" si="332"/>
        <v>17</v>
      </c>
      <c r="AB2129" s="81" t="str">
        <f t="shared" si="333"/>
        <v>1983-Q4</v>
      </c>
      <c r="AC2129" s="81" t="str">
        <f t="shared" si="334"/>
        <v>1983-Q4</v>
      </c>
      <c r="AD2129" s="87">
        <f t="shared" si="335"/>
        <v>16.25</v>
      </c>
      <c r="AF2129" s="81" t="str">
        <f t="shared" si="336"/>
        <v>1983-Q4</v>
      </c>
      <c r="AG2129" s="87">
        <f t="shared" si="337"/>
        <v>17</v>
      </c>
      <c r="AH2129" s="87">
        <f t="shared" si="338"/>
        <v>16.25</v>
      </c>
      <c r="AI2129" s="87">
        <f t="shared" si="339"/>
        <v>0.75</v>
      </c>
    </row>
    <row r="2130" spans="1:35" ht="12" customHeight="1" x14ac:dyDescent="0.2">
      <c r="A2130" s="73" t="s">
        <v>1887</v>
      </c>
      <c r="B2130" s="74" t="s">
        <v>63</v>
      </c>
      <c r="C2130" s="74" t="s">
        <v>97</v>
      </c>
      <c r="D2130" s="74" t="s">
        <v>62</v>
      </c>
      <c r="E2130" s="74" t="s">
        <v>816</v>
      </c>
      <c r="F2130" s="74" t="s">
        <v>2</v>
      </c>
      <c r="G2130" s="74" t="s">
        <v>2680</v>
      </c>
      <c r="H2130" s="76">
        <v>30463</v>
      </c>
      <c r="I2130" s="77">
        <v>7.8</v>
      </c>
      <c r="J2130" s="78">
        <v>11.57</v>
      </c>
      <c r="K2130" s="78">
        <v>16</v>
      </c>
      <c r="L2130" s="78">
        <v>41.76</v>
      </c>
      <c r="M2130" s="75" t="s">
        <v>1</v>
      </c>
      <c r="N2130" s="76">
        <v>30669</v>
      </c>
      <c r="O2130" s="77">
        <v>3</v>
      </c>
      <c r="P2130" s="78">
        <v>11.07</v>
      </c>
      <c r="Q2130" s="78">
        <v>14.8</v>
      </c>
      <c r="R2130" s="78">
        <v>41.76</v>
      </c>
      <c r="S2130" s="78">
        <v>311.5</v>
      </c>
      <c r="T2130" s="79">
        <v>6</v>
      </c>
      <c r="V2130" s="86">
        <v>30669</v>
      </c>
      <c r="X2130" s="81" t="str">
        <f t="shared" si="330"/>
        <v>1983-Q2</v>
      </c>
      <c r="Y2130" s="81" t="str">
        <f t="shared" si="331"/>
        <v>1983-Q2</v>
      </c>
      <c r="Z2130" s="87">
        <f t="shared" si="332"/>
        <v>16</v>
      </c>
      <c r="AB2130" s="81" t="str">
        <f t="shared" si="333"/>
        <v>1983-Q4</v>
      </c>
      <c r="AC2130" s="81" t="str">
        <f t="shared" si="334"/>
        <v>1983-Q4</v>
      </c>
      <c r="AD2130" s="87">
        <f t="shared" si="335"/>
        <v>14.8</v>
      </c>
      <c r="AF2130" s="81" t="str">
        <f t="shared" si="336"/>
        <v>1983-Q4</v>
      </c>
      <c r="AG2130" s="87">
        <f t="shared" si="337"/>
        <v>16</v>
      </c>
      <c r="AH2130" s="87">
        <f t="shared" si="338"/>
        <v>14.8</v>
      </c>
      <c r="AI2130" s="87">
        <f t="shared" si="339"/>
        <v>1.1999999999999993</v>
      </c>
    </row>
    <row r="2131" spans="1:35" ht="12" customHeight="1" x14ac:dyDescent="0.2">
      <c r="A2131" s="73" t="s">
        <v>1887</v>
      </c>
      <c r="B2131" s="74" t="s">
        <v>28</v>
      </c>
      <c r="C2131" s="74" t="s">
        <v>1552</v>
      </c>
      <c r="D2131" s="74" t="s">
        <v>263</v>
      </c>
      <c r="E2131" s="74" t="s">
        <v>1560</v>
      </c>
      <c r="F2131" s="74" t="s">
        <v>2</v>
      </c>
      <c r="G2131" s="74" t="s">
        <v>2680</v>
      </c>
      <c r="H2131" s="76">
        <v>30476</v>
      </c>
      <c r="I2131" s="77">
        <v>195.1</v>
      </c>
      <c r="J2131" s="78">
        <v>13.37</v>
      </c>
      <c r="K2131" s="78">
        <v>17.5</v>
      </c>
      <c r="L2131" s="78">
        <v>44.29</v>
      </c>
      <c r="M2131" s="78">
        <v>2256.3000000000002</v>
      </c>
      <c r="N2131" s="76">
        <v>30665</v>
      </c>
      <c r="O2131" s="77">
        <v>73.900000000000006</v>
      </c>
      <c r="P2131" s="78">
        <v>12.45</v>
      </c>
      <c r="Q2131" s="78">
        <v>15.56</v>
      </c>
      <c r="R2131" s="78">
        <v>44.29</v>
      </c>
      <c r="S2131" s="78">
        <v>1730.8</v>
      </c>
      <c r="T2131" s="79">
        <v>6</v>
      </c>
      <c r="V2131" s="86">
        <v>30665</v>
      </c>
      <c r="X2131" s="81" t="str">
        <f t="shared" si="330"/>
        <v>1983-Q2</v>
      </c>
      <c r="Y2131" s="81" t="str">
        <f t="shared" si="331"/>
        <v>1983-Q2</v>
      </c>
      <c r="Z2131" s="87">
        <f t="shared" si="332"/>
        <v>17.5</v>
      </c>
      <c r="AB2131" s="81" t="str">
        <f t="shared" si="333"/>
        <v>1983-Q4</v>
      </c>
      <c r="AC2131" s="81" t="str">
        <f t="shared" si="334"/>
        <v>1983-Q4</v>
      </c>
      <c r="AD2131" s="87">
        <f t="shared" si="335"/>
        <v>15.56</v>
      </c>
      <c r="AF2131" s="81" t="str">
        <f t="shared" si="336"/>
        <v>1983-Q4</v>
      </c>
      <c r="AG2131" s="87">
        <f t="shared" si="337"/>
        <v>17.5</v>
      </c>
      <c r="AH2131" s="87">
        <f t="shared" si="338"/>
        <v>15.56</v>
      </c>
      <c r="AI2131" s="87">
        <f t="shared" si="339"/>
        <v>1.9399999999999995</v>
      </c>
    </row>
    <row r="2132" spans="1:35" ht="12" customHeight="1" x14ac:dyDescent="0.2">
      <c r="A2132" s="73" t="s">
        <v>1887</v>
      </c>
      <c r="B2132" s="74" t="s">
        <v>116</v>
      </c>
      <c r="C2132" s="74" t="s">
        <v>13</v>
      </c>
      <c r="D2132" s="74" t="s">
        <v>12</v>
      </c>
      <c r="E2132" s="74" t="s">
        <v>1879</v>
      </c>
      <c r="F2132" s="74" t="s">
        <v>2</v>
      </c>
      <c r="G2132" s="74" t="s">
        <v>2680</v>
      </c>
      <c r="H2132" s="76">
        <v>30495</v>
      </c>
      <c r="I2132" s="77">
        <v>18.399999999999999</v>
      </c>
      <c r="J2132" s="78">
        <v>12.78</v>
      </c>
      <c r="K2132" s="78">
        <v>17.100000000000001</v>
      </c>
      <c r="L2132" s="78">
        <v>36</v>
      </c>
      <c r="M2132" s="75" t="s">
        <v>1</v>
      </c>
      <c r="N2132" s="76">
        <v>30665</v>
      </c>
      <c r="O2132" s="77">
        <v>4</v>
      </c>
      <c r="P2132" s="75" t="s">
        <v>1</v>
      </c>
      <c r="Q2132" s="75" t="s">
        <v>1</v>
      </c>
      <c r="R2132" s="75" t="s">
        <v>1</v>
      </c>
      <c r="S2132" s="75" t="s">
        <v>1</v>
      </c>
      <c r="T2132" s="79">
        <v>5</v>
      </c>
      <c r="V2132" s="86">
        <v>30665</v>
      </c>
      <c r="X2132" s="81" t="str">
        <f t="shared" si="330"/>
        <v>1983-Q2</v>
      </c>
      <c r="Y2132" s="81" t="str">
        <f t="shared" si="331"/>
        <v>1983-Q2</v>
      </c>
      <c r="Z2132" s="87">
        <f t="shared" si="332"/>
        <v>17.100000000000001</v>
      </c>
      <c r="AB2132" s="81" t="str">
        <f t="shared" si="333"/>
        <v>1983-Q4</v>
      </c>
      <c r="AC2132" s="81" t="str">
        <f t="shared" si="334"/>
        <v/>
      </c>
      <c r="AD2132" s="87" t="str">
        <f t="shared" si="335"/>
        <v/>
      </c>
      <c r="AF2132" s="81" t="str">
        <f t="shared" si="336"/>
        <v/>
      </c>
      <c r="AG2132" s="87" t="str">
        <f t="shared" si="337"/>
        <v/>
      </c>
      <c r="AH2132" s="87" t="str">
        <f t="shared" si="338"/>
        <v/>
      </c>
      <c r="AI2132" s="87" t="str">
        <f t="shared" si="339"/>
        <v/>
      </c>
    </row>
    <row r="2133" spans="1:35" ht="12" customHeight="1" x14ac:dyDescent="0.2">
      <c r="A2133" s="73" t="s">
        <v>1887</v>
      </c>
      <c r="B2133" s="74" t="s">
        <v>70</v>
      </c>
      <c r="C2133" s="74" t="s">
        <v>73</v>
      </c>
      <c r="D2133" s="74" t="s">
        <v>26</v>
      </c>
      <c r="E2133" s="74" t="s">
        <v>718</v>
      </c>
      <c r="F2133" s="74" t="s">
        <v>2</v>
      </c>
      <c r="G2133" s="74" t="s">
        <v>2680</v>
      </c>
      <c r="H2133" s="76">
        <v>30295</v>
      </c>
      <c r="I2133" s="77">
        <v>119.4</v>
      </c>
      <c r="J2133" s="78">
        <v>13.56</v>
      </c>
      <c r="K2133" s="78">
        <v>16.25</v>
      </c>
      <c r="L2133" s="78">
        <v>40</v>
      </c>
      <c r="M2133" s="78">
        <v>1512</v>
      </c>
      <c r="N2133" s="76">
        <v>30662</v>
      </c>
      <c r="O2133" s="77">
        <v>-1.1000000000000001</v>
      </c>
      <c r="P2133" s="78">
        <v>12.6</v>
      </c>
      <c r="Q2133" s="78">
        <v>14.5</v>
      </c>
      <c r="R2133" s="78">
        <v>38</v>
      </c>
      <c r="S2133" s="78">
        <v>1478.8</v>
      </c>
      <c r="T2133" s="79">
        <v>12</v>
      </c>
      <c r="V2133" s="86">
        <v>30662</v>
      </c>
      <c r="X2133" s="81" t="str">
        <f t="shared" si="330"/>
        <v>1982-Q4</v>
      </c>
      <c r="Y2133" s="81" t="str">
        <f t="shared" si="331"/>
        <v>1982-Q4</v>
      </c>
      <c r="Z2133" s="87">
        <f t="shared" si="332"/>
        <v>16.25</v>
      </c>
      <c r="AB2133" s="81" t="str">
        <f t="shared" si="333"/>
        <v>1983-Q4</v>
      </c>
      <c r="AC2133" s="81" t="str">
        <f t="shared" si="334"/>
        <v>1983-Q4</v>
      </c>
      <c r="AD2133" s="87">
        <f t="shared" si="335"/>
        <v>14.5</v>
      </c>
      <c r="AF2133" s="81" t="str">
        <f t="shared" si="336"/>
        <v>1983-Q4</v>
      </c>
      <c r="AG2133" s="87">
        <f t="shared" si="337"/>
        <v>16.25</v>
      </c>
      <c r="AH2133" s="87">
        <f t="shared" si="338"/>
        <v>14.5</v>
      </c>
      <c r="AI2133" s="87">
        <f t="shared" si="339"/>
        <v>1.75</v>
      </c>
    </row>
    <row r="2134" spans="1:35" ht="12" customHeight="1" x14ac:dyDescent="0.2">
      <c r="A2134" s="73" t="s">
        <v>1887</v>
      </c>
      <c r="B2134" s="74" t="s">
        <v>181</v>
      </c>
      <c r="C2134" s="74" t="s">
        <v>3018</v>
      </c>
      <c r="D2134" s="74" t="s">
        <v>180</v>
      </c>
      <c r="E2134" s="74" t="s">
        <v>1331</v>
      </c>
      <c r="F2134" s="74" t="s">
        <v>2</v>
      </c>
      <c r="G2134" s="74" t="s">
        <v>2680</v>
      </c>
      <c r="H2134" s="76">
        <v>30337</v>
      </c>
      <c r="I2134" s="77">
        <v>87.4</v>
      </c>
      <c r="J2134" s="78">
        <v>12.1</v>
      </c>
      <c r="K2134" s="78">
        <v>17.5</v>
      </c>
      <c r="L2134" s="78">
        <v>41.94</v>
      </c>
      <c r="M2134" s="75" t="s">
        <v>1</v>
      </c>
      <c r="N2134" s="76">
        <v>30659</v>
      </c>
      <c r="O2134" s="77">
        <v>34.700000000000003</v>
      </c>
      <c r="P2134" s="78">
        <v>10.95</v>
      </c>
      <c r="Q2134" s="78">
        <v>14.75</v>
      </c>
      <c r="R2134" s="78">
        <v>41.94</v>
      </c>
      <c r="S2134" s="78">
        <v>1358.2</v>
      </c>
      <c r="T2134" s="79">
        <v>10</v>
      </c>
      <c r="V2134" s="86">
        <v>30659</v>
      </c>
      <c r="X2134" s="81" t="str">
        <f t="shared" si="330"/>
        <v>1983-Q1</v>
      </c>
      <c r="Y2134" s="81" t="str">
        <f t="shared" si="331"/>
        <v>1983-Q1</v>
      </c>
      <c r="Z2134" s="87">
        <f t="shared" si="332"/>
        <v>17.5</v>
      </c>
      <c r="AB2134" s="81" t="str">
        <f t="shared" si="333"/>
        <v>1983-Q4</v>
      </c>
      <c r="AC2134" s="81" t="str">
        <f t="shared" si="334"/>
        <v>1983-Q4</v>
      </c>
      <c r="AD2134" s="87">
        <f t="shared" si="335"/>
        <v>14.75</v>
      </c>
      <c r="AF2134" s="81" t="str">
        <f t="shared" si="336"/>
        <v>1983-Q4</v>
      </c>
      <c r="AG2134" s="87">
        <f t="shared" si="337"/>
        <v>17.5</v>
      </c>
      <c r="AH2134" s="87">
        <f t="shared" si="338"/>
        <v>14.75</v>
      </c>
      <c r="AI2134" s="87">
        <f t="shared" si="339"/>
        <v>2.75</v>
      </c>
    </row>
    <row r="2135" spans="1:35" ht="12" customHeight="1" x14ac:dyDescent="0.2">
      <c r="A2135" s="73" t="s">
        <v>1887</v>
      </c>
      <c r="B2135" s="74" t="s">
        <v>257</v>
      </c>
      <c r="C2135" s="74" t="s">
        <v>2450</v>
      </c>
      <c r="D2135" s="74" t="s">
        <v>2002</v>
      </c>
      <c r="E2135" s="74" t="s">
        <v>388</v>
      </c>
      <c r="F2135" s="74" t="s">
        <v>2</v>
      </c>
      <c r="G2135" s="74" t="s">
        <v>2680</v>
      </c>
      <c r="H2135" s="76">
        <v>30512</v>
      </c>
      <c r="I2135" s="77">
        <v>164</v>
      </c>
      <c r="J2135" s="78">
        <v>12.62</v>
      </c>
      <c r="K2135" s="78">
        <v>17</v>
      </c>
      <c r="L2135" s="78">
        <v>36.96</v>
      </c>
      <c r="M2135" s="75" t="s">
        <v>1</v>
      </c>
      <c r="N2135" s="76">
        <v>30658</v>
      </c>
      <c r="O2135" s="77">
        <v>98</v>
      </c>
      <c r="P2135" s="78">
        <v>12.22</v>
      </c>
      <c r="Q2135" s="78">
        <v>15.9</v>
      </c>
      <c r="R2135" s="78">
        <v>36.96</v>
      </c>
      <c r="S2135" s="75" t="s">
        <v>1</v>
      </c>
      <c r="T2135" s="79">
        <v>4</v>
      </c>
      <c r="V2135" s="86">
        <v>30658</v>
      </c>
      <c r="X2135" s="81" t="str">
        <f t="shared" si="330"/>
        <v>1983-Q3</v>
      </c>
      <c r="Y2135" s="81" t="str">
        <f t="shared" si="331"/>
        <v>1983-Q3</v>
      </c>
      <c r="Z2135" s="87">
        <f t="shared" si="332"/>
        <v>17</v>
      </c>
      <c r="AB2135" s="81" t="str">
        <f t="shared" si="333"/>
        <v>1983-Q4</v>
      </c>
      <c r="AC2135" s="81" t="str">
        <f t="shared" si="334"/>
        <v>1983-Q4</v>
      </c>
      <c r="AD2135" s="87">
        <f t="shared" si="335"/>
        <v>15.9</v>
      </c>
      <c r="AF2135" s="81" t="str">
        <f t="shared" si="336"/>
        <v>1983-Q4</v>
      </c>
      <c r="AG2135" s="87">
        <f t="shared" si="337"/>
        <v>17</v>
      </c>
      <c r="AH2135" s="87">
        <f t="shared" si="338"/>
        <v>15.9</v>
      </c>
      <c r="AI2135" s="87">
        <f t="shared" si="339"/>
        <v>1.0999999999999996</v>
      </c>
    </row>
    <row r="2136" spans="1:35" ht="12" customHeight="1" x14ac:dyDescent="0.2">
      <c r="A2136" s="73" t="s">
        <v>1887</v>
      </c>
      <c r="B2136" s="74" t="s">
        <v>60</v>
      </c>
      <c r="C2136" s="74" t="s">
        <v>59</v>
      </c>
      <c r="D2136" s="74" t="s">
        <v>2228</v>
      </c>
      <c r="E2136" s="74" t="s">
        <v>856</v>
      </c>
      <c r="F2136" s="74" t="s">
        <v>2</v>
      </c>
      <c r="G2136" s="74" t="s">
        <v>2680</v>
      </c>
      <c r="H2136" s="76">
        <v>30382</v>
      </c>
      <c r="I2136" s="77">
        <v>39.299999999999997</v>
      </c>
      <c r="J2136" s="78">
        <v>12.78</v>
      </c>
      <c r="K2136" s="78">
        <v>16.5</v>
      </c>
      <c r="L2136" s="78">
        <v>37.479999999999997</v>
      </c>
      <c r="M2136" s="78">
        <v>757.3</v>
      </c>
      <c r="N2136" s="76">
        <v>30656</v>
      </c>
      <c r="O2136" s="77">
        <v>11.1</v>
      </c>
      <c r="P2136" s="78">
        <v>12.3</v>
      </c>
      <c r="Q2136" s="78">
        <v>15.07</v>
      </c>
      <c r="R2136" s="78">
        <v>37.5</v>
      </c>
      <c r="S2136" s="78">
        <v>759.2</v>
      </c>
      <c r="T2136" s="79">
        <v>9</v>
      </c>
      <c r="V2136" s="86">
        <v>30656</v>
      </c>
      <c r="X2136" s="81" t="str">
        <f t="shared" si="330"/>
        <v>1983-Q1</v>
      </c>
      <c r="Y2136" s="81" t="str">
        <f t="shared" si="331"/>
        <v>1983-Q1</v>
      </c>
      <c r="Z2136" s="87">
        <f t="shared" si="332"/>
        <v>16.5</v>
      </c>
      <c r="AB2136" s="81" t="str">
        <f t="shared" si="333"/>
        <v>1983-Q4</v>
      </c>
      <c r="AC2136" s="81" t="str">
        <f t="shared" si="334"/>
        <v>1983-Q4</v>
      </c>
      <c r="AD2136" s="87">
        <f t="shared" si="335"/>
        <v>15.07</v>
      </c>
      <c r="AF2136" s="81" t="str">
        <f t="shared" si="336"/>
        <v>1983-Q4</v>
      </c>
      <c r="AG2136" s="87">
        <f t="shared" si="337"/>
        <v>16.5</v>
      </c>
      <c r="AH2136" s="87">
        <f t="shared" si="338"/>
        <v>15.07</v>
      </c>
      <c r="AI2136" s="87">
        <f t="shared" si="339"/>
        <v>1.4299999999999997</v>
      </c>
    </row>
    <row r="2137" spans="1:35" ht="12" customHeight="1" x14ac:dyDescent="0.2">
      <c r="A2137" s="73" t="s">
        <v>1887</v>
      </c>
      <c r="B2137" s="74" t="s">
        <v>193</v>
      </c>
      <c r="C2137" s="74" t="s">
        <v>16</v>
      </c>
      <c r="D2137" s="74" t="s">
        <v>15</v>
      </c>
      <c r="E2137" s="74" t="s">
        <v>1055</v>
      </c>
      <c r="F2137" s="74" t="s">
        <v>2</v>
      </c>
      <c r="G2137" s="74" t="s">
        <v>2680</v>
      </c>
      <c r="H2137" s="76">
        <v>30354</v>
      </c>
      <c r="I2137" s="77">
        <v>25.3</v>
      </c>
      <c r="J2137" s="78">
        <v>11.5</v>
      </c>
      <c r="K2137" s="78">
        <v>16</v>
      </c>
      <c r="L2137" s="78">
        <v>35.82</v>
      </c>
      <c r="M2137" s="75" t="s">
        <v>1</v>
      </c>
      <c r="N2137" s="76">
        <v>30655</v>
      </c>
      <c r="O2137" s="77">
        <v>18.3</v>
      </c>
      <c r="P2137" s="78">
        <v>11.18</v>
      </c>
      <c r="Q2137" s="78">
        <v>15.25</v>
      </c>
      <c r="R2137" s="78">
        <v>35.44</v>
      </c>
      <c r="S2137" s="75" t="s">
        <v>1</v>
      </c>
      <c r="T2137" s="79">
        <v>10</v>
      </c>
      <c r="V2137" s="86">
        <v>30655</v>
      </c>
      <c r="X2137" s="81" t="str">
        <f t="shared" si="330"/>
        <v>1983-Q1</v>
      </c>
      <c r="Y2137" s="81" t="str">
        <f t="shared" si="331"/>
        <v>1983-Q1</v>
      </c>
      <c r="Z2137" s="87">
        <f t="shared" si="332"/>
        <v>16</v>
      </c>
      <c r="AB2137" s="81" t="str">
        <f t="shared" si="333"/>
        <v>1983-Q4</v>
      </c>
      <c r="AC2137" s="81" t="str">
        <f t="shared" si="334"/>
        <v>1983-Q4</v>
      </c>
      <c r="AD2137" s="87">
        <f t="shared" si="335"/>
        <v>15.25</v>
      </c>
      <c r="AF2137" s="81" t="str">
        <f t="shared" si="336"/>
        <v>1983-Q4</v>
      </c>
      <c r="AG2137" s="87">
        <f t="shared" si="337"/>
        <v>16</v>
      </c>
      <c r="AH2137" s="87">
        <f t="shared" si="338"/>
        <v>15.25</v>
      </c>
      <c r="AI2137" s="87">
        <f t="shared" si="339"/>
        <v>0.75</v>
      </c>
    </row>
    <row r="2138" spans="1:35" ht="12" customHeight="1" x14ac:dyDescent="0.2">
      <c r="A2138" s="73" t="s">
        <v>1887</v>
      </c>
      <c r="B2138" s="74" t="s">
        <v>17</v>
      </c>
      <c r="C2138" s="74" t="s">
        <v>16</v>
      </c>
      <c r="D2138" s="74" t="s">
        <v>15</v>
      </c>
      <c r="E2138" s="74" t="s">
        <v>1649</v>
      </c>
      <c r="F2138" s="74" t="s">
        <v>2</v>
      </c>
      <c r="G2138" s="74" t="s">
        <v>2680</v>
      </c>
      <c r="H2138" s="76">
        <v>30557</v>
      </c>
      <c r="I2138" s="77">
        <v>81.099999999999994</v>
      </c>
      <c r="J2138" s="78">
        <v>10.52</v>
      </c>
      <c r="K2138" s="78">
        <v>15</v>
      </c>
      <c r="L2138" s="78">
        <v>33.76</v>
      </c>
      <c r="M2138" s="78">
        <v>4249.3999999999996</v>
      </c>
      <c r="N2138" s="76">
        <v>30650</v>
      </c>
      <c r="O2138" s="77">
        <v>20.6</v>
      </c>
      <c r="P2138" s="78">
        <v>10.49</v>
      </c>
      <c r="Q2138" s="78">
        <v>15</v>
      </c>
      <c r="R2138" s="78">
        <v>32.700000000000003</v>
      </c>
      <c r="S2138" s="78">
        <v>4217.2</v>
      </c>
      <c r="T2138" s="79">
        <v>3</v>
      </c>
      <c r="V2138" s="86">
        <v>30650</v>
      </c>
      <c r="X2138" s="81" t="str">
        <f t="shared" si="330"/>
        <v>1983-Q3</v>
      </c>
      <c r="Y2138" s="81" t="str">
        <f t="shared" si="331"/>
        <v>1983-Q3</v>
      </c>
      <c r="Z2138" s="87">
        <f t="shared" si="332"/>
        <v>15</v>
      </c>
      <c r="AB2138" s="81" t="str">
        <f t="shared" si="333"/>
        <v>1983-Q4</v>
      </c>
      <c r="AC2138" s="81" t="str">
        <f t="shared" si="334"/>
        <v>1983-Q4</v>
      </c>
      <c r="AD2138" s="87">
        <f t="shared" si="335"/>
        <v>15</v>
      </c>
      <c r="AF2138" s="81" t="str">
        <f t="shared" si="336"/>
        <v>1983-Q4</v>
      </c>
      <c r="AG2138" s="87">
        <f t="shared" si="337"/>
        <v>15</v>
      </c>
      <c r="AH2138" s="87">
        <f t="shared" si="338"/>
        <v>15</v>
      </c>
      <c r="AI2138" s="87">
        <f t="shared" si="339"/>
        <v>0</v>
      </c>
    </row>
    <row r="2139" spans="1:35" ht="12" customHeight="1" x14ac:dyDescent="0.2">
      <c r="A2139" s="73" t="s">
        <v>1887</v>
      </c>
      <c r="B2139" s="74" t="s">
        <v>231</v>
      </c>
      <c r="C2139" s="74" t="s">
        <v>214</v>
      </c>
      <c r="D2139" s="74" t="s">
        <v>22</v>
      </c>
      <c r="E2139" s="74" t="s">
        <v>628</v>
      </c>
      <c r="F2139" s="74" t="s">
        <v>2</v>
      </c>
      <c r="G2139" s="74" t="s">
        <v>2680</v>
      </c>
      <c r="H2139" s="76">
        <v>30559</v>
      </c>
      <c r="I2139" s="77">
        <v>44.3</v>
      </c>
      <c r="J2139" s="78">
        <v>11.54</v>
      </c>
      <c r="K2139" s="78">
        <v>17</v>
      </c>
      <c r="L2139" s="78">
        <v>30.7</v>
      </c>
      <c r="M2139" s="78">
        <v>1029.2</v>
      </c>
      <c r="N2139" s="76">
        <v>30643</v>
      </c>
      <c r="O2139" s="77">
        <v>28.5</v>
      </c>
      <c r="P2139" s="78">
        <v>11.22</v>
      </c>
      <c r="Q2139" s="78">
        <v>16</v>
      </c>
      <c r="R2139" s="78">
        <v>30.7</v>
      </c>
      <c r="S2139" s="78">
        <v>1021.5</v>
      </c>
      <c r="T2139" s="79">
        <v>2</v>
      </c>
      <c r="V2139" s="86">
        <v>30643</v>
      </c>
      <c r="X2139" s="81" t="str">
        <f t="shared" si="330"/>
        <v>1983-Q3</v>
      </c>
      <c r="Y2139" s="81" t="str">
        <f t="shared" si="331"/>
        <v>1983-Q3</v>
      </c>
      <c r="Z2139" s="87">
        <f t="shared" si="332"/>
        <v>17</v>
      </c>
      <c r="AB2139" s="81" t="str">
        <f t="shared" si="333"/>
        <v>1983-Q4</v>
      </c>
      <c r="AC2139" s="81" t="str">
        <f t="shared" si="334"/>
        <v>1983-Q4</v>
      </c>
      <c r="AD2139" s="87">
        <f t="shared" si="335"/>
        <v>16</v>
      </c>
      <c r="AF2139" s="81" t="str">
        <f t="shared" si="336"/>
        <v>1983-Q4</v>
      </c>
      <c r="AG2139" s="87">
        <f t="shared" si="337"/>
        <v>17</v>
      </c>
      <c r="AH2139" s="87">
        <f t="shared" si="338"/>
        <v>16</v>
      </c>
      <c r="AI2139" s="87">
        <f t="shared" si="339"/>
        <v>1</v>
      </c>
    </row>
    <row r="2140" spans="1:35" ht="12" customHeight="1" x14ac:dyDescent="0.2">
      <c r="A2140" s="73" t="s">
        <v>1887</v>
      </c>
      <c r="B2140" s="74" t="s">
        <v>184</v>
      </c>
      <c r="C2140" s="74" t="s">
        <v>1307</v>
      </c>
      <c r="D2140" s="74" t="s">
        <v>22</v>
      </c>
      <c r="E2140" s="74" t="s">
        <v>1311</v>
      </c>
      <c r="F2140" s="74" t="s">
        <v>2</v>
      </c>
      <c r="G2140" s="74" t="s">
        <v>2680</v>
      </c>
      <c r="H2140" s="76">
        <v>30375</v>
      </c>
      <c r="I2140" s="77">
        <v>82.2</v>
      </c>
      <c r="J2140" s="78">
        <v>12.77</v>
      </c>
      <c r="K2140" s="78">
        <v>17.8</v>
      </c>
      <c r="L2140" s="78">
        <v>34.299999999999997</v>
      </c>
      <c r="M2140" s="75" t="s">
        <v>1</v>
      </c>
      <c r="N2140" s="76">
        <v>30643</v>
      </c>
      <c r="O2140" s="77">
        <v>74.5</v>
      </c>
      <c r="P2140" s="78">
        <v>11.35</v>
      </c>
      <c r="Q2140" s="75" t="s">
        <v>1</v>
      </c>
      <c r="R2140" s="75" t="s">
        <v>1</v>
      </c>
      <c r="S2140" s="75" t="s">
        <v>1</v>
      </c>
      <c r="T2140" s="79">
        <v>8</v>
      </c>
      <c r="V2140" s="86">
        <v>30643</v>
      </c>
      <c r="X2140" s="81" t="str">
        <f t="shared" si="330"/>
        <v>1983-Q1</v>
      </c>
      <c r="Y2140" s="81" t="str">
        <f t="shared" si="331"/>
        <v>1983-Q1</v>
      </c>
      <c r="Z2140" s="87">
        <f t="shared" si="332"/>
        <v>17.8</v>
      </c>
      <c r="AB2140" s="81" t="str">
        <f t="shared" si="333"/>
        <v>1983-Q4</v>
      </c>
      <c r="AC2140" s="81" t="str">
        <f t="shared" si="334"/>
        <v/>
      </c>
      <c r="AD2140" s="87" t="str">
        <f t="shared" si="335"/>
        <v/>
      </c>
      <c r="AF2140" s="81" t="str">
        <f t="shared" si="336"/>
        <v/>
      </c>
      <c r="AG2140" s="87" t="str">
        <f t="shared" si="337"/>
        <v/>
      </c>
      <c r="AH2140" s="87" t="str">
        <f t="shared" si="338"/>
        <v/>
      </c>
      <c r="AI2140" s="87" t="str">
        <f t="shared" si="339"/>
        <v/>
      </c>
    </row>
    <row r="2141" spans="1:35" ht="12" customHeight="1" x14ac:dyDescent="0.2">
      <c r="A2141" s="73" t="s">
        <v>1887</v>
      </c>
      <c r="B2141" s="74" t="s">
        <v>31</v>
      </c>
      <c r="C2141" s="74" t="s">
        <v>2538</v>
      </c>
      <c r="D2141" s="74" t="s">
        <v>62</v>
      </c>
      <c r="E2141" s="74" t="s">
        <v>1391</v>
      </c>
      <c r="F2141" s="74" t="s">
        <v>2</v>
      </c>
      <c r="G2141" s="74" t="s">
        <v>2680</v>
      </c>
      <c r="H2141" s="76">
        <v>30370</v>
      </c>
      <c r="I2141" s="77">
        <v>228.2</v>
      </c>
      <c r="J2141" s="78">
        <v>13.42</v>
      </c>
      <c r="K2141" s="78">
        <v>17.68</v>
      </c>
      <c r="L2141" s="78">
        <v>38</v>
      </c>
      <c r="M2141" s="75" t="s">
        <v>1</v>
      </c>
      <c r="N2141" s="76">
        <v>30643</v>
      </c>
      <c r="O2141" s="77">
        <v>143.5</v>
      </c>
      <c r="P2141" s="78">
        <v>12.68</v>
      </c>
      <c r="Q2141" s="78">
        <v>16.149999999999999</v>
      </c>
      <c r="R2141" s="78">
        <v>38</v>
      </c>
      <c r="S2141" s="78">
        <v>2810.3</v>
      </c>
      <c r="T2141" s="79">
        <v>9</v>
      </c>
      <c r="V2141" s="86">
        <v>30643</v>
      </c>
      <c r="X2141" s="81" t="str">
        <f t="shared" si="330"/>
        <v>1983-Q1</v>
      </c>
      <c r="Y2141" s="81" t="str">
        <f t="shared" si="331"/>
        <v>1983-Q1</v>
      </c>
      <c r="Z2141" s="87">
        <f t="shared" si="332"/>
        <v>17.68</v>
      </c>
      <c r="AB2141" s="81" t="str">
        <f t="shared" si="333"/>
        <v>1983-Q4</v>
      </c>
      <c r="AC2141" s="81" t="str">
        <f t="shared" si="334"/>
        <v>1983-Q4</v>
      </c>
      <c r="AD2141" s="87">
        <f t="shared" si="335"/>
        <v>16.149999999999999</v>
      </c>
      <c r="AF2141" s="81" t="str">
        <f t="shared" si="336"/>
        <v>1983-Q4</v>
      </c>
      <c r="AG2141" s="87">
        <f t="shared" si="337"/>
        <v>17.68</v>
      </c>
      <c r="AH2141" s="87">
        <f t="shared" si="338"/>
        <v>16.149999999999999</v>
      </c>
      <c r="AI2141" s="87">
        <f t="shared" si="339"/>
        <v>1.5300000000000011</v>
      </c>
    </row>
    <row r="2142" spans="1:35" ht="12" customHeight="1" x14ac:dyDescent="0.2">
      <c r="A2142" s="73" t="s">
        <v>1887</v>
      </c>
      <c r="B2142" s="74" t="s">
        <v>89</v>
      </c>
      <c r="C2142" s="74" t="s">
        <v>88</v>
      </c>
      <c r="D2142" s="74" t="s">
        <v>12</v>
      </c>
      <c r="E2142" s="74" t="s">
        <v>530</v>
      </c>
      <c r="F2142" s="74" t="s">
        <v>2</v>
      </c>
      <c r="G2142" s="74" t="s">
        <v>2680</v>
      </c>
      <c r="H2142" s="76">
        <v>30544</v>
      </c>
      <c r="I2142" s="77">
        <v>20</v>
      </c>
      <c r="J2142" s="78">
        <v>11.16</v>
      </c>
      <c r="K2142" s="78">
        <v>15.1</v>
      </c>
      <c r="L2142" s="78">
        <v>35.79</v>
      </c>
      <c r="M2142" s="75" t="s">
        <v>1</v>
      </c>
      <c r="N2142" s="76">
        <v>30630</v>
      </c>
      <c r="O2142" s="77">
        <v>18</v>
      </c>
      <c r="P2142" s="78">
        <v>10.83</v>
      </c>
      <c r="Q2142" s="78">
        <v>14.35</v>
      </c>
      <c r="R2142" s="78">
        <v>35.71</v>
      </c>
      <c r="S2142" s="75" t="s">
        <v>1</v>
      </c>
      <c r="T2142" s="79">
        <v>2</v>
      </c>
      <c r="V2142" s="86">
        <v>30630</v>
      </c>
      <c r="X2142" s="81" t="str">
        <f t="shared" si="330"/>
        <v>1983-Q3</v>
      </c>
      <c r="Y2142" s="81" t="str">
        <f t="shared" si="331"/>
        <v>1983-Q3</v>
      </c>
      <c r="Z2142" s="87">
        <f t="shared" si="332"/>
        <v>15.1</v>
      </c>
      <c r="AB2142" s="81" t="str">
        <f t="shared" si="333"/>
        <v>1983-Q4</v>
      </c>
      <c r="AC2142" s="81" t="str">
        <f t="shared" si="334"/>
        <v>1983-Q4</v>
      </c>
      <c r="AD2142" s="87">
        <f t="shared" si="335"/>
        <v>14.35</v>
      </c>
      <c r="AF2142" s="81" t="str">
        <f t="shared" si="336"/>
        <v>1983-Q4</v>
      </c>
      <c r="AG2142" s="87">
        <f t="shared" si="337"/>
        <v>15.1</v>
      </c>
      <c r="AH2142" s="87">
        <f t="shared" si="338"/>
        <v>14.35</v>
      </c>
      <c r="AI2142" s="87">
        <f t="shared" si="339"/>
        <v>0.75</v>
      </c>
    </row>
    <row r="2143" spans="1:35" ht="12" customHeight="1" x14ac:dyDescent="0.2">
      <c r="A2143" s="73" t="s">
        <v>1887</v>
      </c>
      <c r="B2143" s="74" t="s">
        <v>35</v>
      </c>
      <c r="C2143" s="74" t="s">
        <v>34</v>
      </c>
      <c r="D2143" s="74" t="s">
        <v>33</v>
      </c>
      <c r="E2143" s="74" t="s">
        <v>1365</v>
      </c>
      <c r="F2143" s="74" t="s">
        <v>2</v>
      </c>
      <c r="G2143" s="74" t="s">
        <v>2680</v>
      </c>
      <c r="H2143" s="76">
        <v>30326</v>
      </c>
      <c r="I2143" s="77">
        <v>63.4</v>
      </c>
      <c r="J2143" s="78">
        <v>13.23</v>
      </c>
      <c r="K2143" s="78">
        <v>16.5</v>
      </c>
      <c r="L2143" s="78">
        <v>39.43</v>
      </c>
      <c r="M2143" s="75" t="s">
        <v>1</v>
      </c>
      <c r="N2143" s="76">
        <v>30629</v>
      </c>
      <c r="O2143" s="77">
        <v>35.700000000000003</v>
      </c>
      <c r="P2143" s="78">
        <v>12.58</v>
      </c>
      <c r="Q2143" s="78">
        <v>14.9</v>
      </c>
      <c r="R2143" s="78">
        <v>40</v>
      </c>
      <c r="S2143" s="75" t="s">
        <v>1</v>
      </c>
      <c r="T2143" s="79">
        <v>10</v>
      </c>
      <c r="V2143" s="86">
        <v>30629</v>
      </c>
      <c r="X2143" s="81" t="str">
        <f t="shared" si="330"/>
        <v>1983-Q1</v>
      </c>
      <c r="Y2143" s="81" t="str">
        <f t="shared" si="331"/>
        <v>1983-Q1</v>
      </c>
      <c r="Z2143" s="87">
        <f t="shared" si="332"/>
        <v>16.5</v>
      </c>
      <c r="AB2143" s="81" t="str">
        <f t="shared" si="333"/>
        <v>1983-Q4</v>
      </c>
      <c r="AC2143" s="81" t="str">
        <f t="shared" si="334"/>
        <v>1983-Q4</v>
      </c>
      <c r="AD2143" s="87">
        <f t="shared" si="335"/>
        <v>14.9</v>
      </c>
      <c r="AF2143" s="81" t="str">
        <f t="shared" si="336"/>
        <v>1983-Q4</v>
      </c>
      <c r="AG2143" s="87">
        <f t="shared" si="337"/>
        <v>16.5</v>
      </c>
      <c r="AH2143" s="87">
        <f t="shared" si="338"/>
        <v>14.9</v>
      </c>
      <c r="AI2143" s="87">
        <f t="shared" si="339"/>
        <v>1.5999999999999996</v>
      </c>
    </row>
    <row r="2144" spans="1:35" ht="12" customHeight="1" x14ac:dyDescent="0.2">
      <c r="A2144" s="73" t="s">
        <v>1887</v>
      </c>
      <c r="B2144" s="74" t="s">
        <v>46</v>
      </c>
      <c r="C2144" s="74" t="s">
        <v>45</v>
      </c>
      <c r="D2144" s="74" t="s">
        <v>4</v>
      </c>
      <c r="E2144" s="74" t="s">
        <v>1097</v>
      </c>
      <c r="F2144" s="74" t="s">
        <v>2</v>
      </c>
      <c r="G2144" s="74" t="s">
        <v>2680</v>
      </c>
      <c r="H2144" s="76">
        <v>30344</v>
      </c>
      <c r="I2144" s="77">
        <v>108.7</v>
      </c>
      <c r="J2144" s="78">
        <v>10.99</v>
      </c>
      <c r="K2144" s="78">
        <v>17</v>
      </c>
      <c r="L2144" s="78">
        <v>36.75</v>
      </c>
      <c r="M2144" s="75" t="s">
        <v>1</v>
      </c>
      <c r="N2144" s="76">
        <v>30621</v>
      </c>
      <c r="O2144" s="77">
        <v>84.1</v>
      </c>
      <c r="P2144" s="78">
        <v>10.62</v>
      </c>
      <c r="Q2144" s="78">
        <v>16</v>
      </c>
      <c r="R2144" s="78">
        <v>36.75</v>
      </c>
      <c r="S2144" s="75" t="s">
        <v>1</v>
      </c>
      <c r="T2144" s="79">
        <v>9</v>
      </c>
      <c r="V2144" s="86">
        <v>30621</v>
      </c>
      <c r="X2144" s="81" t="str">
        <f t="shared" si="330"/>
        <v>1983-Q1</v>
      </c>
      <c r="Y2144" s="81" t="str">
        <f t="shared" si="331"/>
        <v>1983-Q1</v>
      </c>
      <c r="Z2144" s="87">
        <f t="shared" si="332"/>
        <v>17</v>
      </c>
      <c r="AB2144" s="81" t="str">
        <f t="shared" si="333"/>
        <v>1983-Q4</v>
      </c>
      <c r="AC2144" s="81" t="str">
        <f t="shared" si="334"/>
        <v>1983-Q4</v>
      </c>
      <c r="AD2144" s="87">
        <f t="shared" si="335"/>
        <v>16</v>
      </c>
      <c r="AF2144" s="81" t="str">
        <f t="shared" si="336"/>
        <v>1983-Q4</v>
      </c>
      <c r="AG2144" s="87">
        <f t="shared" si="337"/>
        <v>17</v>
      </c>
      <c r="AH2144" s="87">
        <f t="shared" si="338"/>
        <v>16</v>
      </c>
      <c r="AI2144" s="87">
        <f t="shared" si="339"/>
        <v>1</v>
      </c>
    </row>
    <row r="2145" spans="1:35" ht="12" customHeight="1" x14ac:dyDescent="0.2">
      <c r="A2145" s="73" t="s">
        <v>1887</v>
      </c>
      <c r="B2145" s="74" t="s">
        <v>171</v>
      </c>
      <c r="C2145" s="74" t="s">
        <v>2505</v>
      </c>
      <c r="D2145" s="74" t="s">
        <v>19</v>
      </c>
      <c r="E2145" s="74" t="s">
        <v>1429</v>
      </c>
      <c r="F2145" s="74" t="s">
        <v>2</v>
      </c>
      <c r="G2145" s="74" t="s">
        <v>2680</v>
      </c>
      <c r="H2145" s="76">
        <v>30344</v>
      </c>
      <c r="I2145" s="77">
        <v>5.9</v>
      </c>
      <c r="J2145" s="78">
        <v>14.46</v>
      </c>
      <c r="K2145" s="78">
        <v>17</v>
      </c>
      <c r="L2145" s="78">
        <v>36.35</v>
      </c>
      <c r="M2145" s="75" t="s">
        <v>1</v>
      </c>
      <c r="N2145" s="76">
        <v>30616</v>
      </c>
      <c r="O2145" s="77">
        <v>1.6</v>
      </c>
      <c r="P2145" s="78">
        <v>13.59</v>
      </c>
      <c r="Q2145" s="78">
        <v>15.2</v>
      </c>
      <c r="R2145" s="75" t="s">
        <v>1</v>
      </c>
      <c r="S2145" s="75" t="s">
        <v>1</v>
      </c>
      <c r="T2145" s="79">
        <v>9</v>
      </c>
      <c r="V2145" s="86">
        <v>30616</v>
      </c>
      <c r="X2145" s="81" t="str">
        <f t="shared" si="330"/>
        <v>1983-Q1</v>
      </c>
      <c r="Y2145" s="81" t="str">
        <f t="shared" si="331"/>
        <v>1983-Q1</v>
      </c>
      <c r="Z2145" s="87">
        <f t="shared" si="332"/>
        <v>17</v>
      </c>
      <c r="AB2145" s="81" t="str">
        <f t="shared" si="333"/>
        <v>1983-Q4</v>
      </c>
      <c r="AC2145" s="81" t="str">
        <f t="shared" si="334"/>
        <v>1983-Q4</v>
      </c>
      <c r="AD2145" s="87">
        <f t="shared" si="335"/>
        <v>15.2</v>
      </c>
      <c r="AF2145" s="81" t="str">
        <f t="shared" si="336"/>
        <v>1983-Q4</v>
      </c>
      <c r="AG2145" s="87">
        <f t="shared" si="337"/>
        <v>17</v>
      </c>
      <c r="AH2145" s="87">
        <f t="shared" si="338"/>
        <v>15.2</v>
      </c>
      <c r="AI2145" s="87">
        <f t="shared" si="339"/>
        <v>1.8000000000000007</v>
      </c>
    </row>
    <row r="2146" spans="1:35" ht="12" customHeight="1" x14ac:dyDescent="0.2">
      <c r="A2146" s="73" t="s">
        <v>1887</v>
      </c>
      <c r="B2146" s="74" t="s">
        <v>35</v>
      </c>
      <c r="C2146" s="74" t="s">
        <v>13</v>
      </c>
      <c r="D2146" s="74" t="s">
        <v>12</v>
      </c>
      <c r="E2146" s="74" t="s">
        <v>1355</v>
      </c>
      <c r="F2146" s="74" t="s">
        <v>2</v>
      </c>
      <c r="G2146" s="74" t="s">
        <v>2680</v>
      </c>
      <c r="H2146" s="76">
        <v>30313</v>
      </c>
      <c r="I2146" s="77">
        <v>49</v>
      </c>
      <c r="J2146" s="78">
        <v>12.52</v>
      </c>
      <c r="K2146" s="78">
        <v>17.07</v>
      </c>
      <c r="L2146" s="78">
        <v>35.299999999999997</v>
      </c>
      <c r="M2146" s="75" t="s">
        <v>1</v>
      </c>
      <c r="N2146" s="76">
        <v>30615</v>
      </c>
      <c r="O2146" s="77">
        <v>30.2</v>
      </c>
      <c r="P2146" s="78">
        <v>11.8</v>
      </c>
      <c r="Q2146" s="78">
        <v>15</v>
      </c>
      <c r="R2146" s="78">
        <v>35.299999999999997</v>
      </c>
      <c r="S2146" s="75" t="s">
        <v>1</v>
      </c>
      <c r="T2146" s="79">
        <v>10</v>
      </c>
      <c r="V2146" s="86">
        <v>30615</v>
      </c>
      <c r="X2146" s="81" t="str">
        <f t="shared" si="330"/>
        <v>1982-Q4</v>
      </c>
      <c r="Y2146" s="81" t="str">
        <f t="shared" si="331"/>
        <v>1982-Q4</v>
      </c>
      <c r="Z2146" s="87">
        <f t="shared" si="332"/>
        <v>17.07</v>
      </c>
      <c r="AB2146" s="81" t="str">
        <f t="shared" si="333"/>
        <v>1983-Q4</v>
      </c>
      <c r="AC2146" s="81" t="str">
        <f t="shared" si="334"/>
        <v>1983-Q4</v>
      </c>
      <c r="AD2146" s="87">
        <f t="shared" si="335"/>
        <v>15</v>
      </c>
      <c r="AF2146" s="81" t="str">
        <f t="shared" si="336"/>
        <v>1983-Q4</v>
      </c>
      <c r="AG2146" s="87">
        <f t="shared" si="337"/>
        <v>17.07</v>
      </c>
      <c r="AH2146" s="87">
        <f t="shared" si="338"/>
        <v>15</v>
      </c>
      <c r="AI2146" s="87">
        <f t="shared" si="339"/>
        <v>2.0700000000000003</v>
      </c>
    </row>
    <row r="2147" spans="1:35" ht="12" customHeight="1" x14ac:dyDescent="0.2">
      <c r="A2147" s="73" t="s">
        <v>1887</v>
      </c>
      <c r="B2147" s="74" t="s">
        <v>31</v>
      </c>
      <c r="C2147" s="74" t="s">
        <v>1379</v>
      </c>
      <c r="D2147" s="74" t="s">
        <v>4</v>
      </c>
      <c r="E2147" s="74" t="s">
        <v>1384</v>
      </c>
      <c r="F2147" s="74" t="s">
        <v>2</v>
      </c>
      <c r="G2147" s="74" t="s">
        <v>2680</v>
      </c>
      <c r="H2147" s="76">
        <v>30337</v>
      </c>
      <c r="I2147" s="77">
        <v>50</v>
      </c>
      <c r="J2147" s="78">
        <v>11.15</v>
      </c>
      <c r="K2147" s="78">
        <v>17</v>
      </c>
      <c r="L2147" s="78">
        <v>37.549999999999997</v>
      </c>
      <c r="M2147" s="75" t="s">
        <v>1</v>
      </c>
      <c r="N2147" s="76">
        <v>30608</v>
      </c>
      <c r="O2147" s="77">
        <v>25.1</v>
      </c>
      <c r="P2147" s="78">
        <v>10.97</v>
      </c>
      <c r="Q2147" s="78">
        <v>16.5</v>
      </c>
      <c r="R2147" s="78">
        <v>37.549999999999997</v>
      </c>
      <c r="S2147" s="75" t="s">
        <v>1</v>
      </c>
      <c r="T2147" s="79">
        <v>9</v>
      </c>
      <c r="V2147" s="86">
        <v>30608</v>
      </c>
      <c r="X2147" s="81" t="str">
        <f t="shared" si="330"/>
        <v>1983-Q1</v>
      </c>
      <c r="Y2147" s="81" t="str">
        <f t="shared" si="331"/>
        <v>1983-Q1</v>
      </c>
      <c r="Z2147" s="87">
        <f t="shared" si="332"/>
        <v>17</v>
      </c>
      <c r="AB2147" s="81" t="str">
        <f t="shared" si="333"/>
        <v>1983-Q4</v>
      </c>
      <c r="AC2147" s="81" t="str">
        <f t="shared" si="334"/>
        <v>1983-Q4</v>
      </c>
      <c r="AD2147" s="87">
        <f t="shared" si="335"/>
        <v>16.5</v>
      </c>
      <c r="AF2147" s="81" t="str">
        <f t="shared" si="336"/>
        <v>1983-Q4</v>
      </c>
      <c r="AG2147" s="87">
        <f t="shared" si="337"/>
        <v>17</v>
      </c>
      <c r="AH2147" s="87">
        <f t="shared" si="338"/>
        <v>16.5</v>
      </c>
      <c r="AI2147" s="87">
        <f t="shared" si="339"/>
        <v>0.5</v>
      </c>
    </row>
    <row r="2148" spans="1:35" ht="12" customHeight="1" x14ac:dyDescent="0.2">
      <c r="A2148" s="73" t="s">
        <v>1887</v>
      </c>
      <c r="B2148" s="74" t="s">
        <v>31</v>
      </c>
      <c r="C2148" s="74" t="s">
        <v>1395</v>
      </c>
      <c r="D2148" s="74" t="s">
        <v>4</v>
      </c>
      <c r="E2148" s="74" t="s">
        <v>1399</v>
      </c>
      <c r="F2148" s="74" t="s">
        <v>2</v>
      </c>
      <c r="G2148" s="74" t="s">
        <v>2680</v>
      </c>
      <c r="H2148" s="76">
        <v>30337</v>
      </c>
      <c r="I2148" s="77">
        <v>65.2</v>
      </c>
      <c r="J2148" s="78">
        <v>11.16</v>
      </c>
      <c r="K2148" s="78">
        <v>17</v>
      </c>
      <c r="L2148" s="78">
        <v>33.94</v>
      </c>
      <c r="M2148" s="75" t="s">
        <v>1</v>
      </c>
      <c r="N2148" s="76">
        <v>30608</v>
      </c>
      <c r="O2148" s="77">
        <v>44.8</v>
      </c>
      <c r="P2148" s="78">
        <v>10.91</v>
      </c>
      <c r="Q2148" s="78">
        <v>16.25</v>
      </c>
      <c r="R2148" s="78">
        <v>33.94</v>
      </c>
      <c r="S2148" s="75" t="s">
        <v>1</v>
      </c>
      <c r="T2148" s="79">
        <v>9</v>
      </c>
      <c r="V2148" s="86">
        <v>30608</v>
      </c>
      <c r="X2148" s="81" t="str">
        <f t="shared" si="330"/>
        <v>1983-Q1</v>
      </c>
      <c r="Y2148" s="81" t="str">
        <f t="shared" si="331"/>
        <v>1983-Q1</v>
      </c>
      <c r="Z2148" s="87">
        <f t="shared" si="332"/>
        <v>17</v>
      </c>
      <c r="AB2148" s="81" t="str">
        <f t="shared" si="333"/>
        <v>1983-Q4</v>
      </c>
      <c r="AC2148" s="81" t="str">
        <f t="shared" si="334"/>
        <v>1983-Q4</v>
      </c>
      <c r="AD2148" s="87">
        <f t="shared" si="335"/>
        <v>16.25</v>
      </c>
      <c r="AF2148" s="81" t="str">
        <f t="shared" si="336"/>
        <v>1983-Q4</v>
      </c>
      <c r="AG2148" s="87">
        <f t="shared" si="337"/>
        <v>17</v>
      </c>
      <c r="AH2148" s="87">
        <f t="shared" si="338"/>
        <v>16.25</v>
      </c>
      <c r="AI2148" s="87">
        <f t="shared" si="339"/>
        <v>0.75</v>
      </c>
    </row>
    <row r="2149" spans="1:35" ht="12" customHeight="1" x14ac:dyDescent="0.2">
      <c r="A2149" s="73" t="s">
        <v>1887</v>
      </c>
      <c r="B2149" s="74" t="s">
        <v>70</v>
      </c>
      <c r="C2149" s="74" t="s">
        <v>704</v>
      </c>
      <c r="D2149" s="74" t="s">
        <v>2095</v>
      </c>
      <c r="E2149" s="74" t="s">
        <v>708</v>
      </c>
      <c r="F2149" s="74" t="s">
        <v>2</v>
      </c>
      <c r="G2149" s="74" t="s">
        <v>2680</v>
      </c>
      <c r="H2149" s="76">
        <v>30274</v>
      </c>
      <c r="I2149" s="77">
        <v>38.1</v>
      </c>
      <c r="J2149" s="78">
        <v>13.12</v>
      </c>
      <c r="K2149" s="78">
        <v>17.100000000000001</v>
      </c>
      <c r="L2149" s="78">
        <v>40</v>
      </c>
      <c r="M2149" s="78">
        <v>557.6</v>
      </c>
      <c r="N2149" s="76">
        <v>30607</v>
      </c>
      <c r="O2149" s="77">
        <v>10.199999999999999</v>
      </c>
      <c r="P2149" s="78">
        <v>11.65</v>
      </c>
      <c r="Q2149" s="78">
        <v>14.5</v>
      </c>
      <c r="R2149" s="78">
        <v>38.200000000000003</v>
      </c>
      <c r="S2149" s="78">
        <v>425.9</v>
      </c>
      <c r="T2149" s="79">
        <v>11</v>
      </c>
      <c r="V2149" s="86">
        <v>30607</v>
      </c>
      <c r="X2149" s="81" t="str">
        <f t="shared" si="330"/>
        <v>1982-Q4</v>
      </c>
      <c r="Y2149" s="81" t="str">
        <f t="shared" si="331"/>
        <v>1982-Q4</v>
      </c>
      <c r="Z2149" s="87">
        <f t="shared" si="332"/>
        <v>17.100000000000001</v>
      </c>
      <c r="AB2149" s="81" t="str">
        <f t="shared" si="333"/>
        <v>1983-Q4</v>
      </c>
      <c r="AC2149" s="81" t="str">
        <f t="shared" si="334"/>
        <v>1983-Q4</v>
      </c>
      <c r="AD2149" s="87">
        <f t="shared" si="335"/>
        <v>14.5</v>
      </c>
      <c r="AF2149" s="81" t="str">
        <f t="shared" si="336"/>
        <v>1983-Q4</v>
      </c>
      <c r="AG2149" s="87">
        <f t="shared" si="337"/>
        <v>17.100000000000001</v>
      </c>
      <c r="AH2149" s="87">
        <f t="shared" si="338"/>
        <v>14.5</v>
      </c>
      <c r="AI2149" s="87">
        <f t="shared" si="339"/>
        <v>2.6000000000000014</v>
      </c>
    </row>
    <row r="2150" spans="1:35" ht="12" customHeight="1" x14ac:dyDescent="0.2">
      <c r="A2150" s="73" t="s">
        <v>1887</v>
      </c>
      <c r="B2150" s="74" t="s">
        <v>95</v>
      </c>
      <c r="C2150" s="74" t="s">
        <v>3017</v>
      </c>
      <c r="D2150" s="74" t="s">
        <v>841</v>
      </c>
      <c r="E2150" s="74" t="s">
        <v>447</v>
      </c>
      <c r="F2150" s="74" t="s">
        <v>2</v>
      </c>
      <c r="G2150" s="74" t="s">
        <v>2680</v>
      </c>
      <c r="H2150" s="76">
        <v>30400</v>
      </c>
      <c r="I2150" s="77">
        <v>80.2</v>
      </c>
      <c r="J2150" s="78">
        <v>10.34</v>
      </c>
      <c r="K2150" s="78">
        <v>17</v>
      </c>
      <c r="L2150" s="78">
        <v>36.46</v>
      </c>
      <c r="M2150" s="78">
        <v>1251.9000000000001</v>
      </c>
      <c r="N2150" s="76">
        <v>30606</v>
      </c>
      <c r="O2150" s="77">
        <v>23.5</v>
      </c>
      <c r="P2150" s="78">
        <v>9.6999999999999993</v>
      </c>
      <c r="Q2150" s="78">
        <v>15.5</v>
      </c>
      <c r="R2150" s="78">
        <v>36.31</v>
      </c>
      <c r="S2150" s="78">
        <v>1065.5</v>
      </c>
      <c r="T2150" s="79">
        <v>6</v>
      </c>
      <c r="V2150" s="86">
        <v>30606</v>
      </c>
      <c r="X2150" s="81" t="str">
        <f t="shared" si="330"/>
        <v>1983-Q1</v>
      </c>
      <c r="Y2150" s="81" t="str">
        <f t="shared" si="331"/>
        <v>1983-Q1</v>
      </c>
      <c r="Z2150" s="87">
        <f t="shared" si="332"/>
        <v>17</v>
      </c>
      <c r="AB2150" s="81" t="str">
        <f t="shared" si="333"/>
        <v>1983-Q4</v>
      </c>
      <c r="AC2150" s="81" t="str">
        <f t="shared" si="334"/>
        <v>1983-Q4</v>
      </c>
      <c r="AD2150" s="87">
        <f t="shared" si="335"/>
        <v>15.5</v>
      </c>
      <c r="AF2150" s="81" t="str">
        <f t="shared" si="336"/>
        <v>1983-Q4</v>
      </c>
      <c r="AG2150" s="87">
        <f t="shared" si="337"/>
        <v>17</v>
      </c>
      <c r="AH2150" s="87">
        <f t="shared" si="338"/>
        <v>15.5</v>
      </c>
      <c r="AI2150" s="87">
        <f t="shared" si="339"/>
        <v>1.5</v>
      </c>
    </row>
    <row r="2151" spans="1:35" ht="12" customHeight="1" x14ac:dyDescent="0.2">
      <c r="A2151" s="73" t="s">
        <v>1887</v>
      </c>
      <c r="B2151" s="74" t="s">
        <v>81</v>
      </c>
      <c r="C2151" s="74" t="s">
        <v>88</v>
      </c>
      <c r="D2151" s="74" t="s">
        <v>12</v>
      </c>
      <c r="E2151" s="74" t="s">
        <v>612</v>
      </c>
      <c r="F2151" s="74" t="s">
        <v>2</v>
      </c>
      <c r="G2151" s="74" t="s">
        <v>2680</v>
      </c>
      <c r="H2151" s="76">
        <v>30278</v>
      </c>
      <c r="I2151" s="77">
        <v>24.1</v>
      </c>
      <c r="J2151" s="78">
        <v>12.29</v>
      </c>
      <c r="K2151" s="78">
        <v>17</v>
      </c>
      <c r="L2151" s="78">
        <v>39</v>
      </c>
      <c r="M2151" s="78">
        <v>245.3</v>
      </c>
      <c r="N2151" s="76">
        <v>30602</v>
      </c>
      <c r="O2151" s="77">
        <v>21.1</v>
      </c>
      <c r="P2151" s="78">
        <v>11.72</v>
      </c>
      <c r="Q2151" s="78">
        <v>15.52</v>
      </c>
      <c r="R2151" s="78">
        <v>36.159999999999997</v>
      </c>
      <c r="S2151" s="78">
        <v>243.7</v>
      </c>
      <c r="T2151" s="79">
        <v>10</v>
      </c>
      <c r="V2151" s="86">
        <v>30602</v>
      </c>
      <c r="X2151" s="81" t="str">
        <f t="shared" si="330"/>
        <v>1982-Q4</v>
      </c>
      <c r="Y2151" s="81" t="str">
        <f t="shared" si="331"/>
        <v>1982-Q4</v>
      </c>
      <c r="Z2151" s="87">
        <f t="shared" si="332"/>
        <v>17</v>
      </c>
      <c r="AB2151" s="81" t="str">
        <f t="shared" si="333"/>
        <v>1983-Q4</v>
      </c>
      <c r="AC2151" s="81" t="str">
        <f t="shared" si="334"/>
        <v>1983-Q4</v>
      </c>
      <c r="AD2151" s="87">
        <f t="shared" si="335"/>
        <v>15.52</v>
      </c>
      <c r="AF2151" s="81" t="str">
        <f t="shared" si="336"/>
        <v>1983-Q4</v>
      </c>
      <c r="AG2151" s="87">
        <f t="shared" si="337"/>
        <v>17</v>
      </c>
      <c r="AH2151" s="87">
        <f t="shared" si="338"/>
        <v>15.52</v>
      </c>
      <c r="AI2151" s="87">
        <f t="shared" si="339"/>
        <v>1.4800000000000004</v>
      </c>
    </row>
    <row r="2152" spans="1:35" ht="12" customHeight="1" x14ac:dyDescent="0.2">
      <c r="A2152" s="73" t="s">
        <v>1887</v>
      </c>
      <c r="B2152" s="74" t="s">
        <v>17</v>
      </c>
      <c r="C2152" s="74" t="s">
        <v>23</v>
      </c>
      <c r="D2152" s="74" t="s">
        <v>22</v>
      </c>
      <c r="E2152" s="74" t="s">
        <v>1619</v>
      </c>
      <c r="F2152" s="74" t="s">
        <v>2</v>
      </c>
      <c r="G2152" s="74" t="s">
        <v>2680</v>
      </c>
      <c r="H2152" s="76">
        <v>30446</v>
      </c>
      <c r="I2152" s="77">
        <v>42.2</v>
      </c>
      <c r="J2152" s="78">
        <v>11.66</v>
      </c>
      <c r="K2152" s="78">
        <v>16</v>
      </c>
      <c r="L2152" s="78">
        <v>32.479999999999997</v>
      </c>
      <c r="M2152" s="78">
        <v>983</v>
      </c>
      <c r="N2152" s="76">
        <v>30596</v>
      </c>
      <c r="O2152" s="77">
        <v>29.9</v>
      </c>
      <c r="P2152" s="78">
        <v>11.67</v>
      </c>
      <c r="Q2152" s="78">
        <v>16</v>
      </c>
      <c r="R2152" s="78">
        <v>32.549999999999997</v>
      </c>
      <c r="S2152" s="78">
        <v>980.1</v>
      </c>
      <c r="T2152" s="79">
        <v>5</v>
      </c>
      <c r="V2152" s="86">
        <v>30596</v>
      </c>
      <c r="X2152" s="81" t="str">
        <f t="shared" si="330"/>
        <v>1983-Q2</v>
      </c>
      <c r="Y2152" s="81" t="str">
        <f t="shared" si="331"/>
        <v>1983-Q2</v>
      </c>
      <c r="Z2152" s="87">
        <f t="shared" si="332"/>
        <v>16</v>
      </c>
      <c r="AB2152" s="81" t="str">
        <f t="shared" si="333"/>
        <v>1983-Q4</v>
      </c>
      <c r="AC2152" s="81" t="str">
        <f t="shared" si="334"/>
        <v>1983-Q4</v>
      </c>
      <c r="AD2152" s="87">
        <f t="shared" si="335"/>
        <v>16</v>
      </c>
      <c r="AF2152" s="81" t="str">
        <f t="shared" si="336"/>
        <v>1983-Q4</v>
      </c>
      <c r="AG2152" s="87">
        <f t="shared" si="337"/>
        <v>16</v>
      </c>
      <c r="AH2152" s="87">
        <f t="shared" si="338"/>
        <v>16</v>
      </c>
      <c r="AI2152" s="87">
        <f t="shared" si="339"/>
        <v>0</v>
      </c>
    </row>
    <row r="2153" spans="1:35" ht="12" customHeight="1" x14ac:dyDescent="0.2">
      <c r="A2153" s="73" t="s">
        <v>1887</v>
      </c>
      <c r="B2153" s="74" t="s">
        <v>116</v>
      </c>
      <c r="C2153" s="74" t="s">
        <v>13</v>
      </c>
      <c r="D2153" s="74" t="s">
        <v>12</v>
      </c>
      <c r="E2153" s="74" t="s">
        <v>1880</v>
      </c>
      <c r="F2153" s="74" t="s">
        <v>2</v>
      </c>
      <c r="G2153" s="74" t="s">
        <v>2680</v>
      </c>
      <c r="H2153" s="76">
        <v>30302</v>
      </c>
      <c r="I2153" s="77">
        <v>11.5</v>
      </c>
      <c r="J2153" s="78">
        <v>12.4</v>
      </c>
      <c r="K2153" s="78">
        <v>16</v>
      </c>
      <c r="L2153" s="78">
        <v>41.26</v>
      </c>
      <c r="M2153" s="75" t="s">
        <v>1</v>
      </c>
      <c r="N2153" s="76">
        <v>30593</v>
      </c>
      <c r="O2153" s="77">
        <v>0.7</v>
      </c>
      <c r="P2153" s="78">
        <v>11.85</v>
      </c>
      <c r="Q2153" s="78">
        <v>14.8</v>
      </c>
      <c r="R2153" s="78">
        <v>40</v>
      </c>
      <c r="S2153" s="78">
        <v>48.3</v>
      </c>
      <c r="T2153" s="79">
        <v>9</v>
      </c>
      <c r="V2153" s="86">
        <v>30593</v>
      </c>
      <c r="X2153" s="81" t="str">
        <f t="shared" si="330"/>
        <v>1982-Q4</v>
      </c>
      <c r="Y2153" s="81" t="str">
        <f t="shared" si="331"/>
        <v>1982-Q4</v>
      </c>
      <c r="Z2153" s="87">
        <f t="shared" si="332"/>
        <v>16</v>
      </c>
      <c r="AB2153" s="81" t="str">
        <f t="shared" si="333"/>
        <v>1983-Q4</v>
      </c>
      <c r="AC2153" s="81" t="str">
        <f t="shared" si="334"/>
        <v>1983-Q4</v>
      </c>
      <c r="AD2153" s="87">
        <f t="shared" si="335"/>
        <v>14.8</v>
      </c>
      <c r="AF2153" s="81" t="str">
        <f t="shared" si="336"/>
        <v>1983-Q4</v>
      </c>
      <c r="AG2153" s="87">
        <f t="shared" si="337"/>
        <v>16</v>
      </c>
      <c r="AH2153" s="87">
        <f t="shared" si="338"/>
        <v>14.8</v>
      </c>
      <c r="AI2153" s="87">
        <f t="shared" si="339"/>
        <v>1.1999999999999993</v>
      </c>
    </row>
    <row r="2154" spans="1:35" ht="12" customHeight="1" x14ac:dyDescent="0.2">
      <c r="A2154" s="73" t="s">
        <v>1887</v>
      </c>
      <c r="B2154" s="74" t="s">
        <v>109</v>
      </c>
      <c r="C2154" s="74" t="s">
        <v>272</v>
      </c>
      <c r="D2154" s="74" t="s">
        <v>271</v>
      </c>
      <c r="E2154" s="74" t="s">
        <v>314</v>
      </c>
      <c r="F2154" s="74" t="s">
        <v>2</v>
      </c>
      <c r="G2154" s="74" t="s">
        <v>2680</v>
      </c>
      <c r="H2154" s="76">
        <v>30190</v>
      </c>
      <c r="I2154" s="77">
        <v>89.2</v>
      </c>
      <c r="J2154" s="78">
        <v>13.59</v>
      </c>
      <c r="K2154" s="78">
        <v>16.5</v>
      </c>
      <c r="L2154" s="78">
        <v>40.85</v>
      </c>
      <c r="M2154" s="75" t="s">
        <v>1</v>
      </c>
      <c r="N2154" s="76">
        <v>30589</v>
      </c>
      <c r="O2154" s="77">
        <v>6.9</v>
      </c>
      <c r="P2154" s="78">
        <v>12.83</v>
      </c>
      <c r="Q2154" s="78">
        <v>16.149999999999999</v>
      </c>
      <c r="R2154" s="78">
        <v>42.5</v>
      </c>
      <c r="S2154" s="75" t="s">
        <v>1</v>
      </c>
      <c r="T2154" s="79">
        <v>13</v>
      </c>
      <c r="V2154" s="86">
        <v>30589</v>
      </c>
      <c r="X2154" s="81" t="str">
        <f t="shared" si="330"/>
        <v>1982-Q3</v>
      </c>
      <c r="Y2154" s="81" t="str">
        <f t="shared" si="331"/>
        <v>1982-Q3</v>
      </c>
      <c r="Z2154" s="87">
        <f t="shared" si="332"/>
        <v>16.5</v>
      </c>
      <c r="AB2154" s="81" t="str">
        <f t="shared" si="333"/>
        <v>1983-Q3</v>
      </c>
      <c r="AC2154" s="81" t="str">
        <f t="shared" si="334"/>
        <v>1983-Q3</v>
      </c>
      <c r="AD2154" s="87">
        <f t="shared" si="335"/>
        <v>16.149999999999999</v>
      </c>
      <c r="AF2154" s="81" t="str">
        <f t="shared" si="336"/>
        <v>1983-Q3</v>
      </c>
      <c r="AG2154" s="87">
        <f t="shared" si="337"/>
        <v>16.5</v>
      </c>
      <c r="AH2154" s="87">
        <f t="shared" si="338"/>
        <v>16.149999999999999</v>
      </c>
      <c r="AI2154" s="87">
        <f t="shared" si="339"/>
        <v>0.35000000000000142</v>
      </c>
    </row>
    <row r="2155" spans="1:35" ht="12" customHeight="1" x14ac:dyDescent="0.2">
      <c r="A2155" s="73" t="s">
        <v>1887</v>
      </c>
      <c r="B2155" s="74" t="s">
        <v>193</v>
      </c>
      <c r="C2155" s="74" t="s">
        <v>168</v>
      </c>
      <c r="D2155" s="74" t="s">
        <v>167</v>
      </c>
      <c r="E2155" s="74" t="s">
        <v>1036</v>
      </c>
      <c r="F2155" s="74" t="s">
        <v>2</v>
      </c>
      <c r="G2155" s="74" t="s">
        <v>2680</v>
      </c>
      <c r="H2155" s="76">
        <v>30376</v>
      </c>
      <c r="I2155" s="77">
        <v>112.9</v>
      </c>
      <c r="J2155" s="78">
        <v>11.94</v>
      </c>
      <c r="K2155" s="78">
        <v>15.5</v>
      </c>
      <c r="L2155" s="78">
        <v>40</v>
      </c>
      <c r="M2155" s="78">
        <v>2589.1999999999998</v>
      </c>
      <c r="N2155" s="76">
        <v>30589</v>
      </c>
      <c r="O2155" s="77">
        <v>76.2</v>
      </c>
      <c r="P2155" s="78">
        <v>11.84</v>
      </c>
      <c r="Q2155" s="78">
        <v>15.25</v>
      </c>
      <c r="R2155" s="78">
        <v>40</v>
      </c>
      <c r="S2155" s="78">
        <v>2548.6</v>
      </c>
      <c r="T2155" s="79">
        <v>7</v>
      </c>
      <c r="V2155" s="86">
        <v>30589</v>
      </c>
      <c r="X2155" s="81" t="str">
        <f t="shared" si="330"/>
        <v>1983-Q1</v>
      </c>
      <c r="Y2155" s="81" t="str">
        <f t="shared" si="331"/>
        <v>1983-Q1</v>
      </c>
      <c r="Z2155" s="87">
        <f t="shared" si="332"/>
        <v>15.5</v>
      </c>
      <c r="AB2155" s="81" t="str">
        <f t="shared" si="333"/>
        <v>1983-Q3</v>
      </c>
      <c r="AC2155" s="81" t="str">
        <f t="shared" si="334"/>
        <v>1983-Q3</v>
      </c>
      <c r="AD2155" s="87">
        <f t="shared" si="335"/>
        <v>15.25</v>
      </c>
      <c r="AF2155" s="81" t="str">
        <f t="shared" si="336"/>
        <v>1983-Q3</v>
      </c>
      <c r="AG2155" s="87">
        <f t="shared" si="337"/>
        <v>15.5</v>
      </c>
      <c r="AH2155" s="87">
        <f t="shared" si="338"/>
        <v>15.25</v>
      </c>
      <c r="AI2155" s="87">
        <f t="shared" si="339"/>
        <v>0.25</v>
      </c>
    </row>
    <row r="2156" spans="1:35" ht="12" customHeight="1" x14ac:dyDescent="0.2">
      <c r="A2156" s="73" t="s">
        <v>1887</v>
      </c>
      <c r="B2156" s="74" t="s">
        <v>92</v>
      </c>
      <c r="C2156" s="74" t="s">
        <v>91</v>
      </c>
      <c r="D2156" s="74" t="s">
        <v>52</v>
      </c>
      <c r="E2156" s="74" t="s">
        <v>460</v>
      </c>
      <c r="F2156" s="74" t="s">
        <v>2</v>
      </c>
      <c r="G2156" s="74" t="s">
        <v>2680</v>
      </c>
      <c r="H2156" s="76">
        <v>30382</v>
      </c>
      <c r="I2156" s="77">
        <v>319.5</v>
      </c>
      <c r="J2156" s="78">
        <v>12.71</v>
      </c>
      <c r="K2156" s="78">
        <v>16.5</v>
      </c>
      <c r="L2156" s="78">
        <v>35.61</v>
      </c>
      <c r="M2156" s="75" t="s">
        <v>1</v>
      </c>
      <c r="N2156" s="76">
        <v>30588</v>
      </c>
      <c r="O2156" s="77">
        <v>195.4</v>
      </c>
      <c r="P2156" s="78">
        <v>12.23</v>
      </c>
      <c r="Q2156" s="78">
        <v>15.5</v>
      </c>
      <c r="R2156" s="78">
        <v>34.5</v>
      </c>
      <c r="S2156" s="75" t="s">
        <v>1</v>
      </c>
      <c r="T2156" s="79">
        <v>6</v>
      </c>
      <c r="V2156" s="86">
        <v>30588</v>
      </c>
      <c r="X2156" s="81" t="str">
        <f t="shared" si="330"/>
        <v>1983-Q1</v>
      </c>
      <c r="Y2156" s="81" t="str">
        <f t="shared" si="331"/>
        <v>1983-Q1</v>
      </c>
      <c r="Z2156" s="87">
        <f t="shared" si="332"/>
        <v>16.5</v>
      </c>
      <c r="AB2156" s="81" t="str">
        <f t="shared" si="333"/>
        <v>1983-Q3</v>
      </c>
      <c r="AC2156" s="81" t="str">
        <f t="shared" si="334"/>
        <v>1983-Q3</v>
      </c>
      <c r="AD2156" s="87">
        <f t="shared" si="335"/>
        <v>15.5</v>
      </c>
      <c r="AF2156" s="81" t="str">
        <f t="shared" si="336"/>
        <v>1983-Q3</v>
      </c>
      <c r="AG2156" s="87">
        <f t="shared" si="337"/>
        <v>16.5</v>
      </c>
      <c r="AH2156" s="87">
        <f t="shared" si="338"/>
        <v>15.5</v>
      </c>
      <c r="AI2156" s="87">
        <f t="shared" si="339"/>
        <v>1</v>
      </c>
    </row>
    <row r="2157" spans="1:35" ht="12" customHeight="1" x14ac:dyDescent="0.2">
      <c r="A2157" s="73" t="s">
        <v>1887</v>
      </c>
      <c r="B2157" s="74" t="s">
        <v>163</v>
      </c>
      <c r="C2157" s="74" t="s">
        <v>2034</v>
      </c>
      <c r="D2157" s="74" t="s">
        <v>167</v>
      </c>
      <c r="E2157" s="74" t="s">
        <v>1456</v>
      </c>
      <c r="F2157" s="74" t="s">
        <v>2</v>
      </c>
      <c r="G2157" s="74" t="s">
        <v>2680</v>
      </c>
      <c r="H2157" s="76">
        <v>30202</v>
      </c>
      <c r="I2157" s="77">
        <v>45.4</v>
      </c>
      <c r="J2157" s="78">
        <v>11.78</v>
      </c>
      <c r="K2157" s="78">
        <v>15.5</v>
      </c>
      <c r="L2157" s="78">
        <v>37.36</v>
      </c>
      <c r="M2157" s="78">
        <v>694.7</v>
      </c>
      <c r="N2157" s="76">
        <v>30587</v>
      </c>
      <c r="O2157" s="77">
        <v>34.9</v>
      </c>
      <c r="P2157" s="78">
        <v>11.39</v>
      </c>
      <c r="Q2157" s="78">
        <v>14.5</v>
      </c>
      <c r="R2157" s="78">
        <v>39.33</v>
      </c>
      <c r="S2157" s="78">
        <v>465.5</v>
      </c>
      <c r="T2157" s="79">
        <v>12</v>
      </c>
      <c r="V2157" s="86">
        <v>30587</v>
      </c>
      <c r="X2157" s="81" t="str">
        <f t="shared" si="330"/>
        <v>1982-Q3</v>
      </c>
      <c r="Y2157" s="81" t="str">
        <f t="shared" si="331"/>
        <v>1982-Q3</v>
      </c>
      <c r="Z2157" s="87">
        <f t="shared" si="332"/>
        <v>15.5</v>
      </c>
      <c r="AB2157" s="81" t="str">
        <f t="shared" si="333"/>
        <v>1983-Q3</v>
      </c>
      <c r="AC2157" s="81" t="str">
        <f t="shared" si="334"/>
        <v>1983-Q3</v>
      </c>
      <c r="AD2157" s="87">
        <f t="shared" si="335"/>
        <v>14.5</v>
      </c>
      <c r="AF2157" s="81" t="str">
        <f t="shared" si="336"/>
        <v>1983-Q3</v>
      </c>
      <c r="AG2157" s="87">
        <f t="shared" si="337"/>
        <v>15.5</v>
      </c>
      <c r="AH2157" s="87">
        <f t="shared" si="338"/>
        <v>14.5</v>
      </c>
      <c r="AI2157" s="87">
        <f t="shared" si="339"/>
        <v>1</v>
      </c>
    </row>
    <row r="2158" spans="1:35" ht="12" customHeight="1" x14ac:dyDescent="0.2">
      <c r="A2158" s="73" t="s">
        <v>1887</v>
      </c>
      <c r="B2158" s="74" t="s">
        <v>1653</v>
      </c>
      <c r="C2158" s="74" t="s">
        <v>1654</v>
      </c>
      <c r="D2158" s="74" t="s">
        <v>2095</v>
      </c>
      <c r="E2158" s="74" t="s">
        <v>1666</v>
      </c>
      <c r="F2158" s="74" t="s">
        <v>2</v>
      </c>
      <c r="G2158" s="74" t="s">
        <v>2680</v>
      </c>
      <c r="H2158" s="76">
        <v>30433</v>
      </c>
      <c r="I2158" s="77">
        <v>11.1</v>
      </c>
      <c r="J2158" s="78">
        <v>13.24</v>
      </c>
      <c r="K2158" s="78">
        <v>16.600000000000001</v>
      </c>
      <c r="L2158" s="78">
        <v>46.1</v>
      </c>
      <c r="M2158" s="75" t="s">
        <v>1</v>
      </c>
      <c r="N2158" s="76">
        <v>30581</v>
      </c>
      <c r="O2158" s="77">
        <v>4.5999999999999996</v>
      </c>
      <c r="P2158" s="75" t="s">
        <v>1</v>
      </c>
      <c r="Q2158" s="75" t="s">
        <v>1</v>
      </c>
      <c r="R2158" s="75" t="s">
        <v>1</v>
      </c>
      <c r="S2158" s="75" t="s">
        <v>1</v>
      </c>
      <c r="T2158" s="79">
        <v>4</v>
      </c>
      <c r="V2158" s="86">
        <v>30581</v>
      </c>
      <c r="X2158" s="81" t="str">
        <f t="shared" si="330"/>
        <v>1983-Q2</v>
      </c>
      <c r="Y2158" s="81" t="str">
        <f t="shared" si="331"/>
        <v>1983-Q2</v>
      </c>
      <c r="Z2158" s="87">
        <f t="shared" si="332"/>
        <v>16.600000000000001</v>
      </c>
      <c r="AB2158" s="81" t="str">
        <f t="shared" si="333"/>
        <v>1983-Q3</v>
      </c>
      <c r="AC2158" s="81" t="str">
        <f t="shared" si="334"/>
        <v/>
      </c>
      <c r="AD2158" s="87" t="str">
        <f t="shared" si="335"/>
        <v/>
      </c>
      <c r="AF2158" s="81" t="str">
        <f t="shared" si="336"/>
        <v/>
      </c>
      <c r="AG2158" s="87" t="str">
        <f t="shared" si="337"/>
        <v/>
      </c>
      <c r="AH2158" s="87" t="str">
        <f t="shared" si="338"/>
        <v/>
      </c>
      <c r="AI2158" s="87" t="str">
        <f t="shared" si="339"/>
        <v/>
      </c>
    </row>
    <row r="2159" spans="1:35" ht="12" customHeight="1" x14ac:dyDescent="0.2">
      <c r="A2159" s="73" t="s">
        <v>1887</v>
      </c>
      <c r="B2159" s="74" t="s">
        <v>184</v>
      </c>
      <c r="C2159" s="74" t="s">
        <v>2452</v>
      </c>
      <c r="D2159" s="74" t="s">
        <v>4</v>
      </c>
      <c r="E2159" s="74" t="s">
        <v>1268</v>
      </c>
      <c r="F2159" s="74" t="s">
        <v>2</v>
      </c>
      <c r="G2159" s="74" t="s">
        <v>2680</v>
      </c>
      <c r="H2159" s="76">
        <v>30489</v>
      </c>
      <c r="I2159" s="77">
        <v>0</v>
      </c>
      <c r="J2159" s="75" t="s">
        <v>1</v>
      </c>
      <c r="K2159" s="75" t="s">
        <v>1</v>
      </c>
      <c r="L2159" s="75" t="s">
        <v>1</v>
      </c>
      <c r="M2159" s="75" t="s">
        <v>1</v>
      </c>
      <c r="N2159" s="76">
        <v>30580</v>
      </c>
      <c r="O2159" s="77">
        <v>-13.5</v>
      </c>
      <c r="P2159" s="75" t="s">
        <v>1</v>
      </c>
      <c r="Q2159" s="75" t="s">
        <v>1</v>
      </c>
      <c r="R2159" s="75" t="s">
        <v>1</v>
      </c>
      <c r="S2159" s="75" t="s">
        <v>1</v>
      </c>
      <c r="T2159" s="79">
        <v>3</v>
      </c>
      <c r="V2159" s="86">
        <v>30580</v>
      </c>
      <c r="X2159" s="81" t="str">
        <f t="shared" si="330"/>
        <v>1983-Q2</v>
      </c>
      <c r="Y2159" s="81" t="str">
        <f t="shared" si="331"/>
        <v/>
      </c>
      <c r="Z2159" s="87" t="str">
        <f t="shared" si="332"/>
        <v/>
      </c>
      <c r="AB2159" s="81" t="str">
        <f t="shared" si="333"/>
        <v>1983-Q3</v>
      </c>
      <c r="AC2159" s="81" t="str">
        <f t="shared" si="334"/>
        <v/>
      </c>
      <c r="AD2159" s="87" t="str">
        <f t="shared" si="335"/>
        <v/>
      </c>
      <c r="AF2159" s="81" t="str">
        <f t="shared" si="336"/>
        <v/>
      </c>
      <c r="AG2159" s="87" t="str">
        <f t="shared" si="337"/>
        <v/>
      </c>
      <c r="AH2159" s="87" t="str">
        <f t="shared" si="338"/>
        <v/>
      </c>
      <c r="AI2159" s="87" t="str">
        <f t="shared" si="339"/>
        <v/>
      </c>
    </row>
    <row r="2160" spans="1:35" ht="12" customHeight="1" x14ac:dyDescent="0.2">
      <c r="A2160" s="73" t="s">
        <v>1887</v>
      </c>
      <c r="B2160" s="74" t="s">
        <v>76</v>
      </c>
      <c r="C2160" s="74" t="s">
        <v>75</v>
      </c>
      <c r="D2160" s="74" t="s">
        <v>22</v>
      </c>
      <c r="E2160" s="74" t="s">
        <v>683</v>
      </c>
      <c r="F2160" s="74" t="s">
        <v>2</v>
      </c>
      <c r="G2160" s="74" t="s">
        <v>2680</v>
      </c>
      <c r="H2160" s="76">
        <v>30378</v>
      </c>
      <c r="I2160" s="77">
        <v>33.1</v>
      </c>
      <c r="J2160" s="78">
        <v>13.05</v>
      </c>
      <c r="K2160" s="78">
        <v>17.5</v>
      </c>
      <c r="L2160" s="78">
        <v>36.08</v>
      </c>
      <c r="M2160" s="78">
        <v>445.4</v>
      </c>
      <c r="N2160" s="76">
        <v>30579</v>
      </c>
      <c r="O2160" s="77">
        <v>4.2</v>
      </c>
      <c r="P2160" s="78">
        <v>12.49</v>
      </c>
      <c r="Q2160" s="78">
        <v>16.5</v>
      </c>
      <c r="R2160" s="78">
        <v>36.229999999999997</v>
      </c>
      <c r="S2160" s="78">
        <v>438.8</v>
      </c>
      <c r="T2160" s="79">
        <v>6</v>
      </c>
      <c r="V2160" s="86">
        <v>30579</v>
      </c>
      <c r="X2160" s="81" t="str">
        <f t="shared" si="330"/>
        <v>1983-Q1</v>
      </c>
      <c r="Y2160" s="81" t="str">
        <f t="shared" si="331"/>
        <v>1983-Q1</v>
      </c>
      <c r="Z2160" s="87">
        <f t="shared" si="332"/>
        <v>17.5</v>
      </c>
      <c r="AB2160" s="81" t="str">
        <f t="shared" si="333"/>
        <v>1983-Q3</v>
      </c>
      <c r="AC2160" s="81" t="str">
        <f t="shared" si="334"/>
        <v>1983-Q3</v>
      </c>
      <c r="AD2160" s="87">
        <f t="shared" si="335"/>
        <v>16.5</v>
      </c>
      <c r="AF2160" s="81" t="str">
        <f t="shared" si="336"/>
        <v>1983-Q3</v>
      </c>
      <c r="AG2160" s="87">
        <f t="shared" si="337"/>
        <v>17.5</v>
      </c>
      <c r="AH2160" s="87">
        <f t="shared" si="338"/>
        <v>16.5</v>
      </c>
      <c r="AI2160" s="87">
        <f t="shared" si="339"/>
        <v>1</v>
      </c>
    </row>
    <row r="2161" spans="1:35" ht="12" customHeight="1" x14ac:dyDescent="0.2">
      <c r="A2161" s="73" t="s">
        <v>1887</v>
      </c>
      <c r="B2161" s="74" t="s">
        <v>193</v>
      </c>
      <c r="C2161" s="74" t="s">
        <v>2034</v>
      </c>
      <c r="D2161" s="74" t="s">
        <v>167</v>
      </c>
      <c r="E2161" s="74" t="s">
        <v>1043</v>
      </c>
      <c r="F2161" s="74" t="s">
        <v>2</v>
      </c>
      <c r="G2161" s="74" t="s">
        <v>2680</v>
      </c>
      <c r="H2161" s="76">
        <v>30358</v>
      </c>
      <c r="I2161" s="77">
        <v>165.9</v>
      </c>
      <c r="J2161" s="78">
        <v>11.76</v>
      </c>
      <c r="K2161" s="78">
        <v>15.5</v>
      </c>
      <c r="L2161" s="78">
        <v>38</v>
      </c>
      <c r="M2161" s="78">
        <v>2311.9</v>
      </c>
      <c r="N2161" s="76">
        <v>30578</v>
      </c>
      <c r="O2161" s="77">
        <v>90.9</v>
      </c>
      <c r="P2161" s="78">
        <v>11.38</v>
      </c>
      <c r="Q2161" s="78">
        <v>14.5</v>
      </c>
      <c r="R2161" s="78">
        <v>38</v>
      </c>
      <c r="S2161" s="78">
        <v>2222.1</v>
      </c>
      <c r="T2161" s="79">
        <v>7</v>
      </c>
      <c r="V2161" s="86">
        <v>30578</v>
      </c>
      <c r="X2161" s="81" t="str">
        <f t="shared" si="330"/>
        <v>1983-Q1</v>
      </c>
      <c r="Y2161" s="81" t="str">
        <f t="shared" si="331"/>
        <v>1983-Q1</v>
      </c>
      <c r="Z2161" s="87">
        <f t="shared" si="332"/>
        <v>15.5</v>
      </c>
      <c r="AB2161" s="81" t="str">
        <f t="shared" si="333"/>
        <v>1983-Q3</v>
      </c>
      <c r="AC2161" s="81" t="str">
        <f t="shared" si="334"/>
        <v>1983-Q3</v>
      </c>
      <c r="AD2161" s="87">
        <f t="shared" si="335"/>
        <v>14.5</v>
      </c>
      <c r="AF2161" s="81" t="str">
        <f t="shared" si="336"/>
        <v>1983-Q3</v>
      </c>
      <c r="AG2161" s="87">
        <f t="shared" si="337"/>
        <v>15.5</v>
      </c>
      <c r="AH2161" s="87">
        <f t="shared" si="338"/>
        <v>14.5</v>
      </c>
      <c r="AI2161" s="87">
        <f t="shared" si="339"/>
        <v>1</v>
      </c>
    </row>
    <row r="2162" spans="1:35" ht="12" customHeight="1" x14ac:dyDescent="0.2">
      <c r="A2162" s="73" t="s">
        <v>1887</v>
      </c>
      <c r="B2162" s="74" t="s">
        <v>242</v>
      </c>
      <c r="C2162" s="74" t="s">
        <v>2774</v>
      </c>
      <c r="D2162" s="74" t="s">
        <v>241</v>
      </c>
      <c r="E2162" s="74" t="s">
        <v>483</v>
      </c>
      <c r="F2162" s="74" t="s">
        <v>2</v>
      </c>
      <c r="G2162" s="74" t="s">
        <v>2680</v>
      </c>
      <c r="H2162" s="76">
        <v>30138</v>
      </c>
      <c r="I2162" s="77">
        <v>47.5</v>
      </c>
      <c r="J2162" s="78">
        <v>12.26</v>
      </c>
      <c r="K2162" s="78">
        <v>17</v>
      </c>
      <c r="L2162" s="78">
        <v>40</v>
      </c>
      <c r="M2162" s="75" t="s">
        <v>1</v>
      </c>
      <c r="N2162" s="76">
        <v>30575</v>
      </c>
      <c r="O2162" s="77">
        <v>22.3</v>
      </c>
      <c r="P2162" s="78">
        <v>11.4</v>
      </c>
      <c r="Q2162" s="78">
        <v>15</v>
      </c>
      <c r="R2162" s="78">
        <v>37.979999999999997</v>
      </c>
      <c r="S2162" s="78">
        <v>459.6</v>
      </c>
      <c r="T2162" s="79">
        <v>14</v>
      </c>
      <c r="V2162" s="86">
        <v>30575</v>
      </c>
      <c r="X2162" s="81" t="str">
        <f t="shared" si="330"/>
        <v>1982-Q3</v>
      </c>
      <c r="Y2162" s="81" t="str">
        <f t="shared" si="331"/>
        <v>1982-Q3</v>
      </c>
      <c r="Z2162" s="87">
        <f t="shared" si="332"/>
        <v>17</v>
      </c>
      <c r="AB2162" s="81" t="str">
        <f t="shared" si="333"/>
        <v>1983-Q3</v>
      </c>
      <c r="AC2162" s="81" t="str">
        <f t="shared" si="334"/>
        <v>1983-Q3</v>
      </c>
      <c r="AD2162" s="87">
        <f t="shared" si="335"/>
        <v>15</v>
      </c>
      <c r="AF2162" s="81" t="str">
        <f t="shared" si="336"/>
        <v>1983-Q3</v>
      </c>
      <c r="AG2162" s="87">
        <f t="shared" si="337"/>
        <v>17</v>
      </c>
      <c r="AH2162" s="87">
        <f t="shared" si="338"/>
        <v>15</v>
      </c>
      <c r="AI2162" s="87">
        <f t="shared" si="339"/>
        <v>2</v>
      </c>
    </row>
    <row r="2163" spans="1:35" ht="12" customHeight="1" x14ac:dyDescent="0.2">
      <c r="A2163" s="73" t="s">
        <v>1887</v>
      </c>
      <c r="B2163" s="74" t="s">
        <v>31</v>
      </c>
      <c r="C2163" s="74" t="s">
        <v>30</v>
      </c>
      <c r="D2163" s="74" t="s">
        <v>2095</v>
      </c>
      <c r="E2163" s="74" t="s">
        <v>1375</v>
      </c>
      <c r="F2163" s="74" t="s">
        <v>2</v>
      </c>
      <c r="G2163" s="74" t="s">
        <v>2680</v>
      </c>
      <c r="H2163" s="76">
        <v>30435</v>
      </c>
      <c r="I2163" s="77">
        <v>49.9</v>
      </c>
      <c r="J2163" s="78">
        <v>12.29</v>
      </c>
      <c r="K2163" s="78">
        <v>17</v>
      </c>
      <c r="L2163" s="78">
        <v>37.4</v>
      </c>
      <c r="M2163" s="75" t="s">
        <v>1</v>
      </c>
      <c r="N2163" s="76">
        <v>30575</v>
      </c>
      <c r="O2163" s="77">
        <v>21</v>
      </c>
      <c r="P2163" s="75" t="s">
        <v>1</v>
      </c>
      <c r="Q2163" s="75" t="s">
        <v>1</v>
      </c>
      <c r="R2163" s="75" t="s">
        <v>1</v>
      </c>
      <c r="S2163" s="78">
        <v>1774.8</v>
      </c>
      <c r="T2163" s="79">
        <v>4</v>
      </c>
      <c r="V2163" s="86">
        <v>30575</v>
      </c>
      <c r="X2163" s="81" t="str">
        <f t="shared" si="330"/>
        <v>1983-Q2</v>
      </c>
      <c r="Y2163" s="81" t="str">
        <f t="shared" si="331"/>
        <v>1983-Q2</v>
      </c>
      <c r="Z2163" s="87">
        <f t="shared" si="332"/>
        <v>17</v>
      </c>
      <c r="AB2163" s="81" t="str">
        <f t="shared" si="333"/>
        <v>1983-Q3</v>
      </c>
      <c r="AC2163" s="81" t="str">
        <f t="shared" si="334"/>
        <v/>
      </c>
      <c r="AD2163" s="87" t="str">
        <f t="shared" si="335"/>
        <v/>
      </c>
      <c r="AF2163" s="81" t="str">
        <f t="shared" si="336"/>
        <v/>
      </c>
      <c r="AG2163" s="87" t="str">
        <f t="shared" si="337"/>
        <v/>
      </c>
      <c r="AH2163" s="87" t="str">
        <f t="shared" si="338"/>
        <v/>
      </c>
      <c r="AI2163" s="87" t="str">
        <f t="shared" si="339"/>
        <v/>
      </c>
    </row>
    <row r="2164" spans="1:35" ht="12" customHeight="1" x14ac:dyDescent="0.2">
      <c r="A2164" s="73" t="s">
        <v>1887</v>
      </c>
      <c r="B2164" s="74" t="s">
        <v>184</v>
      </c>
      <c r="C2164" s="74" t="s">
        <v>1296</v>
      </c>
      <c r="D2164" s="74" t="s">
        <v>4</v>
      </c>
      <c r="E2164" s="74" t="s">
        <v>1302</v>
      </c>
      <c r="F2164" s="74" t="s">
        <v>2</v>
      </c>
      <c r="G2164" s="74" t="s">
        <v>2680</v>
      </c>
      <c r="H2164" s="76">
        <v>30281</v>
      </c>
      <c r="I2164" s="77">
        <v>215.2</v>
      </c>
      <c r="J2164" s="78">
        <v>14.01</v>
      </c>
      <c r="K2164" s="78">
        <v>19</v>
      </c>
      <c r="L2164" s="78">
        <v>38.94</v>
      </c>
      <c r="M2164" s="78">
        <v>2436.6</v>
      </c>
      <c r="N2164" s="76">
        <v>30573</v>
      </c>
      <c r="O2164" s="77">
        <v>102</v>
      </c>
      <c r="P2164" s="78">
        <v>12.37</v>
      </c>
      <c r="Q2164" s="78">
        <v>15.78</v>
      </c>
      <c r="R2164" s="78">
        <v>37</v>
      </c>
      <c r="S2164" s="78">
        <v>2111.1</v>
      </c>
      <c r="T2164" s="79">
        <v>9</v>
      </c>
      <c r="V2164" s="86">
        <v>30573</v>
      </c>
      <c r="X2164" s="81" t="str">
        <f t="shared" si="330"/>
        <v>1982-Q4</v>
      </c>
      <c r="Y2164" s="81" t="str">
        <f t="shared" si="331"/>
        <v>1982-Q4</v>
      </c>
      <c r="Z2164" s="87">
        <f t="shared" si="332"/>
        <v>19</v>
      </c>
      <c r="AB2164" s="81" t="str">
        <f t="shared" si="333"/>
        <v>1983-Q3</v>
      </c>
      <c r="AC2164" s="81" t="str">
        <f t="shared" si="334"/>
        <v>1983-Q3</v>
      </c>
      <c r="AD2164" s="87">
        <f t="shared" si="335"/>
        <v>15.78</v>
      </c>
      <c r="AF2164" s="81" t="str">
        <f t="shared" si="336"/>
        <v>1983-Q3</v>
      </c>
      <c r="AG2164" s="87">
        <f t="shared" si="337"/>
        <v>19</v>
      </c>
      <c r="AH2164" s="87">
        <f t="shared" si="338"/>
        <v>15.78</v>
      </c>
      <c r="AI2164" s="87">
        <f t="shared" si="339"/>
        <v>3.2200000000000006</v>
      </c>
    </row>
    <row r="2165" spans="1:35" ht="12" customHeight="1" x14ac:dyDescent="0.2">
      <c r="A2165" s="73" t="s">
        <v>1887</v>
      </c>
      <c r="B2165" s="74" t="s">
        <v>44</v>
      </c>
      <c r="C2165" s="74" t="s">
        <v>155</v>
      </c>
      <c r="D2165" s="74" t="s">
        <v>2095</v>
      </c>
      <c r="E2165" s="74" t="s">
        <v>1122</v>
      </c>
      <c r="F2165" s="74" t="s">
        <v>2</v>
      </c>
      <c r="G2165" s="74" t="s">
        <v>2680</v>
      </c>
      <c r="H2165" s="76">
        <v>30512</v>
      </c>
      <c r="I2165" s="77">
        <v>8.6999999999999993</v>
      </c>
      <c r="J2165" s="78">
        <v>13.04</v>
      </c>
      <c r="K2165" s="78">
        <v>15</v>
      </c>
      <c r="L2165" s="78">
        <v>38.119999999999997</v>
      </c>
      <c r="M2165" s="75" t="s">
        <v>1</v>
      </c>
      <c r="N2165" s="76">
        <v>30566</v>
      </c>
      <c r="O2165" s="77">
        <v>8.6999999999999993</v>
      </c>
      <c r="P2165" s="78">
        <v>12.6</v>
      </c>
      <c r="Q2165" s="78">
        <v>15</v>
      </c>
      <c r="R2165" s="78">
        <v>38.119999999999997</v>
      </c>
      <c r="S2165" s="75" t="s">
        <v>1</v>
      </c>
      <c r="T2165" s="79">
        <v>1</v>
      </c>
      <c r="V2165" s="86">
        <v>30566</v>
      </c>
      <c r="X2165" s="81" t="str">
        <f t="shared" si="330"/>
        <v>1983-Q3</v>
      </c>
      <c r="Y2165" s="81" t="str">
        <f t="shared" si="331"/>
        <v>1983-Q3</v>
      </c>
      <c r="Z2165" s="87">
        <f t="shared" si="332"/>
        <v>15</v>
      </c>
      <c r="AB2165" s="81" t="str">
        <f t="shared" si="333"/>
        <v>1983-Q3</v>
      </c>
      <c r="AC2165" s="81" t="str">
        <f t="shared" si="334"/>
        <v>1983-Q3</v>
      </c>
      <c r="AD2165" s="87">
        <f t="shared" si="335"/>
        <v>15</v>
      </c>
      <c r="AF2165" s="81" t="str">
        <f t="shared" si="336"/>
        <v>1983-Q3</v>
      </c>
      <c r="AG2165" s="87">
        <f t="shared" si="337"/>
        <v>15</v>
      </c>
      <c r="AH2165" s="87">
        <f t="shared" si="338"/>
        <v>15</v>
      </c>
      <c r="AI2165" s="87">
        <f t="shared" si="339"/>
        <v>0</v>
      </c>
    </row>
    <row r="2166" spans="1:35" ht="12" customHeight="1" x14ac:dyDescent="0.2">
      <c r="A2166" s="73" t="s">
        <v>1887</v>
      </c>
      <c r="B2166" s="74" t="s">
        <v>8</v>
      </c>
      <c r="C2166" s="74" t="s">
        <v>3006</v>
      </c>
      <c r="D2166" s="74" t="s">
        <v>122</v>
      </c>
      <c r="E2166" s="74" t="s">
        <v>1810</v>
      </c>
      <c r="F2166" s="74" t="s">
        <v>2</v>
      </c>
      <c r="G2166" s="74" t="s">
        <v>2680</v>
      </c>
      <c r="H2166" s="76">
        <v>30326</v>
      </c>
      <c r="I2166" s="77">
        <v>7.6</v>
      </c>
      <c r="J2166" s="78">
        <v>13.13</v>
      </c>
      <c r="K2166" s="78">
        <v>14.75</v>
      </c>
      <c r="L2166" s="78">
        <v>44.7</v>
      </c>
      <c r="M2166" s="75" t="s">
        <v>1</v>
      </c>
      <c r="N2166" s="76">
        <v>30559</v>
      </c>
      <c r="O2166" s="77">
        <v>5.7</v>
      </c>
      <c r="P2166" s="78">
        <v>12.94</v>
      </c>
      <c r="Q2166" s="78">
        <v>14.75</v>
      </c>
      <c r="R2166" s="78">
        <v>45.5</v>
      </c>
      <c r="S2166" s="78">
        <v>574.6</v>
      </c>
      <c r="T2166" s="79">
        <v>7</v>
      </c>
      <c r="V2166" s="86">
        <v>30559</v>
      </c>
      <c r="X2166" s="81" t="str">
        <f t="shared" si="330"/>
        <v>1983-Q1</v>
      </c>
      <c r="Y2166" s="81" t="str">
        <f t="shared" si="331"/>
        <v>1983-Q1</v>
      </c>
      <c r="Z2166" s="87">
        <f t="shared" si="332"/>
        <v>14.75</v>
      </c>
      <c r="AB2166" s="81" t="str">
        <f t="shared" si="333"/>
        <v>1983-Q3</v>
      </c>
      <c r="AC2166" s="81" t="str">
        <f t="shared" si="334"/>
        <v>1983-Q3</v>
      </c>
      <c r="AD2166" s="87">
        <f t="shared" si="335"/>
        <v>14.75</v>
      </c>
      <c r="AF2166" s="81" t="str">
        <f t="shared" si="336"/>
        <v>1983-Q3</v>
      </c>
      <c r="AG2166" s="87">
        <f t="shared" si="337"/>
        <v>14.75</v>
      </c>
      <c r="AH2166" s="87">
        <f t="shared" si="338"/>
        <v>14.75</v>
      </c>
      <c r="AI2166" s="87">
        <f t="shared" si="339"/>
        <v>0</v>
      </c>
    </row>
    <row r="2167" spans="1:35" ht="12" customHeight="1" x14ac:dyDescent="0.2">
      <c r="A2167" s="73" t="s">
        <v>1887</v>
      </c>
      <c r="B2167" s="74" t="s">
        <v>257</v>
      </c>
      <c r="C2167" s="74" t="s">
        <v>2451</v>
      </c>
      <c r="D2167" s="74" t="s">
        <v>2228</v>
      </c>
      <c r="E2167" s="74" t="s">
        <v>401</v>
      </c>
      <c r="F2167" s="74" t="s">
        <v>2</v>
      </c>
      <c r="G2167" s="74" t="s">
        <v>2680</v>
      </c>
      <c r="H2167" s="76">
        <v>30397</v>
      </c>
      <c r="I2167" s="77">
        <v>45</v>
      </c>
      <c r="J2167" s="78">
        <v>13.6</v>
      </c>
      <c r="K2167" s="78">
        <v>17.5</v>
      </c>
      <c r="L2167" s="78">
        <v>40</v>
      </c>
      <c r="M2167" s="75" t="s">
        <v>1</v>
      </c>
      <c r="N2167" s="76">
        <v>30550</v>
      </c>
      <c r="O2167" s="77">
        <v>34.700000000000003</v>
      </c>
      <c r="P2167" s="78">
        <v>13.16</v>
      </c>
      <c r="Q2167" s="78">
        <v>16.399999999999999</v>
      </c>
      <c r="R2167" s="78">
        <v>40</v>
      </c>
      <c r="S2167" s="75" t="s">
        <v>1</v>
      </c>
      <c r="T2167" s="79">
        <v>5</v>
      </c>
      <c r="V2167" s="86">
        <v>30550</v>
      </c>
      <c r="X2167" s="81" t="str">
        <f t="shared" si="330"/>
        <v>1983-Q1</v>
      </c>
      <c r="Y2167" s="81" t="str">
        <f t="shared" si="331"/>
        <v>1983-Q1</v>
      </c>
      <c r="Z2167" s="87">
        <f t="shared" si="332"/>
        <v>17.5</v>
      </c>
      <c r="AB2167" s="81" t="str">
        <f t="shared" si="333"/>
        <v>1983-Q3</v>
      </c>
      <c r="AC2167" s="81" t="str">
        <f t="shared" si="334"/>
        <v>1983-Q3</v>
      </c>
      <c r="AD2167" s="87">
        <f t="shared" si="335"/>
        <v>16.399999999999999</v>
      </c>
      <c r="AF2167" s="81" t="str">
        <f t="shared" si="336"/>
        <v>1983-Q3</v>
      </c>
      <c r="AG2167" s="87">
        <f t="shared" si="337"/>
        <v>17.5</v>
      </c>
      <c r="AH2167" s="87">
        <f t="shared" si="338"/>
        <v>16.399999999999999</v>
      </c>
      <c r="AI2167" s="87">
        <f t="shared" si="339"/>
        <v>1.1000000000000014</v>
      </c>
    </row>
    <row r="2168" spans="1:35" ht="12" customHeight="1" x14ac:dyDescent="0.2">
      <c r="A2168" s="73" t="s">
        <v>1887</v>
      </c>
      <c r="B2168" s="74" t="s">
        <v>31</v>
      </c>
      <c r="C2168" s="74" t="s">
        <v>173</v>
      </c>
      <c r="D2168" s="74" t="s">
        <v>19</v>
      </c>
      <c r="E2168" s="74" t="s">
        <v>1414</v>
      </c>
      <c r="F2168" s="74" t="s">
        <v>2</v>
      </c>
      <c r="G2168" s="74" t="s">
        <v>2680</v>
      </c>
      <c r="H2168" s="76">
        <v>30277</v>
      </c>
      <c r="I2168" s="77">
        <v>296.10000000000002</v>
      </c>
      <c r="J2168" s="78">
        <v>12.56</v>
      </c>
      <c r="K2168" s="78">
        <v>16.329999999999998</v>
      </c>
      <c r="L2168" s="78">
        <v>34.799999999999997</v>
      </c>
      <c r="M2168" s="75" t="s">
        <v>1</v>
      </c>
      <c r="N2168" s="76">
        <v>30550</v>
      </c>
      <c r="O2168" s="77">
        <v>203.3</v>
      </c>
      <c r="P2168" s="78">
        <v>12.26</v>
      </c>
      <c r="Q2168" s="78">
        <v>15.5</v>
      </c>
      <c r="R2168" s="78">
        <v>34.799999999999997</v>
      </c>
      <c r="S2168" s="75" t="s">
        <v>1</v>
      </c>
      <c r="T2168" s="79">
        <v>9</v>
      </c>
      <c r="V2168" s="86">
        <v>30550</v>
      </c>
      <c r="X2168" s="81" t="str">
        <f t="shared" si="330"/>
        <v>1982-Q4</v>
      </c>
      <c r="Y2168" s="81" t="str">
        <f t="shared" si="331"/>
        <v>1982-Q4</v>
      </c>
      <c r="Z2168" s="87">
        <f t="shared" si="332"/>
        <v>16.329999999999998</v>
      </c>
      <c r="AB2168" s="81" t="str">
        <f t="shared" si="333"/>
        <v>1983-Q3</v>
      </c>
      <c r="AC2168" s="81" t="str">
        <f t="shared" si="334"/>
        <v>1983-Q3</v>
      </c>
      <c r="AD2168" s="87">
        <f t="shared" si="335"/>
        <v>15.5</v>
      </c>
      <c r="AF2168" s="81" t="str">
        <f t="shared" si="336"/>
        <v>1983-Q3</v>
      </c>
      <c r="AG2168" s="87">
        <f t="shared" si="337"/>
        <v>16.329999999999998</v>
      </c>
      <c r="AH2168" s="87">
        <f t="shared" si="338"/>
        <v>15.5</v>
      </c>
      <c r="AI2168" s="87">
        <f t="shared" si="339"/>
        <v>0.82999999999999829</v>
      </c>
    </row>
    <row r="2169" spans="1:35" ht="12" customHeight="1" x14ac:dyDescent="0.2">
      <c r="A2169" s="73" t="s">
        <v>1887</v>
      </c>
      <c r="B2169" s="74" t="s">
        <v>111</v>
      </c>
      <c r="C2169" s="74" t="s">
        <v>2263</v>
      </c>
      <c r="D2169" s="74" t="s">
        <v>26</v>
      </c>
      <c r="E2169" s="74" t="s">
        <v>288</v>
      </c>
      <c r="F2169" s="74" t="s">
        <v>2</v>
      </c>
      <c r="G2169" s="74" t="s">
        <v>2680</v>
      </c>
      <c r="H2169" s="76">
        <v>30274</v>
      </c>
      <c r="I2169" s="77">
        <v>126.5</v>
      </c>
      <c r="J2169" s="78">
        <v>12.66</v>
      </c>
      <c r="K2169" s="78">
        <v>17.57</v>
      </c>
      <c r="L2169" s="78">
        <v>32.35</v>
      </c>
      <c r="M2169" s="78">
        <v>1977.2</v>
      </c>
      <c r="N2169" s="76">
        <v>30547</v>
      </c>
      <c r="O2169" s="77">
        <v>39.799999999999997</v>
      </c>
      <c r="P2169" s="78">
        <v>11.72</v>
      </c>
      <c r="Q2169" s="78">
        <v>15</v>
      </c>
      <c r="R2169" s="78">
        <v>31.77</v>
      </c>
      <c r="S2169" s="78">
        <v>1853.9</v>
      </c>
      <c r="T2169" s="79">
        <v>9</v>
      </c>
      <c r="V2169" s="86">
        <v>30547</v>
      </c>
      <c r="X2169" s="81" t="str">
        <f t="shared" si="330"/>
        <v>1982-Q4</v>
      </c>
      <c r="Y2169" s="81" t="str">
        <f t="shared" si="331"/>
        <v>1982-Q4</v>
      </c>
      <c r="Z2169" s="87">
        <f t="shared" si="332"/>
        <v>17.57</v>
      </c>
      <c r="AB2169" s="81" t="str">
        <f t="shared" si="333"/>
        <v>1983-Q3</v>
      </c>
      <c r="AC2169" s="81" t="str">
        <f t="shared" si="334"/>
        <v>1983-Q3</v>
      </c>
      <c r="AD2169" s="87">
        <f t="shared" si="335"/>
        <v>15</v>
      </c>
      <c r="AF2169" s="81" t="str">
        <f t="shared" si="336"/>
        <v>1983-Q3</v>
      </c>
      <c r="AG2169" s="87">
        <f t="shared" si="337"/>
        <v>17.57</v>
      </c>
      <c r="AH2169" s="87">
        <f t="shared" si="338"/>
        <v>15</v>
      </c>
      <c r="AI2169" s="87">
        <f t="shared" si="339"/>
        <v>2.5700000000000003</v>
      </c>
    </row>
    <row r="2170" spans="1:35" ht="12" customHeight="1" x14ac:dyDescent="0.2">
      <c r="A2170" s="73" t="s">
        <v>1887</v>
      </c>
      <c r="B2170" s="74" t="s">
        <v>231</v>
      </c>
      <c r="C2170" s="74" t="s">
        <v>2740</v>
      </c>
      <c r="D2170" s="74" t="s">
        <v>635</v>
      </c>
      <c r="E2170" s="74" t="s">
        <v>640</v>
      </c>
      <c r="F2170" s="74" t="s">
        <v>2</v>
      </c>
      <c r="G2170" s="74" t="s">
        <v>2680</v>
      </c>
      <c r="H2170" s="76">
        <v>30285</v>
      </c>
      <c r="I2170" s="77">
        <v>229.2</v>
      </c>
      <c r="J2170" s="78">
        <v>11.23</v>
      </c>
      <c r="K2170" s="78">
        <v>18.5</v>
      </c>
      <c r="L2170" s="78">
        <v>31.83</v>
      </c>
      <c r="M2170" s="75" t="s">
        <v>1</v>
      </c>
      <c r="N2170" s="76">
        <v>30531</v>
      </c>
      <c r="O2170" s="77">
        <v>161.69999999999999</v>
      </c>
      <c r="P2170" s="78">
        <v>10.39</v>
      </c>
      <c r="Q2170" s="78">
        <v>16.5</v>
      </c>
      <c r="R2170" s="78">
        <v>30.07</v>
      </c>
      <c r="S2170" s="75" t="s">
        <v>1</v>
      </c>
      <c r="T2170" s="79">
        <v>8</v>
      </c>
      <c r="V2170" s="86">
        <v>30531</v>
      </c>
      <c r="X2170" s="81" t="str">
        <f t="shared" si="330"/>
        <v>1982-Q4</v>
      </c>
      <c r="Y2170" s="81" t="str">
        <f t="shared" si="331"/>
        <v>1982-Q4</v>
      </c>
      <c r="Z2170" s="87">
        <f t="shared" si="332"/>
        <v>18.5</v>
      </c>
      <c r="AB2170" s="81" t="str">
        <f t="shared" si="333"/>
        <v>1983-Q3</v>
      </c>
      <c r="AC2170" s="81" t="str">
        <f t="shared" si="334"/>
        <v>1983-Q3</v>
      </c>
      <c r="AD2170" s="87">
        <f t="shared" si="335"/>
        <v>16.5</v>
      </c>
      <c r="AF2170" s="81" t="str">
        <f t="shared" si="336"/>
        <v>1983-Q3</v>
      </c>
      <c r="AG2170" s="87">
        <f t="shared" si="337"/>
        <v>18.5</v>
      </c>
      <c r="AH2170" s="87">
        <f t="shared" si="338"/>
        <v>16.5</v>
      </c>
      <c r="AI2170" s="87">
        <f t="shared" si="339"/>
        <v>2</v>
      </c>
    </row>
    <row r="2171" spans="1:35" ht="12" customHeight="1" x14ac:dyDescent="0.2">
      <c r="A2171" s="73" t="s">
        <v>1887</v>
      </c>
      <c r="B2171" s="74" t="s">
        <v>184</v>
      </c>
      <c r="C2171" s="74" t="s">
        <v>2453</v>
      </c>
      <c r="D2171" s="74" t="s">
        <v>4</v>
      </c>
      <c r="E2171" s="74" t="s">
        <v>1319</v>
      </c>
      <c r="F2171" s="74" t="s">
        <v>2</v>
      </c>
      <c r="G2171" s="74" t="s">
        <v>2680</v>
      </c>
      <c r="H2171" s="76">
        <v>30260</v>
      </c>
      <c r="I2171" s="77">
        <v>48</v>
      </c>
      <c r="J2171" s="78">
        <v>12.76</v>
      </c>
      <c r="K2171" s="78">
        <v>16.34</v>
      </c>
      <c r="L2171" s="78">
        <v>33.85</v>
      </c>
      <c r="M2171" s="78">
        <v>1099.5</v>
      </c>
      <c r="N2171" s="76">
        <v>30531</v>
      </c>
      <c r="O2171" s="77">
        <v>23</v>
      </c>
      <c r="P2171" s="78">
        <v>12.72</v>
      </c>
      <c r="Q2171" s="78">
        <v>16.34</v>
      </c>
      <c r="R2171" s="78">
        <v>33.51</v>
      </c>
      <c r="S2171" s="78">
        <v>978.6</v>
      </c>
      <c r="T2171" s="79">
        <v>9</v>
      </c>
      <c r="V2171" s="86">
        <v>30531</v>
      </c>
      <c r="X2171" s="81" t="str">
        <f t="shared" si="330"/>
        <v>1982-Q4</v>
      </c>
      <c r="Y2171" s="81" t="str">
        <f t="shared" si="331"/>
        <v>1982-Q4</v>
      </c>
      <c r="Z2171" s="87">
        <f t="shared" si="332"/>
        <v>16.34</v>
      </c>
      <c r="AB2171" s="81" t="str">
        <f t="shared" si="333"/>
        <v>1983-Q3</v>
      </c>
      <c r="AC2171" s="81" t="str">
        <f t="shared" si="334"/>
        <v>1983-Q3</v>
      </c>
      <c r="AD2171" s="87">
        <f t="shared" si="335"/>
        <v>16.34</v>
      </c>
      <c r="AF2171" s="81" t="str">
        <f t="shared" si="336"/>
        <v>1983-Q3</v>
      </c>
      <c r="AG2171" s="87">
        <f t="shared" si="337"/>
        <v>16.34</v>
      </c>
      <c r="AH2171" s="87">
        <f t="shared" si="338"/>
        <v>16.34</v>
      </c>
      <c r="AI2171" s="87">
        <f t="shared" si="339"/>
        <v>0</v>
      </c>
    </row>
    <row r="2172" spans="1:35" ht="12" customHeight="1" x14ac:dyDescent="0.2">
      <c r="A2172" s="73" t="s">
        <v>1887</v>
      </c>
      <c r="B2172" s="74" t="s">
        <v>28</v>
      </c>
      <c r="C2172" s="74" t="s">
        <v>1145</v>
      </c>
      <c r="D2172" s="74" t="s">
        <v>2877</v>
      </c>
      <c r="E2172" s="74" t="s">
        <v>1585</v>
      </c>
      <c r="F2172" s="74" t="s">
        <v>2</v>
      </c>
      <c r="G2172" s="74" t="s">
        <v>2680</v>
      </c>
      <c r="H2172" s="76">
        <v>30344</v>
      </c>
      <c r="I2172" s="77">
        <v>13</v>
      </c>
      <c r="J2172" s="78">
        <v>13.42</v>
      </c>
      <c r="K2172" s="78">
        <v>18.75</v>
      </c>
      <c r="L2172" s="78">
        <v>35.19</v>
      </c>
      <c r="M2172" s="78">
        <v>147.1</v>
      </c>
      <c r="N2172" s="76">
        <v>30525</v>
      </c>
      <c r="O2172" s="77">
        <v>5.4</v>
      </c>
      <c r="P2172" s="78">
        <v>12.18</v>
      </c>
      <c r="Q2172" s="78">
        <v>15.9</v>
      </c>
      <c r="R2172" s="78">
        <v>34.840000000000003</v>
      </c>
      <c r="S2172" s="78">
        <v>146.69999999999999</v>
      </c>
      <c r="T2172" s="79">
        <v>6</v>
      </c>
      <c r="V2172" s="86">
        <v>30525</v>
      </c>
      <c r="X2172" s="81" t="str">
        <f t="shared" si="330"/>
        <v>1983-Q1</v>
      </c>
      <c r="Y2172" s="81" t="str">
        <f t="shared" si="331"/>
        <v>1983-Q1</v>
      </c>
      <c r="Z2172" s="87">
        <f t="shared" si="332"/>
        <v>18.75</v>
      </c>
      <c r="AB2172" s="81" t="str">
        <f t="shared" si="333"/>
        <v>1983-Q3</v>
      </c>
      <c r="AC2172" s="81" t="str">
        <f t="shared" si="334"/>
        <v>1983-Q3</v>
      </c>
      <c r="AD2172" s="87">
        <f t="shared" si="335"/>
        <v>15.9</v>
      </c>
      <c r="AF2172" s="81" t="str">
        <f t="shared" si="336"/>
        <v>1983-Q3</v>
      </c>
      <c r="AG2172" s="87">
        <f t="shared" si="337"/>
        <v>18.75</v>
      </c>
      <c r="AH2172" s="87">
        <f t="shared" si="338"/>
        <v>15.9</v>
      </c>
      <c r="AI2172" s="87">
        <f t="shared" si="339"/>
        <v>2.8499999999999996</v>
      </c>
    </row>
    <row r="2173" spans="1:35" ht="12" customHeight="1" x14ac:dyDescent="0.2">
      <c r="A2173" s="73" t="s">
        <v>1887</v>
      </c>
      <c r="B2173" s="74" t="s">
        <v>14</v>
      </c>
      <c r="C2173" s="74" t="s">
        <v>131</v>
      </c>
      <c r="D2173" s="74" t="s">
        <v>2095</v>
      </c>
      <c r="E2173" s="74" t="s">
        <v>1727</v>
      </c>
      <c r="F2173" s="74" t="s">
        <v>2</v>
      </c>
      <c r="G2173" s="74" t="s">
        <v>2680</v>
      </c>
      <c r="H2173" s="76">
        <v>30193</v>
      </c>
      <c r="I2173" s="77">
        <v>115.3</v>
      </c>
      <c r="J2173" s="78">
        <v>12.63</v>
      </c>
      <c r="K2173" s="78">
        <v>16.25</v>
      </c>
      <c r="L2173" s="78">
        <v>47</v>
      </c>
      <c r="M2173" s="78">
        <v>1146.3</v>
      </c>
      <c r="N2173" s="76">
        <v>30522</v>
      </c>
      <c r="O2173" s="77">
        <v>87.6</v>
      </c>
      <c r="P2173" s="78">
        <v>12.63</v>
      </c>
      <c r="Q2173" s="78">
        <v>16.25</v>
      </c>
      <c r="R2173" s="78">
        <v>47</v>
      </c>
      <c r="S2173" s="78">
        <v>1097.0999999999999</v>
      </c>
      <c r="T2173" s="79">
        <v>10</v>
      </c>
      <c r="V2173" s="86">
        <v>30522</v>
      </c>
      <c r="X2173" s="81" t="str">
        <f t="shared" si="330"/>
        <v>1982-Q3</v>
      </c>
      <c r="Y2173" s="81" t="str">
        <f t="shared" si="331"/>
        <v>1982-Q3</v>
      </c>
      <c r="Z2173" s="87">
        <f t="shared" si="332"/>
        <v>16.25</v>
      </c>
      <c r="AB2173" s="81" t="str">
        <f t="shared" si="333"/>
        <v>1983-Q3</v>
      </c>
      <c r="AC2173" s="81" t="str">
        <f t="shared" si="334"/>
        <v>1983-Q3</v>
      </c>
      <c r="AD2173" s="87">
        <f t="shared" si="335"/>
        <v>16.25</v>
      </c>
      <c r="AF2173" s="81" t="str">
        <f t="shared" si="336"/>
        <v>1983-Q3</v>
      </c>
      <c r="AG2173" s="87">
        <f t="shared" si="337"/>
        <v>16.25</v>
      </c>
      <c r="AH2173" s="87">
        <f t="shared" si="338"/>
        <v>16.25</v>
      </c>
      <c r="AI2173" s="87">
        <f t="shared" si="339"/>
        <v>0</v>
      </c>
    </row>
    <row r="2174" spans="1:35" ht="12" customHeight="1" x14ac:dyDescent="0.2">
      <c r="A2174" s="73" t="s">
        <v>1887</v>
      </c>
      <c r="B2174" s="74" t="s">
        <v>39</v>
      </c>
      <c r="C2174" s="74" t="s">
        <v>2720</v>
      </c>
      <c r="D2174" s="74" t="s">
        <v>2228</v>
      </c>
      <c r="E2174" s="74" t="s">
        <v>1258</v>
      </c>
      <c r="F2174" s="74" t="s">
        <v>2</v>
      </c>
      <c r="G2174" s="74" t="s">
        <v>2680</v>
      </c>
      <c r="H2174" s="76">
        <v>30190</v>
      </c>
      <c r="I2174" s="77">
        <v>46.6</v>
      </c>
      <c r="J2174" s="78">
        <v>12.59</v>
      </c>
      <c r="K2174" s="78">
        <v>16.5</v>
      </c>
      <c r="L2174" s="78">
        <v>42.84</v>
      </c>
      <c r="M2174" s="78">
        <v>688</v>
      </c>
      <c r="N2174" s="76">
        <v>30516</v>
      </c>
      <c r="O2174" s="77">
        <v>7.8</v>
      </c>
      <c r="P2174" s="78">
        <v>11.91</v>
      </c>
      <c r="Q2174" s="78">
        <v>15.1</v>
      </c>
      <c r="R2174" s="78">
        <v>41.92</v>
      </c>
      <c r="S2174" s="78">
        <v>678.6</v>
      </c>
      <c r="T2174" s="79">
        <v>10</v>
      </c>
      <c r="V2174" s="86">
        <v>30516</v>
      </c>
      <c r="X2174" s="81" t="str">
        <f t="shared" si="330"/>
        <v>1982-Q3</v>
      </c>
      <c r="Y2174" s="81" t="str">
        <f t="shared" si="331"/>
        <v>1982-Q3</v>
      </c>
      <c r="Z2174" s="87">
        <f t="shared" si="332"/>
        <v>16.5</v>
      </c>
      <c r="AB2174" s="81" t="str">
        <f t="shared" si="333"/>
        <v>1983-Q3</v>
      </c>
      <c r="AC2174" s="81" t="str">
        <f t="shared" si="334"/>
        <v>1983-Q3</v>
      </c>
      <c r="AD2174" s="87">
        <f t="shared" si="335"/>
        <v>15.1</v>
      </c>
      <c r="AF2174" s="81" t="str">
        <f t="shared" si="336"/>
        <v>1983-Q3</v>
      </c>
      <c r="AG2174" s="87">
        <f t="shared" si="337"/>
        <v>16.5</v>
      </c>
      <c r="AH2174" s="87">
        <f t="shared" si="338"/>
        <v>15.1</v>
      </c>
      <c r="AI2174" s="87">
        <f t="shared" si="339"/>
        <v>1.4000000000000004</v>
      </c>
    </row>
    <row r="2175" spans="1:35" ht="12" customHeight="1" x14ac:dyDescent="0.2">
      <c r="A2175" s="73" t="s">
        <v>1887</v>
      </c>
      <c r="B2175" s="74" t="s">
        <v>8</v>
      </c>
      <c r="C2175" s="74" t="s">
        <v>2445</v>
      </c>
      <c r="D2175" s="74" t="s">
        <v>10</v>
      </c>
      <c r="E2175" s="74" t="s">
        <v>1765</v>
      </c>
      <c r="F2175" s="74" t="s">
        <v>2</v>
      </c>
      <c r="G2175" s="74" t="s">
        <v>2680</v>
      </c>
      <c r="H2175" s="76">
        <v>30162</v>
      </c>
      <c r="I2175" s="77">
        <v>7.5</v>
      </c>
      <c r="J2175" s="78">
        <v>12.26</v>
      </c>
      <c r="K2175" s="78">
        <v>15</v>
      </c>
      <c r="L2175" s="78">
        <v>43.7</v>
      </c>
      <c r="M2175" s="78">
        <v>162.30000000000001</v>
      </c>
      <c r="N2175" s="76">
        <v>30516</v>
      </c>
      <c r="O2175" s="77">
        <v>5.2</v>
      </c>
      <c r="P2175" s="78">
        <v>12.05</v>
      </c>
      <c r="Q2175" s="78">
        <v>15</v>
      </c>
      <c r="R2175" s="78">
        <v>43.7</v>
      </c>
      <c r="S2175" s="78">
        <v>162.30000000000001</v>
      </c>
      <c r="T2175" s="79">
        <v>11</v>
      </c>
      <c r="V2175" s="86">
        <v>30516</v>
      </c>
      <c r="X2175" s="81" t="str">
        <f t="shared" si="330"/>
        <v>1982-Q3</v>
      </c>
      <c r="Y2175" s="81" t="str">
        <f t="shared" si="331"/>
        <v>1982-Q3</v>
      </c>
      <c r="Z2175" s="87">
        <f t="shared" si="332"/>
        <v>15</v>
      </c>
      <c r="AB2175" s="81" t="str">
        <f t="shared" si="333"/>
        <v>1983-Q3</v>
      </c>
      <c r="AC2175" s="81" t="str">
        <f t="shared" si="334"/>
        <v>1983-Q3</v>
      </c>
      <c r="AD2175" s="87">
        <f t="shared" si="335"/>
        <v>15</v>
      </c>
      <c r="AF2175" s="81" t="str">
        <f t="shared" si="336"/>
        <v>1983-Q3</v>
      </c>
      <c r="AG2175" s="87">
        <f t="shared" si="337"/>
        <v>15</v>
      </c>
      <c r="AH2175" s="87">
        <f t="shared" si="338"/>
        <v>15</v>
      </c>
      <c r="AI2175" s="87">
        <f t="shared" si="339"/>
        <v>0</v>
      </c>
    </row>
    <row r="2176" spans="1:35" ht="12" customHeight="1" x14ac:dyDescent="0.2">
      <c r="A2176" s="73" t="s">
        <v>1887</v>
      </c>
      <c r="B2176" s="74" t="s">
        <v>163</v>
      </c>
      <c r="C2176" s="74" t="s">
        <v>2330</v>
      </c>
      <c r="D2176" s="74" t="s">
        <v>15</v>
      </c>
      <c r="E2176" s="74" t="s">
        <v>1470</v>
      </c>
      <c r="F2176" s="74" t="s">
        <v>2</v>
      </c>
      <c r="G2176" s="74" t="s">
        <v>2680</v>
      </c>
      <c r="H2176" s="76">
        <v>30133</v>
      </c>
      <c r="I2176" s="77">
        <v>86.2</v>
      </c>
      <c r="J2176" s="78">
        <v>12.79</v>
      </c>
      <c r="K2176" s="78">
        <v>16.75</v>
      </c>
      <c r="L2176" s="78">
        <v>40.78</v>
      </c>
      <c r="M2176" s="78">
        <v>1526.6</v>
      </c>
      <c r="N2176" s="76">
        <v>30510</v>
      </c>
      <c r="O2176" s="77">
        <v>34.1</v>
      </c>
      <c r="P2176" s="78">
        <v>11.23</v>
      </c>
      <c r="Q2176" s="78">
        <v>13.2</v>
      </c>
      <c r="R2176" s="78">
        <v>39.17</v>
      </c>
      <c r="S2176" s="78">
        <v>1509.7</v>
      </c>
      <c r="T2176" s="79">
        <v>12</v>
      </c>
      <c r="V2176" s="86">
        <v>30510</v>
      </c>
      <c r="X2176" s="81" t="str">
        <f t="shared" si="330"/>
        <v>1982-Q3</v>
      </c>
      <c r="Y2176" s="81" t="str">
        <f t="shared" si="331"/>
        <v>1982-Q3</v>
      </c>
      <c r="Z2176" s="87">
        <f t="shared" si="332"/>
        <v>16.75</v>
      </c>
      <c r="AB2176" s="81" t="str">
        <f t="shared" si="333"/>
        <v>1983-Q3</v>
      </c>
      <c r="AC2176" s="81" t="str">
        <f t="shared" si="334"/>
        <v>1983-Q3</v>
      </c>
      <c r="AD2176" s="87">
        <f t="shared" si="335"/>
        <v>13.2</v>
      </c>
      <c r="AF2176" s="81" t="str">
        <f t="shared" si="336"/>
        <v>1983-Q3</v>
      </c>
      <c r="AG2176" s="87">
        <f t="shared" si="337"/>
        <v>16.75</v>
      </c>
      <c r="AH2176" s="87">
        <f t="shared" si="338"/>
        <v>13.2</v>
      </c>
      <c r="AI2176" s="87">
        <f t="shared" si="339"/>
        <v>3.5500000000000007</v>
      </c>
    </row>
    <row r="2177" spans="1:35" ht="12" customHeight="1" x14ac:dyDescent="0.2">
      <c r="A2177" s="73" t="s">
        <v>1887</v>
      </c>
      <c r="B2177" s="74" t="s">
        <v>204</v>
      </c>
      <c r="C2177" s="74" t="s">
        <v>2324</v>
      </c>
      <c r="D2177" s="74" t="s">
        <v>2170</v>
      </c>
      <c r="E2177" s="74" t="s">
        <v>955</v>
      </c>
      <c r="F2177" s="74" t="s">
        <v>2</v>
      </c>
      <c r="G2177" s="74" t="s">
        <v>2680</v>
      </c>
      <c r="H2177" s="76">
        <v>30189</v>
      </c>
      <c r="I2177" s="77">
        <v>51.3</v>
      </c>
      <c r="J2177" s="78">
        <v>13.2</v>
      </c>
      <c r="K2177" s="78">
        <v>19</v>
      </c>
      <c r="L2177" s="78">
        <v>36.450000000000003</v>
      </c>
      <c r="M2177" s="78">
        <v>561.20000000000005</v>
      </c>
      <c r="N2177" s="76">
        <v>30505</v>
      </c>
      <c r="O2177" s="77">
        <v>31.1</v>
      </c>
      <c r="P2177" s="78">
        <v>12.19</v>
      </c>
      <c r="Q2177" s="78">
        <v>16.25</v>
      </c>
      <c r="R2177" s="78">
        <v>36.450000000000003</v>
      </c>
      <c r="S2177" s="78">
        <v>523.1</v>
      </c>
      <c r="T2177" s="79">
        <v>10</v>
      </c>
      <c r="V2177" s="86">
        <v>30505</v>
      </c>
      <c r="X2177" s="81" t="str">
        <f t="shared" si="330"/>
        <v>1982-Q3</v>
      </c>
      <c r="Y2177" s="81" t="str">
        <f t="shared" si="331"/>
        <v>1982-Q3</v>
      </c>
      <c r="Z2177" s="87">
        <f t="shared" si="332"/>
        <v>19</v>
      </c>
      <c r="AB2177" s="81" t="str">
        <f t="shared" si="333"/>
        <v>1983-Q3</v>
      </c>
      <c r="AC2177" s="81" t="str">
        <f t="shared" si="334"/>
        <v>1983-Q3</v>
      </c>
      <c r="AD2177" s="87">
        <f t="shared" si="335"/>
        <v>16.25</v>
      </c>
      <c r="AF2177" s="81" t="str">
        <f t="shared" si="336"/>
        <v>1983-Q3</v>
      </c>
      <c r="AG2177" s="87">
        <f t="shared" si="337"/>
        <v>19</v>
      </c>
      <c r="AH2177" s="87">
        <f t="shared" si="338"/>
        <v>16.25</v>
      </c>
      <c r="AI2177" s="87">
        <f t="shared" si="339"/>
        <v>2.75</v>
      </c>
    </row>
    <row r="2178" spans="1:35" ht="12" customHeight="1" x14ac:dyDescent="0.2">
      <c r="A2178" s="73" t="s">
        <v>1887</v>
      </c>
      <c r="B2178" s="74" t="s">
        <v>204</v>
      </c>
      <c r="C2178" s="74" t="s">
        <v>203</v>
      </c>
      <c r="D2178" s="74" t="s">
        <v>83</v>
      </c>
      <c r="E2178" s="74" t="s">
        <v>990</v>
      </c>
      <c r="F2178" s="74" t="s">
        <v>2</v>
      </c>
      <c r="G2178" s="74" t="s">
        <v>2680</v>
      </c>
      <c r="H2178" s="76">
        <v>30288</v>
      </c>
      <c r="I2178" s="77">
        <v>121.7</v>
      </c>
      <c r="J2178" s="78">
        <v>12.91</v>
      </c>
      <c r="K2178" s="78">
        <v>18.16</v>
      </c>
      <c r="L2178" s="78">
        <v>35.92</v>
      </c>
      <c r="M2178" s="75" t="s">
        <v>1</v>
      </c>
      <c r="N2178" s="76">
        <v>30503</v>
      </c>
      <c r="O2178" s="77">
        <v>30.5</v>
      </c>
      <c r="P2178" s="75" t="s">
        <v>1</v>
      </c>
      <c r="Q2178" s="75" t="s">
        <v>1</v>
      </c>
      <c r="R2178" s="75" t="s">
        <v>1</v>
      </c>
      <c r="S2178" s="75" t="s">
        <v>1</v>
      </c>
      <c r="T2178" s="79">
        <v>7</v>
      </c>
      <c r="V2178" s="86">
        <v>30503</v>
      </c>
      <c r="X2178" s="81" t="str">
        <f t="shared" si="330"/>
        <v>1982-Q4</v>
      </c>
      <c r="Y2178" s="81" t="str">
        <f t="shared" si="331"/>
        <v>1982-Q4</v>
      </c>
      <c r="Z2178" s="87">
        <f t="shared" si="332"/>
        <v>18.16</v>
      </c>
      <c r="AB2178" s="81" t="str">
        <f t="shared" si="333"/>
        <v>1983-Q3</v>
      </c>
      <c r="AC2178" s="81" t="str">
        <f t="shared" si="334"/>
        <v/>
      </c>
      <c r="AD2178" s="87" t="str">
        <f t="shared" si="335"/>
        <v/>
      </c>
      <c r="AF2178" s="81" t="str">
        <f t="shared" si="336"/>
        <v/>
      </c>
      <c r="AG2178" s="87" t="str">
        <f t="shared" si="337"/>
        <v/>
      </c>
      <c r="AH2178" s="87" t="str">
        <f t="shared" si="338"/>
        <v/>
      </c>
      <c r="AI2178" s="87" t="str">
        <f t="shared" si="339"/>
        <v/>
      </c>
    </row>
    <row r="2179" spans="1:35" ht="12" customHeight="1" x14ac:dyDescent="0.2">
      <c r="A2179" s="73" t="s">
        <v>1887</v>
      </c>
      <c r="B2179" s="74" t="s">
        <v>63</v>
      </c>
      <c r="C2179" s="74" t="s">
        <v>3019</v>
      </c>
      <c r="D2179" s="74" t="s">
        <v>62</v>
      </c>
      <c r="E2179" s="74" t="s">
        <v>803</v>
      </c>
      <c r="F2179" s="74" t="s">
        <v>2</v>
      </c>
      <c r="G2179" s="74" t="s">
        <v>2680</v>
      </c>
      <c r="H2179" s="76">
        <v>30291</v>
      </c>
      <c r="I2179" s="77">
        <v>105.4</v>
      </c>
      <c r="J2179" s="78">
        <v>11.7</v>
      </c>
      <c r="K2179" s="78">
        <v>16.5</v>
      </c>
      <c r="L2179" s="78">
        <v>40.299999999999997</v>
      </c>
      <c r="M2179" s="78">
        <v>2704.8</v>
      </c>
      <c r="N2179" s="76">
        <v>30498</v>
      </c>
      <c r="O2179" s="77">
        <v>49.9</v>
      </c>
      <c r="P2179" s="78">
        <v>10.96</v>
      </c>
      <c r="Q2179" s="78">
        <v>14.8</v>
      </c>
      <c r="R2179" s="78">
        <v>40.299999999999997</v>
      </c>
      <c r="S2179" s="78">
        <v>2689.8</v>
      </c>
      <c r="T2179" s="79">
        <v>6</v>
      </c>
      <c r="V2179" s="86">
        <v>30498</v>
      </c>
      <c r="X2179" s="81" t="str">
        <f t="shared" ref="X2179:X2242" si="340">YEAR(H2179)&amp;"-Q"&amp;IF(MONTH(H2179)&lt;4,1,IF(MONTH(H2179)&lt;7,2,IF(MONTH(H2179)&lt;10,3,4)))</f>
        <v>1982-Q4</v>
      </c>
      <c r="Y2179" s="81" t="str">
        <f t="shared" ref="Y2179:Y2242" si="341">IF(ISNUMBER(K2179),X2179,"")</f>
        <v>1982-Q4</v>
      </c>
      <c r="Z2179" s="87">
        <f t="shared" ref="Z2179:Z2242" si="342">IF(ISNUMBER(K2179),K2179,"")</f>
        <v>16.5</v>
      </c>
      <c r="AB2179" s="81" t="str">
        <f t="shared" ref="AB2179:AB2242" si="343">IF(A2179="Settled",YEAR(N2179)&amp;"-Q"&amp;IF(MONTH(N2179)&lt;4,1,IF(MONTH(N2179)&lt;7,2,IF(MONTH(N2179)&lt;10,3,4))),"")</f>
        <v>1983-Q3</v>
      </c>
      <c r="AC2179" s="81" t="str">
        <f t="shared" ref="AC2179:AC2242" si="344">IF(ISNUMBER(Q2179),AB2179,"")</f>
        <v>1983-Q3</v>
      </c>
      <c r="AD2179" s="87">
        <f t="shared" ref="AD2179:AD2242" si="345">IF(ISNUMBER(Q2179),Q2179,"")</f>
        <v>14.8</v>
      </c>
      <c r="AF2179" s="81" t="str">
        <f t="shared" ref="AF2179:AF2242" si="346">IF(AND(LEN(Z2179)&gt;0,LEN(AD2179)&gt;0),AB2179,"")</f>
        <v>1983-Q3</v>
      </c>
      <c r="AG2179" s="87">
        <f t="shared" ref="AG2179:AG2242" si="347">IF(LEN(AF2179)&gt;0,Z2179,"")</f>
        <v>16.5</v>
      </c>
      <c r="AH2179" s="87">
        <f t="shared" ref="AH2179:AH2242" si="348">IF(LEN(AF2179)&gt;0,AD2179,"")</f>
        <v>14.8</v>
      </c>
      <c r="AI2179" s="87">
        <f t="shared" ref="AI2179:AI2242" si="349">IF(LEN(AF2179)&gt;0,AG2179-AH2179,"")</f>
        <v>1.6999999999999993</v>
      </c>
    </row>
    <row r="2180" spans="1:35" ht="12" customHeight="1" x14ac:dyDescent="0.2">
      <c r="A2180" s="73" t="s">
        <v>1887</v>
      </c>
      <c r="B2180" s="74" t="s">
        <v>204</v>
      </c>
      <c r="C2180" s="74" t="s">
        <v>2327</v>
      </c>
      <c r="D2180" s="74" t="s">
        <v>2170</v>
      </c>
      <c r="E2180" s="74" t="s">
        <v>976</v>
      </c>
      <c r="F2180" s="74" t="s">
        <v>2</v>
      </c>
      <c r="G2180" s="74" t="s">
        <v>2680</v>
      </c>
      <c r="H2180" s="76">
        <v>30176</v>
      </c>
      <c r="I2180" s="77">
        <v>15.2</v>
      </c>
      <c r="J2180" s="78">
        <v>11.78</v>
      </c>
      <c r="K2180" s="78">
        <v>16.5</v>
      </c>
      <c r="L2180" s="78">
        <v>33.43</v>
      </c>
      <c r="M2180" s="78">
        <v>290.2</v>
      </c>
      <c r="N2180" s="76">
        <v>30498</v>
      </c>
      <c r="O2180" s="77">
        <v>11.8</v>
      </c>
      <c r="P2180" s="78">
        <v>11.24</v>
      </c>
      <c r="Q2180" s="78">
        <v>14.9</v>
      </c>
      <c r="R2180" s="78">
        <v>33.43</v>
      </c>
      <c r="S2180" s="78">
        <v>290.2</v>
      </c>
      <c r="T2180" s="79">
        <v>10</v>
      </c>
      <c r="V2180" s="86">
        <v>30498</v>
      </c>
      <c r="X2180" s="81" t="str">
        <f t="shared" si="340"/>
        <v>1982-Q3</v>
      </c>
      <c r="Y2180" s="81" t="str">
        <f t="shared" si="341"/>
        <v>1982-Q3</v>
      </c>
      <c r="Z2180" s="87">
        <f t="shared" si="342"/>
        <v>16.5</v>
      </c>
      <c r="AB2180" s="81" t="str">
        <f t="shared" si="343"/>
        <v>1983-Q3</v>
      </c>
      <c r="AC2180" s="81" t="str">
        <f t="shared" si="344"/>
        <v>1983-Q3</v>
      </c>
      <c r="AD2180" s="87">
        <f t="shared" si="345"/>
        <v>14.9</v>
      </c>
      <c r="AF2180" s="81" t="str">
        <f t="shared" si="346"/>
        <v>1983-Q3</v>
      </c>
      <c r="AG2180" s="87">
        <f t="shared" si="347"/>
        <v>16.5</v>
      </c>
      <c r="AH2180" s="87">
        <f t="shared" si="348"/>
        <v>14.9</v>
      </c>
      <c r="AI2180" s="87">
        <f t="shared" si="349"/>
        <v>1.5999999999999996</v>
      </c>
    </row>
    <row r="2181" spans="1:35" ht="12" customHeight="1" x14ac:dyDescent="0.2">
      <c r="A2181" s="73" t="s">
        <v>1887</v>
      </c>
      <c r="B2181" s="74" t="s">
        <v>204</v>
      </c>
      <c r="C2181" s="74" t="s">
        <v>2695</v>
      </c>
      <c r="D2181" s="74" t="s">
        <v>48</v>
      </c>
      <c r="E2181" s="74" t="s">
        <v>945</v>
      </c>
      <c r="F2181" s="74" t="s">
        <v>2</v>
      </c>
      <c r="G2181" s="74" t="s">
        <v>2680</v>
      </c>
      <c r="H2181" s="76">
        <v>30162</v>
      </c>
      <c r="I2181" s="77">
        <v>5</v>
      </c>
      <c r="J2181" s="78">
        <v>11.39</v>
      </c>
      <c r="K2181" s="78">
        <v>16.5</v>
      </c>
      <c r="L2181" s="78">
        <v>37.880000000000003</v>
      </c>
      <c r="M2181" s="75" t="s">
        <v>1</v>
      </c>
      <c r="N2181" s="76">
        <v>30484</v>
      </c>
      <c r="O2181" s="77">
        <v>1.7</v>
      </c>
      <c r="P2181" s="78">
        <v>10.75</v>
      </c>
      <c r="Q2181" s="78">
        <v>15.03</v>
      </c>
      <c r="R2181" s="78">
        <v>37.659999999999997</v>
      </c>
      <c r="S2181" s="75" t="s">
        <v>1</v>
      </c>
      <c r="T2181" s="79">
        <v>10</v>
      </c>
      <c r="V2181" s="86">
        <v>30484</v>
      </c>
      <c r="X2181" s="81" t="str">
        <f t="shared" si="340"/>
        <v>1982-Q3</v>
      </c>
      <c r="Y2181" s="81" t="str">
        <f t="shared" si="341"/>
        <v>1982-Q3</v>
      </c>
      <c r="Z2181" s="87">
        <f t="shared" si="342"/>
        <v>16.5</v>
      </c>
      <c r="AB2181" s="81" t="str">
        <f t="shared" si="343"/>
        <v>1983-Q2</v>
      </c>
      <c r="AC2181" s="81" t="str">
        <f t="shared" si="344"/>
        <v>1983-Q2</v>
      </c>
      <c r="AD2181" s="87">
        <f t="shared" si="345"/>
        <v>15.03</v>
      </c>
      <c r="AF2181" s="81" t="str">
        <f t="shared" si="346"/>
        <v>1983-Q2</v>
      </c>
      <c r="AG2181" s="87">
        <f t="shared" si="347"/>
        <v>16.5</v>
      </c>
      <c r="AH2181" s="87">
        <f t="shared" si="348"/>
        <v>15.03</v>
      </c>
      <c r="AI2181" s="87">
        <f t="shared" si="349"/>
        <v>1.4700000000000006</v>
      </c>
    </row>
    <row r="2182" spans="1:35" ht="12" customHeight="1" x14ac:dyDescent="0.2">
      <c r="A2182" s="73" t="s">
        <v>1887</v>
      </c>
      <c r="B2182" s="74" t="s">
        <v>8</v>
      </c>
      <c r="C2182" s="74" t="s">
        <v>2942</v>
      </c>
      <c r="D2182" s="74" t="s">
        <v>128</v>
      </c>
      <c r="E2182" s="74" t="s">
        <v>1749</v>
      </c>
      <c r="F2182" s="74" t="s">
        <v>2</v>
      </c>
      <c r="G2182" s="74" t="s">
        <v>2680</v>
      </c>
      <c r="H2182" s="76">
        <v>30120</v>
      </c>
      <c r="I2182" s="77">
        <v>11.9</v>
      </c>
      <c r="J2182" s="78">
        <v>12.33</v>
      </c>
      <c r="K2182" s="78">
        <v>16</v>
      </c>
      <c r="L2182" s="78">
        <v>42.3</v>
      </c>
      <c r="M2182" s="78">
        <v>196.5</v>
      </c>
      <c r="N2182" s="76">
        <v>30469</v>
      </c>
      <c r="O2182" s="77">
        <v>4.5</v>
      </c>
      <c r="P2182" s="78">
        <v>11.68</v>
      </c>
      <c r="Q2182" s="78">
        <v>14.5</v>
      </c>
      <c r="R2182" s="78">
        <v>42.75</v>
      </c>
      <c r="S2182" s="78">
        <v>190.1</v>
      </c>
      <c r="T2182" s="79">
        <v>11</v>
      </c>
      <c r="V2182" s="86">
        <v>30469</v>
      </c>
      <c r="X2182" s="81" t="str">
        <f t="shared" si="340"/>
        <v>1982-Q2</v>
      </c>
      <c r="Y2182" s="81" t="str">
        <f t="shared" si="341"/>
        <v>1982-Q2</v>
      </c>
      <c r="Z2182" s="87">
        <f t="shared" si="342"/>
        <v>16</v>
      </c>
      <c r="AB2182" s="81" t="str">
        <f t="shared" si="343"/>
        <v>1983-Q2</v>
      </c>
      <c r="AC2182" s="81" t="str">
        <f t="shared" si="344"/>
        <v>1983-Q2</v>
      </c>
      <c r="AD2182" s="87">
        <f t="shared" si="345"/>
        <v>14.5</v>
      </c>
      <c r="AF2182" s="81" t="str">
        <f t="shared" si="346"/>
        <v>1983-Q2</v>
      </c>
      <c r="AG2182" s="87">
        <f t="shared" si="347"/>
        <v>16</v>
      </c>
      <c r="AH2182" s="87">
        <f t="shared" si="348"/>
        <v>14.5</v>
      </c>
      <c r="AI2182" s="87">
        <f t="shared" si="349"/>
        <v>1.5</v>
      </c>
    </row>
    <row r="2183" spans="1:35" ht="12" customHeight="1" x14ac:dyDescent="0.2">
      <c r="A2183" s="73" t="s">
        <v>1887</v>
      </c>
      <c r="B2183" s="74" t="s">
        <v>67</v>
      </c>
      <c r="C2183" s="74" t="s">
        <v>772</v>
      </c>
      <c r="D2183" s="74" t="s">
        <v>2002</v>
      </c>
      <c r="E2183" s="74" t="s">
        <v>778</v>
      </c>
      <c r="F2183" s="74" t="s">
        <v>2</v>
      </c>
      <c r="G2183" s="74" t="s">
        <v>2680</v>
      </c>
      <c r="H2183" s="76">
        <v>30271</v>
      </c>
      <c r="I2183" s="77">
        <v>74</v>
      </c>
      <c r="J2183" s="78">
        <v>11.85</v>
      </c>
      <c r="K2183" s="78">
        <v>17</v>
      </c>
      <c r="L2183" s="78">
        <v>35.729999999999997</v>
      </c>
      <c r="M2183" s="78">
        <v>1123.3</v>
      </c>
      <c r="N2183" s="76">
        <v>30467</v>
      </c>
      <c r="O2183" s="77">
        <v>31.1</v>
      </c>
      <c r="P2183" s="78">
        <v>11.3</v>
      </c>
      <c r="Q2183" s="78">
        <v>15.5</v>
      </c>
      <c r="R2183" s="78">
        <v>32.86</v>
      </c>
      <c r="S2183" s="78">
        <v>1107</v>
      </c>
      <c r="T2183" s="79">
        <v>6</v>
      </c>
      <c r="V2183" s="86">
        <v>30467</v>
      </c>
      <c r="X2183" s="81" t="str">
        <f t="shared" si="340"/>
        <v>1982-Q4</v>
      </c>
      <c r="Y2183" s="81" t="str">
        <f t="shared" si="341"/>
        <v>1982-Q4</v>
      </c>
      <c r="Z2183" s="87">
        <f t="shared" si="342"/>
        <v>17</v>
      </c>
      <c r="AB2183" s="81" t="str">
        <f t="shared" si="343"/>
        <v>1983-Q2</v>
      </c>
      <c r="AC2183" s="81" t="str">
        <f t="shared" si="344"/>
        <v>1983-Q2</v>
      </c>
      <c r="AD2183" s="87">
        <f t="shared" si="345"/>
        <v>15.5</v>
      </c>
      <c r="AF2183" s="81" t="str">
        <f t="shared" si="346"/>
        <v>1983-Q2</v>
      </c>
      <c r="AG2183" s="87">
        <f t="shared" si="347"/>
        <v>17</v>
      </c>
      <c r="AH2183" s="87">
        <f t="shared" si="348"/>
        <v>15.5</v>
      </c>
      <c r="AI2183" s="87">
        <f t="shared" si="349"/>
        <v>1.5</v>
      </c>
    </row>
    <row r="2184" spans="1:35" ht="12" customHeight="1" x14ac:dyDescent="0.2">
      <c r="A2184" s="73" t="s">
        <v>1887</v>
      </c>
      <c r="B2184" s="74" t="s">
        <v>39</v>
      </c>
      <c r="C2184" s="74" t="s">
        <v>186</v>
      </c>
      <c r="D2184" s="74" t="s">
        <v>38</v>
      </c>
      <c r="E2184" s="74" t="s">
        <v>1242</v>
      </c>
      <c r="F2184" s="74" t="s">
        <v>2</v>
      </c>
      <c r="G2184" s="74" t="s">
        <v>2680</v>
      </c>
      <c r="H2184" s="76">
        <v>30139</v>
      </c>
      <c r="I2184" s="77">
        <v>11.5</v>
      </c>
      <c r="J2184" s="78">
        <v>11.48</v>
      </c>
      <c r="K2184" s="78">
        <v>16</v>
      </c>
      <c r="L2184" s="78">
        <v>47.12</v>
      </c>
      <c r="M2184" s="78">
        <v>363</v>
      </c>
      <c r="N2184" s="76">
        <v>30467</v>
      </c>
      <c r="O2184" s="77">
        <v>2.7</v>
      </c>
      <c r="P2184" s="78">
        <v>10.54</v>
      </c>
      <c r="Q2184" s="78">
        <v>14</v>
      </c>
      <c r="R2184" s="78">
        <v>47.12</v>
      </c>
      <c r="S2184" s="78">
        <v>353.8</v>
      </c>
      <c r="T2184" s="79">
        <v>10</v>
      </c>
      <c r="V2184" s="86">
        <v>30467</v>
      </c>
      <c r="X2184" s="81" t="str">
        <f t="shared" si="340"/>
        <v>1982-Q3</v>
      </c>
      <c r="Y2184" s="81" t="str">
        <f t="shared" si="341"/>
        <v>1982-Q3</v>
      </c>
      <c r="Z2184" s="87">
        <f t="shared" si="342"/>
        <v>16</v>
      </c>
      <c r="AB2184" s="81" t="str">
        <f t="shared" si="343"/>
        <v>1983-Q2</v>
      </c>
      <c r="AC2184" s="81" t="str">
        <f t="shared" si="344"/>
        <v>1983-Q2</v>
      </c>
      <c r="AD2184" s="87">
        <f t="shared" si="345"/>
        <v>14</v>
      </c>
      <c r="AF2184" s="81" t="str">
        <f t="shared" si="346"/>
        <v>1983-Q2</v>
      </c>
      <c r="AG2184" s="87">
        <f t="shared" si="347"/>
        <v>16</v>
      </c>
      <c r="AH2184" s="87">
        <f t="shared" si="348"/>
        <v>14</v>
      </c>
      <c r="AI2184" s="87">
        <f t="shared" si="349"/>
        <v>2</v>
      </c>
    </row>
    <row r="2185" spans="1:35" ht="12" customHeight="1" x14ac:dyDescent="0.2">
      <c r="A2185" s="73" t="s">
        <v>1887</v>
      </c>
      <c r="B2185" s="74" t="s">
        <v>242</v>
      </c>
      <c r="C2185" s="74" t="s">
        <v>246</v>
      </c>
      <c r="D2185" s="74" t="s">
        <v>241</v>
      </c>
      <c r="E2185" s="74" t="s">
        <v>474</v>
      </c>
      <c r="F2185" s="74" t="s">
        <v>2</v>
      </c>
      <c r="G2185" s="74" t="s">
        <v>2680</v>
      </c>
      <c r="H2185" s="76">
        <v>29949</v>
      </c>
      <c r="I2185" s="77">
        <v>8</v>
      </c>
      <c r="J2185" s="78">
        <v>12.48</v>
      </c>
      <c r="K2185" s="78">
        <v>17</v>
      </c>
      <c r="L2185" s="78">
        <v>36.22</v>
      </c>
      <c r="M2185" s="75" t="s">
        <v>1</v>
      </c>
      <c r="N2185" s="76">
        <v>30463</v>
      </c>
      <c r="O2185" s="77">
        <v>5.0999999999999996</v>
      </c>
      <c r="P2185" s="78">
        <v>11.69</v>
      </c>
      <c r="Q2185" s="78">
        <v>15</v>
      </c>
      <c r="R2185" s="78">
        <v>33.369999999999997</v>
      </c>
      <c r="S2185" s="75" t="s">
        <v>1</v>
      </c>
      <c r="T2185" s="79">
        <v>17</v>
      </c>
      <c r="V2185" s="86">
        <v>30463</v>
      </c>
      <c r="X2185" s="81" t="str">
        <f t="shared" si="340"/>
        <v>1981-Q4</v>
      </c>
      <c r="Y2185" s="81" t="str">
        <f t="shared" si="341"/>
        <v>1981-Q4</v>
      </c>
      <c r="Z2185" s="87">
        <f t="shared" si="342"/>
        <v>17</v>
      </c>
      <c r="AB2185" s="81" t="str">
        <f t="shared" si="343"/>
        <v>1983-Q2</v>
      </c>
      <c r="AC2185" s="81" t="str">
        <f t="shared" si="344"/>
        <v>1983-Q2</v>
      </c>
      <c r="AD2185" s="87">
        <f t="shared" si="345"/>
        <v>15</v>
      </c>
      <c r="AF2185" s="81" t="str">
        <f t="shared" si="346"/>
        <v>1983-Q2</v>
      </c>
      <c r="AG2185" s="87">
        <f t="shared" si="347"/>
        <v>17</v>
      </c>
      <c r="AH2185" s="87">
        <f t="shared" si="348"/>
        <v>15</v>
      </c>
      <c r="AI2185" s="87">
        <f t="shared" si="349"/>
        <v>2</v>
      </c>
    </row>
    <row r="2186" spans="1:35" ht="12" customHeight="1" x14ac:dyDescent="0.2">
      <c r="A2186" s="73" t="s">
        <v>1887</v>
      </c>
      <c r="B2186" s="74" t="s">
        <v>81</v>
      </c>
      <c r="C2186" s="74" t="s">
        <v>84</v>
      </c>
      <c r="D2186" s="74" t="s">
        <v>83</v>
      </c>
      <c r="E2186" s="74" t="s">
        <v>591</v>
      </c>
      <c r="F2186" s="74" t="s">
        <v>2</v>
      </c>
      <c r="G2186" s="74" t="s">
        <v>2680</v>
      </c>
      <c r="H2186" s="76">
        <v>30141</v>
      </c>
      <c r="I2186" s="77">
        <v>20.399999999999999</v>
      </c>
      <c r="J2186" s="78">
        <v>13.01</v>
      </c>
      <c r="K2186" s="78">
        <v>18</v>
      </c>
      <c r="L2186" s="78">
        <v>36.53</v>
      </c>
      <c r="M2186" s="78">
        <v>203</v>
      </c>
      <c r="N2186" s="76">
        <v>30461</v>
      </c>
      <c r="O2186" s="77">
        <v>8.8000000000000007</v>
      </c>
      <c r="P2186" s="78">
        <v>11.9</v>
      </c>
      <c r="Q2186" s="78">
        <v>15.5</v>
      </c>
      <c r="R2186" s="78">
        <v>37.46</v>
      </c>
      <c r="S2186" s="78">
        <v>193.4</v>
      </c>
      <c r="T2186" s="79">
        <v>10</v>
      </c>
      <c r="V2186" s="86">
        <v>30461</v>
      </c>
      <c r="X2186" s="81" t="str">
        <f t="shared" si="340"/>
        <v>1982-Q3</v>
      </c>
      <c r="Y2186" s="81" t="str">
        <f t="shared" si="341"/>
        <v>1982-Q3</v>
      </c>
      <c r="Z2186" s="87">
        <f t="shared" si="342"/>
        <v>18</v>
      </c>
      <c r="AB2186" s="81" t="str">
        <f t="shared" si="343"/>
        <v>1983-Q2</v>
      </c>
      <c r="AC2186" s="81" t="str">
        <f t="shared" si="344"/>
        <v>1983-Q2</v>
      </c>
      <c r="AD2186" s="87">
        <f t="shared" si="345"/>
        <v>15.5</v>
      </c>
      <c r="AF2186" s="81" t="str">
        <f t="shared" si="346"/>
        <v>1983-Q2</v>
      </c>
      <c r="AG2186" s="87">
        <f t="shared" si="347"/>
        <v>18</v>
      </c>
      <c r="AH2186" s="87">
        <f t="shared" si="348"/>
        <v>15.5</v>
      </c>
      <c r="AI2186" s="87">
        <f t="shared" si="349"/>
        <v>2.5</v>
      </c>
    </row>
    <row r="2187" spans="1:35" ht="12" customHeight="1" x14ac:dyDescent="0.2">
      <c r="A2187" s="73" t="s">
        <v>1887</v>
      </c>
      <c r="B2187" s="74" t="s">
        <v>46</v>
      </c>
      <c r="C2187" s="74" t="s">
        <v>1109</v>
      </c>
      <c r="D2187" s="74" t="s">
        <v>38</v>
      </c>
      <c r="E2187" s="74" t="s">
        <v>1116</v>
      </c>
      <c r="F2187" s="74" t="s">
        <v>2</v>
      </c>
      <c r="G2187" s="74" t="s">
        <v>2680</v>
      </c>
      <c r="H2187" s="76">
        <v>30139</v>
      </c>
      <c r="I2187" s="77">
        <v>6.8</v>
      </c>
      <c r="J2187" s="78">
        <v>11.13</v>
      </c>
      <c r="K2187" s="78">
        <v>14.9</v>
      </c>
      <c r="L2187" s="78">
        <v>45.09</v>
      </c>
      <c r="M2187" s="75" t="s">
        <v>1</v>
      </c>
      <c r="N2187" s="76">
        <v>30459</v>
      </c>
      <c r="O2187" s="77">
        <v>3.1</v>
      </c>
      <c r="P2187" s="78">
        <v>11.13</v>
      </c>
      <c r="Q2187" s="78">
        <v>14.9</v>
      </c>
      <c r="R2187" s="78">
        <v>45.09</v>
      </c>
      <c r="S2187" s="75" t="s">
        <v>1</v>
      </c>
      <c r="T2187" s="79">
        <v>10</v>
      </c>
      <c r="V2187" s="86">
        <v>30459</v>
      </c>
      <c r="X2187" s="81" t="str">
        <f t="shared" si="340"/>
        <v>1982-Q3</v>
      </c>
      <c r="Y2187" s="81" t="str">
        <f t="shared" si="341"/>
        <v>1982-Q3</v>
      </c>
      <c r="Z2187" s="87">
        <f t="shared" si="342"/>
        <v>14.9</v>
      </c>
      <c r="AB2187" s="81" t="str">
        <f t="shared" si="343"/>
        <v>1983-Q2</v>
      </c>
      <c r="AC2187" s="81" t="str">
        <f t="shared" si="344"/>
        <v>1983-Q2</v>
      </c>
      <c r="AD2187" s="87">
        <f t="shared" si="345"/>
        <v>14.9</v>
      </c>
      <c r="AF2187" s="81" t="str">
        <f t="shared" si="346"/>
        <v>1983-Q2</v>
      </c>
      <c r="AG2187" s="87">
        <f t="shared" si="347"/>
        <v>14.9</v>
      </c>
      <c r="AH2187" s="87">
        <f t="shared" si="348"/>
        <v>14.9</v>
      </c>
      <c r="AI2187" s="87">
        <f t="shared" si="349"/>
        <v>0</v>
      </c>
    </row>
    <row r="2188" spans="1:35" ht="12" customHeight="1" x14ac:dyDescent="0.2">
      <c r="A2188" s="73" t="s">
        <v>1887</v>
      </c>
      <c r="B2188" s="74" t="s">
        <v>144</v>
      </c>
      <c r="C2188" s="74" t="s">
        <v>13</v>
      </c>
      <c r="D2188" s="74" t="s">
        <v>12</v>
      </c>
      <c r="E2188" s="74" t="s">
        <v>1604</v>
      </c>
      <c r="F2188" s="74" t="s">
        <v>2</v>
      </c>
      <c r="G2188" s="74" t="s">
        <v>2680</v>
      </c>
      <c r="H2188" s="76">
        <v>30218</v>
      </c>
      <c r="I2188" s="77">
        <v>88.4</v>
      </c>
      <c r="J2188" s="78">
        <v>12.56</v>
      </c>
      <c r="K2188" s="78">
        <v>16.3</v>
      </c>
      <c r="L2188" s="78">
        <v>41.63</v>
      </c>
      <c r="M2188" s="78">
        <v>1515.3</v>
      </c>
      <c r="N2188" s="76">
        <v>30459</v>
      </c>
      <c r="O2188" s="77">
        <v>54.4</v>
      </c>
      <c r="P2188" s="78">
        <v>12.19</v>
      </c>
      <c r="Q2188" s="78">
        <v>15.5</v>
      </c>
      <c r="R2188" s="78">
        <v>41.52</v>
      </c>
      <c r="S2188" s="78">
        <v>1475.7</v>
      </c>
      <c r="T2188" s="79">
        <v>8</v>
      </c>
      <c r="V2188" s="86">
        <v>30459</v>
      </c>
      <c r="X2188" s="81" t="str">
        <f t="shared" si="340"/>
        <v>1982-Q3</v>
      </c>
      <c r="Y2188" s="81" t="str">
        <f t="shared" si="341"/>
        <v>1982-Q3</v>
      </c>
      <c r="Z2188" s="87">
        <f t="shared" si="342"/>
        <v>16.3</v>
      </c>
      <c r="AB2188" s="81" t="str">
        <f t="shared" si="343"/>
        <v>1983-Q2</v>
      </c>
      <c r="AC2188" s="81" t="str">
        <f t="shared" si="344"/>
        <v>1983-Q2</v>
      </c>
      <c r="AD2188" s="87">
        <f t="shared" si="345"/>
        <v>15.5</v>
      </c>
      <c r="AF2188" s="81" t="str">
        <f t="shared" si="346"/>
        <v>1983-Q2</v>
      </c>
      <c r="AG2188" s="87">
        <f t="shared" si="347"/>
        <v>16.3</v>
      </c>
      <c r="AH2188" s="87">
        <f t="shared" si="348"/>
        <v>15.5</v>
      </c>
      <c r="AI2188" s="87">
        <f t="shared" si="349"/>
        <v>0.80000000000000071</v>
      </c>
    </row>
    <row r="2189" spans="1:35" ht="12" customHeight="1" x14ac:dyDescent="0.2">
      <c r="A2189" s="73" t="s">
        <v>1887</v>
      </c>
      <c r="B2189" s="74" t="s">
        <v>57</v>
      </c>
      <c r="C2189" s="74" t="s">
        <v>217</v>
      </c>
      <c r="D2189" s="74" t="s">
        <v>216</v>
      </c>
      <c r="E2189" s="74" t="s">
        <v>872</v>
      </c>
      <c r="F2189" s="74" t="s">
        <v>2</v>
      </c>
      <c r="G2189" s="74" t="s">
        <v>2680</v>
      </c>
      <c r="H2189" s="76">
        <v>29769</v>
      </c>
      <c r="I2189" s="77">
        <v>276.8</v>
      </c>
      <c r="J2189" s="78">
        <v>11.44</v>
      </c>
      <c r="K2189" s="78">
        <v>17</v>
      </c>
      <c r="L2189" s="78">
        <v>30.66</v>
      </c>
      <c r="M2189" s="78">
        <v>5152.1000000000004</v>
      </c>
      <c r="N2189" s="76">
        <v>30454</v>
      </c>
      <c r="O2189" s="77">
        <v>122.9</v>
      </c>
      <c r="P2189" s="78">
        <v>10.9</v>
      </c>
      <c r="Q2189" s="78">
        <v>15</v>
      </c>
      <c r="R2189" s="78">
        <v>27.94</v>
      </c>
      <c r="S2189" s="78">
        <v>5137.3</v>
      </c>
      <c r="T2189" s="79">
        <v>22</v>
      </c>
      <c r="V2189" s="86">
        <v>30454</v>
      </c>
      <c r="X2189" s="81" t="str">
        <f t="shared" si="340"/>
        <v>1981-Q3</v>
      </c>
      <c r="Y2189" s="81" t="str">
        <f t="shared" si="341"/>
        <v>1981-Q3</v>
      </c>
      <c r="Z2189" s="87">
        <f t="shared" si="342"/>
        <v>17</v>
      </c>
      <c r="AB2189" s="81" t="str">
        <f t="shared" si="343"/>
        <v>1983-Q2</v>
      </c>
      <c r="AC2189" s="81" t="str">
        <f t="shared" si="344"/>
        <v>1983-Q2</v>
      </c>
      <c r="AD2189" s="87">
        <f t="shared" si="345"/>
        <v>15</v>
      </c>
      <c r="AF2189" s="81" t="str">
        <f t="shared" si="346"/>
        <v>1983-Q2</v>
      </c>
      <c r="AG2189" s="87">
        <f t="shared" si="347"/>
        <v>17</v>
      </c>
      <c r="AH2189" s="87">
        <f t="shared" si="348"/>
        <v>15</v>
      </c>
      <c r="AI2189" s="87">
        <f t="shared" si="349"/>
        <v>2</v>
      </c>
    </row>
    <row r="2190" spans="1:35" ht="12" customHeight="1" x14ac:dyDescent="0.2">
      <c r="A2190" s="73" t="s">
        <v>1887</v>
      </c>
      <c r="B2190" s="74" t="s">
        <v>199</v>
      </c>
      <c r="C2190" s="74" t="s">
        <v>2715</v>
      </c>
      <c r="D2190" s="74" t="s">
        <v>198</v>
      </c>
      <c r="E2190" s="74" t="s">
        <v>1024</v>
      </c>
      <c r="F2190" s="74" t="s">
        <v>2</v>
      </c>
      <c r="G2190" s="74" t="s">
        <v>2680</v>
      </c>
      <c r="H2190" s="76">
        <v>30174</v>
      </c>
      <c r="I2190" s="77">
        <v>47.6</v>
      </c>
      <c r="J2190" s="78">
        <v>12.83</v>
      </c>
      <c r="K2190" s="78">
        <v>17.5</v>
      </c>
      <c r="L2190" s="78">
        <v>37.68</v>
      </c>
      <c r="M2190" s="78">
        <v>468.7</v>
      </c>
      <c r="N2190" s="76">
        <v>30448</v>
      </c>
      <c r="O2190" s="77">
        <v>31.9</v>
      </c>
      <c r="P2190" s="78">
        <v>11.63</v>
      </c>
      <c r="Q2190" s="78">
        <v>14.14</v>
      </c>
      <c r="R2190" s="78">
        <v>39.93</v>
      </c>
      <c r="S2190" s="78">
        <v>468.6</v>
      </c>
      <c r="T2190" s="79">
        <v>9</v>
      </c>
      <c r="V2190" s="86">
        <v>30448</v>
      </c>
      <c r="X2190" s="81" t="str">
        <f t="shared" si="340"/>
        <v>1982-Q3</v>
      </c>
      <c r="Y2190" s="81" t="str">
        <f t="shared" si="341"/>
        <v>1982-Q3</v>
      </c>
      <c r="Z2190" s="87">
        <f t="shared" si="342"/>
        <v>17.5</v>
      </c>
      <c r="AB2190" s="81" t="str">
        <f t="shared" si="343"/>
        <v>1983-Q2</v>
      </c>
      <c r="AC2190" s="81" t="str">
        <f t="shared" si="344"/>
        <v>1983-Q2</v>
      </c>
      <c r="AD2190" s="87">
        <f t="shared" si="345"/>
        <v>14.14</v>
      </c>
      <c r="AF2190" s="81" t="str">
        <f t="shared" si="346"/>
        <v>1983-Q2</v>
      </c>
      <c r="AG2190" s="87">
        <f t="shared" si="347"/>
        <v>17.5</v>
      </c>
      <c r="AH2190" s="87">
        <f t="shared" si="348"/>
        <v>14.14</v>
      </c>
      <c r="AI2190" s="87">
        <f t="shared" si="349"/>
        <v>3.3599999999999994</v>
      </c>
    </row>
    <row r="2191" spans="1:35" ht="12" customHeight="1" x14ac:dyDescent="0.2">
      <c r="A2191" s="73" t="s">
        <v>1887</v>
      </c>
      <c r="B2191" s="74" t="s">
        <v>184</v>
      </c>
      <c r="C2191" s="74" t="s">
        <v>2542</v>
      </c>
      <c r="D2191" s="74" t="s">
        <v>631</v>
      </c>
      <c r="E2191" s="74" t="s">
        <v>1282</v>
      </c>
      <c r="F2191" s="74" t="s">
        <v>2</v>
      </c>
      <c r="G2191" s="74" t="s">
        <v>2680</v>
      </c>
      <c r="H2191" s="76">
        <v>30307</v>
      </c>
      <c r="I2191" s="77">
        <v>112.8</v>
      </c>
      <c r="J2191" s="78">
        <v>13.45</v>
      </c>
      <c r="K2191" s="78">
        <v>18.600000000000001</v>
      </c>
      <c r="L2191" s="78">
        <v>38.39</v>
      </c>
      <c r="M2191" s="78">
        <v>1462.1</v>
      </c>
      <c r="N2191" s="76">
        <v>30447</v>
      </c>
      <c r="O2191" s="77">
        <v>23.3</v>
      </c>
      <c r="P2191" s="78">
        <v>12.63</v>
      </c>
      <c r="Q2191" s="78">
        <v>16.46</v>
      </c>
      <c r="R2191" s="78">
        <v>38.39</v>
      </c>
      <c r="S2191" s="78">
        <v>1163.3</v>
      </c>
      <c r="T2191" s="79">
        <v>4</v>
      </c>
      <c r="V2191" s="86">
        <v>30447</v>
      </c>
      <c r="X2191" s="81" t="str">
        <f t="shared" si="340"/>
        <v>1982-Q4</v>
      </c>
      <c r="Y2191" s="81" t="str">
        <f t="shared" si="341"/>
        <v>1982-Q4</v>
      </c>
      <c r="Z2191" s="87">
        <f t="shared" si="342"/>
        <v>18.600000000000001</v>
      </c>
      <c r="AB2191" s="81" t="str">
        <f t="shared" si="343"/>
        <v>1983-Q2</v>
      </c>
      <c r="AC2191" s="81" t="str">
        <f t="shared" si="344"/>
        <v>1983-Q2</v>
      </c>
      <c r="AD2191" s="87">
        <f t="shared" si="345"/>
        <v>16.46</v>
      </c>
      <c r="AF2191" s="81" t="str">
        <f t="shared" si="346"/>
        <v>1983-Q2</v>
      </c>
      <c r="AG2191" s="87">
        <f t="shared" si="347"/>
        <v>18.600000000000001</v>
      </c>
      <c r="AH2191" s="87">
        <f t="shared" si="348"/>
        <v>16.46</v>
      </c>
      <c r="AI2191" s="87">
        <f t="shared" si="349"/>
        <v>2.1400000000000006</v>
      </c>
    </row>
    <row r="2192" spans="1:35" ht="12" customHeight="1" x14ac:dyDescent="0.2">
      <c r="A2192" s="73" t="s">
        <v>1887</v>
      </c>
      <c r="B2192" s="74" t="s">
        <v>42</v>
      </c>
      <c r="C2192" s="74" t="s">
        <v>41</v>
      </c>
      <c r="D2192" s="74" t="s">
        <v>12</v>
      </c>
      <c r="E2192" s="74" t="s">
        <v>1171</v>
      </c>
      <c r="F2192" s="74" t="s">
        <v>2</v>
      </c>
      <c r="G2192" s="74" t="s">
        <v>2680</v>
      </c>
      <c r="H2192" s="76">
        <v>30328</v>
      </c>
      <c r="I2192" s="77">
        <v>15.2</v>
      </c>
      <c r="J2192" s="78">
        <v>13.12</v>
      </c>
      <c r="K2192" s="78">
        <v>18</v>
      </c>
      <c r="L2192" s="78">
        <v>36.630000000000003</v>
      </c>
      <c r="M2192" s="75" t="s">
        <v>1</v>
      </c>
      <c r="N2192" s="76">
        <v>30445</v>
      </c>
      <c r="O2192" s="77">
        <v>8</v>
      </c>
      <c r="P2192" s="78">
        <v>12.12</v>
      </c>
      <c r="Q2192" s="78">
        <v>15.5</v>
      </c>
      <c r="R2192" s="78">
        <v>38.340000000000003</v>
      </c>
      <c r="S2192" s="75" t="s">
        <v>1</v>
      </c>
      <c r="T2192" s="79">
        <v>3</v>
      </c>
      <c r="V2192" s="86">
        <v>30445</v>
      </c>
      <c r="X2192" s="81" t="str">
        <f t="shared" si="340"/>
        <v>1983-Q1</v>
      </c>
      <c r="Y2192" s="81" t="str">
        <f t="shared" si="341"/>
        <v>1983-Q1</v>
      </c>
      <c r="Z2192" s="87">
        <f t="shared" si="342"/>
        <v>18</v>
      </c>
      <c r="AB2192" s="81" t="str">
        <f t="shared" si="343"/>
        <v>1983-Q2</v>
      </c>
      <c r="AC2192" s="81" t="str">
        <f t="shared" si="344"/>
        <v>1983-Q2</v>
      </c>
      <c r="AD2192" s="87">
        <f t="shared" si="345"/>
        <v>15.5</v>
      </c>
      <c r="AF2192" s="81" t="str">
        <f t="shared" si="346"/>
        <v>1983-Q2</v>
      </c>
      <c r="AG2192" s="87">
        <f t="shared" si="347"/>
        <v>18</v>
      </c>
      <c r="AH2192" s="87">
        <f t="shared" si="348"/>
        <v>15.5</v>
      </c>
      <c r="AI2192" s="87">
        <f t="shared" si="349"/>
        <v>2.5</v>
      </c>
    </row>
    <row r="2193" spans="1:35" ht="12" customHeight="1" x14ac:dyDescent="0.2">
      <c r="A2193" s="73" t="s">
        <v>1887</v>
      </c>
      <c r="B2193" s="74" t="s">
        <v>6</v>
      </c>
      <c r="C2193" s="74" t="s">
        <v>1860</v>
      </c>
      <c r="D2193" s="74" t="s">
        <v>22</v>
      </c>
      <c r="E2193" s="74" t="s">
        <v>1861</v>
      </c>
      <c r="F2193" s="74" t="s">
        <v>2</v>
      </c>
      <c r="G2193" s="74" t="s">
        <v>2680</v>
      </c>
      <c r="H2193" s="76">
        <v>30175</v>
      </c>
      <c r="I2193" s="77">
        <v>5.9</v>
      </c>
      <c r="J2193" s="78">
        <v>16.05</v>
      </c>
      <c r="K2193" s="78">
        <v>17.5</v>
      </c>
      <c r="L2193" s="78">
        <v>41.69</v>
      </c>
      <c r="M2193" s="75" t="s">
        <v>1</v>
      </c>
      <c r="N2193" s="76">
        <v>30445</v>
      </c>
      <c r="O2193" s="77">
        <v>0.5</v>
      </c>
      <c r="P2193" s="78">
        <v>13.2</v>
      </c>
      <c r="Q2193" s="75" t="s">
        <v>1</v>
      </c>
      <c r="R2193" s="75" t="s">
        <v>1</v>
      </c>
      <c r="S2193" s="75" t="s">
        <v>1</v>
      </c>
      <c r="T2193" s="79">
        <v>9</v>
      </c>
      <c r="V2193" s="86">
        <v>30445</v>
      </c>
      <c r="X2193" s="81" t="str">
        <f t="shared" si="340"/>
        <v>1982-Q3</v>
      </c>
      <c r="Y2193" s="81" t="str">
        <f t="shared" si="341"/>
        <v>1982-Q3</v>
      </c>
      <c r="Z2193" s="87">
        <f t="shared" si="342"/>
        <v>17.5</v>
      </c>
      <c r="AB2193" s="81" t="str">
        <f t="shared" si="343"/>
        <v>1983-Q2</v>
      </c>
      <c r="AC2193" s="81" t="str">
        <f t="shared" si="344"/>
        <v/>
      </c>
      <c r="AD2193" s="87" t="str">
        <f t="shared" si="345"/>
        <v/>
      </c>
      <c r="AF2193" s="81" t="str">
        <f t="shared" si="346"/>
        <v/>
      </c>
      <c r="AG2193" s="87" t="str">
        <f t="shared" si="347"/>
        <v/>
      </c>
      <c r="AH2193" s="87" t="str">
        <f t="shared" si="348"/>
        <v/>
      </c>
      <c r="AI2193" s="87" t="str">
        <f t="shared" si="349"/>
        <v/>
      </c>
    </row>
    <row r="2194" spans="1:35" ht="12" customHeight="1" x14ac:dyDescent="0.2">
      <c r="A2194" s="73" t="s">
        <v>1887</v>
      </c>
      <c r="B2194" s="74" t="s">
        <v>158</v>
      </c>
      <c r="C2194" s="74" t="s">
        <v>2445</v>
      </c>
      <c r="D2194" s="74" t="s">
        <v>10</v>
      </c>
      <c r="E2194" s="74" t="s">
        <v>1482</v>
      </c>
      <c r="F2194" s="74" t="s">
        <v>2</v>
      </c>
      <c r="G2194" s="74" t="s">
        <v>2680</v>
      </c>
      <c r="H2194" s="76">
        <v>30272</v>
      </c>
      <c r="I2194" s="77">
        <v>4.9000000000000004</v>
      </c>
      <c r="J2194" s="78">
        <v>11.3</v>
      </c>
      <c r="K2194" s="78">
        <v>16</v>
      </c>
      <c r="L2194" s="78">
        <v>41.89</v>
      </c>
      <c r="M2194" s="75" t="s">
        <v>1</v>
      </c>
      <c r="N2194" s="76">
        <v>30437</v>
      </c>
      <c r="O2194" s="77">
        <v>3.9</v>
      </c>
      <c r="P2194" s="78">
        <v>10.42</v>
      </c>
      <c r="Q2194" s="78">
        <v>14.5</v>
      </c>
      <c r="R2194" s="78">
        <v>40</v>
      </c>
      <c r="S2194" s="75" t="s">
        <v>1</v>
      </c>
      <c r="T2194" s="79">
        <v>5</v>
      </c>
      <c r="V2194" s="86">
        <v>30437</v>
      </c>
      <c r="X2194" s="81" t="str">
        <f t="shared" si="340"/>
        <v>1982-Q4</v>
      </c>
      <c r="Y2194" s="81" t="str">
        <f t="shared" si="341"/>
        <v>1982-Q4</v>
      </c>
      <c r="Z2194" s="87">
        <f t="shared" si="342"/>
        <v>16</v>
      </c>
      <c r="AB2194" s="81" t="str">
        <f t="shared" si="343"/>
        <v>1983-Q2</v>
      </c>
      <c r="AC2194" s="81" t="str">
        <f t="shared" si="344"/>
        <v>1983-Q2</v>
      </c>
      <c r="AD2194" s="87">
        <f t="shared" si="345"/>
        <v>14.5</v>
      </c>
      <c r="AF2194" s="81" t="str">
        <f t="shared" si="346"/>
        <v>1983-Q2</v>
      </c>
      <c r="AG2194" s="87">
        <f t="shared" si="347"/>
        <v>16</v>
      </c>
      <c r="AH2194" s="87">
        <f t="shared" si="348"/>
        <v>14.5</v>
      </c>
      <c r="AI2194" s="87">
        <f t="shared" si="349"/>
        <v>1.5</v>
      </c>
    </row>
    <row r="2195" spans="1:35" ht="12" customHeight="1" x14ac:dyDescent="0.2">
      <c r="A2195" s="73" t="s">
        <v>1887</v>
      </c>
      <c r="B2195" s="74" t="s">
        <v>67</v>
      </c>
      <c r="C2195" s="74" t="s">
        <v>781</v>
      </c>
      <c r="D2195" s="74" t="s">
        <v>2002</v>
      </c>
      <c r="E2195" s="74" t="s">
        <v>793</v>
      </c>
      <c r="F2195" s="74" t="s">
        <v>2</v>
      </c>
      <c r="G2195" s="74" t="s">
        <v>2680</v>
      </c>
      <c r="H2195" s="76">
        <v>30239</v>
      </c>
      <c r="I2195" s="77">
        <v>21.4</v>
      </c>
      <c r="J2195" s="78">
        <v>12.74</v>
      </c>
      <c r="K2195" s="78">
        <v>17.5</v>
      </c>
      <c r="L2195" s="78">
        <v>32.979999999999997</v>
      </c>
      <c r="M2195" s="78">
        <v>332.5</v>
      </c>
      <c r="N2195" s="76">
        <v>30435</v>
      </c>
      <c r="O2195" s="77">
        <v>12</v>
      </c>
      <c r="P2195" s="78">
        <v>12.07</v>
      </c>
      <c r="Q2195" s="78">
        <v>16</v>
      </c>
      <c r="R2195" s="78">
        <v>32.979999999999997</v>
      </c>
      <c r="S2195" s="78">
        <v>321.7</v>
      </c>
      <c r="T2195" s="79">
        <v>6</v>
      </c>
      <c r="V2195" s="86">
        <v>30435</v>
      </c>
      <c r="X2195" s="81" t="str">
        <f t="shared" si="340"/>
        <v>1982-Q4</v>
      </c>
      <c r="Y2195" s="81" t="str">
        <f t="shared" si="341"/>
        <v>1982-Q4</v>
      </c>
      <c r="Z2195" s="87">
        <f t="shared" si="342"/>
        <v>17.5</v>
      </c>
      <c r="AB2195" s="81" t="str">
        <f t="shared" si="343"/>
        <v>1983-Q2</v>
      </c>
      <c r="AC2195" s="81" t="str">
        <f t="shared" si="344"/>
        <v>1983-Q2</v>
      </c>
      <c r="AD2195" s="87">
        <f t="shared" si="345"/>
        <v>16</v>
      </c>
      <c r="AF2195" s="81" t="str">
        <f t="shared" si="346"/>
        <v>1983-Q2</v>
      </c>
      <c r="AG2195" s="87">
        <f t="shared" si="347"/>
        <v>17.5</v>
      </c>
      <c r="AH2195" s="87">
        <f t="shared" si="348"/>
        <v>16</v>
      </c>
      <c r="AI2195" s="87">
        <f t="shared" si="349"/>
        <v>1.5</v>
      </c>
    </row>
    <row r="2196" spans="1:35" ht="12" customHeight="1" x14ac:dyDescent="0.2">
      <c r="A2196" s="73" t="s">
        <v>1887</v>
      </c>
      <c r="B2196" s="74" t="s">
        <v>104</v>
      </c>
      <c r="C2196" s="74" t="s">
        <v>41</v>
      </c>
      <c r="D2196" s="74" t="s">
        <v>12</v>
      </c>
      <c r="E2196" s="74" t="s">
        <v>352</v>
      </c>
      <c r="F2196" s="74" t="s">
        <v>2</v>
      </c>
      <c r="G2196" s="74" t="s">
        <v>2680</v>
      </c>
      <c r="H2196" s="76">
        <v>30088</v>
      </c>
      <c r="I2196" s="77">
        <v>6.3</v>
      </c>
      <c r="J2196" s="78">
        <v>13.55</v>
      </c>
      <c r="K2196" s="78">
        <v>18</v>
      </c>
      <c r="L2196" s="78">
        <v>41.14</v>
      </c>
      <c r="M2196" s="75" t="s">
        <v>1</v>
      </c>
      <c r="N2196" s="76">
        <v>30425.75</v>
      </c>
      <c r="O2196" s="77">
        <v>5</v>
      </c>
      <c r="P2196" s="78">
        <v>12.57</v>
      </c>
      <c r="Q2196" s="78">
        <v>16</v>
      </c>
      <c r="R2196" s="78">
        <v>38.5</v>
      </c>
      <c r="S2196" s="75" t="s">
        <v>1</v>
      </c>
      <c r="T2196" s="79">
        <v>11</v>
      </c>
      <c r="V2196" s="86">
        <v>30425.75</v>
      </c>
      <c r="X2196" s="81" t="str">
        <f t="shared" si="340"/>
        <v>1982-Q2</v>
      </c>
      <c r="Y2196" s="81" t="str">
        <f t="shared" si="341"/>
        <v>1982-Q2</v>
      </c>
      <c r="Z2196" s="87">
        <f t="shared" si="342"/>
        <v>18</v>
      </c>
      <c r="AB2196" s="81" t="str">
        <f t="shared" si="343"/>
        <v>1983-Q2</v>
      </c>
      <c r="AC2196" s="81" t="str">
        <f t="shared" si="344"/>
        <v>1983-Q2</v>
      </c>
      <c r="AD2196" s="87">
        <f t="shared" si="345"/>
        <v>16</v>
      </c>
      <c r="AF2196" s="81" t="str">
        <f t="shared" si="346"/>
        <v>1983-Q2</v>
      </c>
      <c r="AG2196" s="87">
        <f t="shared" si="347"/>
        <v>18</v>
      </c>
      <c r="AH2196" s="87">
        <f t="shared" si="348"/>
        <v>16</v>
      </c>
      <c r="AI2196" s="87">
        <f t="shared" si="349"/>
        <v>2</v>
      </c>
    </row>
    <row r="2197" spans="1:35" ht="12" customHeight="1" x14ac:dyDescent="0.2">
      <c r="A2197" s="73" t="s">
        <v>1887</v>
      </c>
      <c r="B2197" s="74" t="s">
        <v>51</v>
      </c>
      <c r="C2197" s="74" t="s">
        <v>927</v>
      </c>
      <c r="D2197" s="74" t="s">
        <v>928</v>
      </c>
      <c r="E2197" s="74" t="s">
        <v>1070</v>
      </c>
      <c r="F2197" s="74" t="s">
        <v>2</v>
      </c>
      <c r="G2197" s="74" t="s">
        <v>2680</v>
      </c>
      <c r="H2197" s="76">
        <v>30068</v>
      </c>
      <c r="I2197" s="77">
        <v>13.8</v>
      </c>
      <c r="J2197" s="78">
        <v>12.05</v>
      </c>
      <c r="K2197" s="78">
        <v>17</v>
      </c>
      <c r="L2197" s="78">
        <v>35.049999999999997</v>
      </c>
      <c r="M2197" s="78">
        <v>177.5</v>
      </c>
      <c r="N2197" s="76">
        <v>30424.75</v>
      </c>
      <c r="O2197" s="77">
        <v>8.4</v>
      </c>
      <c r="P2197" s="78">
        <v>10.94</v>
      </c>
      <c r="Q2197" s="78">
        <v>14.5</v>
      </c>
      <c r="R2197" s="78">
        <v>35.29</v>
      </c>
      <c r="S2197" s="78">
        <v>174.2</v>
      </c>
      <c r="T2197" s="79">
        <v>11</v>
      </c>
      <c r="V2197" s="86">
        <v>30424.75</v>
      </c>
      <c r="X2197" s="81" t="str">
        <f t="shared" si="340"/>
        <v>1982-Q2</v>
      </c>
      <c r="Y2197" s="81" t="str">
        <f t="shared" si="341"/>
        <v>1982-Q2</v>
      </c>
      <c r="Z2197" s="87">
        <f t="shared" si="342"/>
        <v>17</v>
      </c>
      <c r="AB2197" s="81" t="str">
        <f t="shared" si="343"/>
        <v>1983-Q2</v>
      </c>
      <c r="AC2197" s="81" t="str">
        <f t="shared" si="344"/>
        <v>1983-Q2</v>
      </c>
      <c r="AD2197" s="87">
        <f t="shared" si="345"/>
        <v>14.5</v>
      </c>
      <c r="AF2197" s="81" t="str">
        <f t="shared" si="346"/>
        <v>1983-Q2</v>
      </c>
      <c r="AG2197" s="87">
        <f t="shared" si="347"/>
        <v>17</v>
      </c>
      <c r="AH2197" s="87">
        <f t="shared" si="348"/>
        <v>14.5</v>
      </c>
      <c r="AI2197" s="87">
        <f t="shared" si="349"/>
        <v>2.5</v>
      </c>
    </row>
    <row r="2198" spans="1:35" ht="12" customHeight="1" x14ac:dyDescent="0.2">
      <c r="A2198" s="73" t="s">
        <v>1887</v>
      </c>
      <c r="B2198" s="74" t="s">
        <v>116</v>
      </c>
      <c r="C2198" s="74" t="s">
        <v>13</v>
      </c>
      <c r="D2198" s="74" t="s">
        <v>12</v>
      </c>
      <c r="E2198" s="74" t="s">
        <v>1881</v>
      </c>
      <c r="F2198" s="74" t="s">
        <v>2</v>
      </c>
      <c r="G2198" s="74" t="s">
        <v>2680</v>
      </c>
      <c r="H2198" s="76">
        <v>30125</v>
      </c>
      <c r="I2198" s="77">
        <v>32.799999999999997</v>
      </c>
      <c r="J2198" s="78">
        <v>12.72</v>
      </c>
      <c r="K2198" s="78">
        <v>17.5</v>
      </c>
      <c r="L2198" s="78">
        <v>35.299999999999997</v>
      </c>
      <c r="M2198" s="78">
        <v>366.4</v>
      </c>
      <c r="N2198" s="76">
        <v>30416.75</v>
      </c>
      <c r="O2198" s="77">
        <v>16.8</v>
      </c>
      <c r="P2198" s="78">
        <v>11.6</v>
      </c>
      <c r="Q2198" s="78">
        <v>14.81</v>
      </c>
      <c r="R2198" s="78">
        <v>35.299999999999997</v>
      </c>
      <c r="S2198" s="78">
        <v>366.1</v>
      </c>
      <c r="T2198" s="79">
        <v>9</v>
      </c>
      <c r="V2198" s="86">
        <v>30416.75</v>
      </c>
      <c r="X2198" s="81" t="str">
        <f t="shared" si="340"/>
        <v>1982-Q2</v>
      </c>
      <c r="Y2198" s="81" t="str">
        <f t="shared" si="341"/>
        <v>1982-Q2</v>
      </c>
      <c r="Z2198" s="87">
        <f t="shared" si="342"/>
        <v>17.5</v>
      </c>
      <c r="AB2198" s="81" t="str">
        <f t="shared" si="343"/>
        <v>1983-Q2</v>
      </c>
      <c r="AC2198" s="81" t="str">
        <f t="shared" si="344"/>
        <v>1983-Q2</v>
      </c>
      <c r="AD2198" s="87">
        <f t="shared" si="345"/>
        <v>14.81</v>
      </c>
      <c r="AF2198" s="81" t="str">
        <f t="shared" si="346"/>
        <v>1983-Q2</v>
      </c>
      <c r="AG2198" s="87">
        <f t="shared" si="347"/>
        <v>17.5</v>
      </c>
      <c r="AH2198" s="87">
        <f t="shared" si="348"/>
        <v>14.81</v>
      </c>
      <c r="AI2198" s="87">
        <f t="shared" si="349"/>
        <v>2.6899999999999995</v>
      </c>
    </row>
    <row r="2199" spans="1:35" ht="12" customHeight="1" x14ac:dyDescent="0.2">
      <c r="A2199" s="73" t="s">
        <v>1887</v>
      </c>
      <c r="B2199" s="74" t="s">
        <v>78</v>
      </c>
      <c r="C2199" s="74" t="s">
        <v>2331</v>
      </c>
      <c r="D2199" s="74" t="s">
        <v>2170</v>
      </c>
      <c r="E2199" s="74" t="s">
        <v>666</v>
      </c>
      <c r="F2199" s="74" t="s">
        <v>2</v>
      </c>
      <c r="G2199" s="74" t="s">
        <v>2680</v>
      </c>
      <c r="H2199" s="76">
        <v>30176</v>
      </c>
      <c r="I2199" s="77">
        <v>46.5</v>
      </c>
      <c r="J2199" s="78">
        <v>13.07</v>
      </c>
      <c r="K2199" s="78">
        <v>18.5</v>
      </c>
      <c r="L2199" s="78">
        <v>37.58</v>
      </c>
      <c r="M2199" s="78">
        <v>601.9</v>
      </c>
      <c r="N2199" s="76">
        <v>30413.75</v>
      </c>
      <c r="O2199" s="77">
        <v>15.2</v>
      </c>
      <c r="P2199" s="78">
        <v>11.52</v>
      </c>
      <c r="Q2199" s="78">
        <v>15.5</v>
      </c>
      <c r="R2199" s="78">
        <v>35.99</v>
      </c>
      <c r="S2199" s="78">
        <v>594.29999999999995</v>
      </c>
      <c r="T2199" s="79">
        <v>7</v>
      </c>
      <c r="V2199" s="86">
        <v>30413.75</v>
      </c>
      <c r="X2199" s="81" t="str">
        <f t="shared" si="340"/>
        <v>1982-Q3</v>
      </c>
      <c r="Y2199" s="81" t="str">
        <f t="shared" si="341"/>
        <v>1982-Q3</v>
      </c>
      <c r="Z2199" s="87">
        <f t="shared" si="342"/>
        <v>18.5</v>
      </c>
      <c r="AB2199" s="81" t="str">
        <f t="shared" si="343"/>
        <v>1983-Q2</v>
      </c>
      <c r="AC2199" s="81" t="str">
        <f t="shared" si="344"/>
        <v>1983-Q2</v>
      </c>
      <c r="AD2199" s="87">
        <f t="shared" si="345"/>
        <v>15.5</v>
      </c>
      <c r="AF2199" s="81" t="str">
        <f t="shared" si="346"/>
        <v>1983-Q2</v>
      </c>
      <c r="AG2199" s="87">
        <f t="shared" si="347"/>
        <v>18.5</v>
      </c>
      <c r="AH2199" s="87">
        <f t="shared" si="348"/>
        <v>15.5</v>
      </c>
      <c r="AI2199" s="87">
        <f t="shared" si="349"/>
        <v>3</v>
      </c>
    </row>
    <row r="2200" spans="1:35" ht="12" customHeight="1" x14ac:dyDescent="0.2">
      <c r="A2200" s="73" t="s">
        <v>1887</v>
      </c>
      <c r="B2200" s="74" t="s">
        <v>171</v>
      </c>
      <c r="C2200" s="74" t="s">
        <v>2776</v>
      </c>
      <c r="D2200" s="74" t="s">
        <v>19</v>
      </c>
      <c r="E2200" s="74" t="s">
        <v>1443</v>
      </c>
      <c r="F2200" s="74" t="s">
        <v>2</v>
      </c>
      <c r="G2200" s="74" t="s">
        <v>2680</v>
      </c>
      <c r="H2200" s="76">
        <v>30134</v>
      </c>
      <c r="I2200" s="77">
        <v>13.1</v>
      </c>
      <c r="J2200" s="78">
        <v>12.88</v>
      </c>
      <c r="K2200" s="78">
        <v>18</v>
      </c>
      <c r="L2200" s="78">
        <v>37.47</v>
      </c>
      <c r="M2200" s="78">
        <v>153.19999999999999</v>
      </c>
      <c r="N2200" s="76">
        <v>30409.75</v>
      </c>
      <c r="O2200" s="77">
        <v>5.3</v>
      </c>
      <c r="P2200" s="78">
        <v>11.81</v>
      </c>
      <c r="Q2200" s="78">
        <v>15.2</v>
      </c>
      <c r="R2200" s="78">
        <v>37.200000000000003</v>
      </c>
      <c r="S2200" s="78">
        <v>151.80000000000001</v>
      </c>
      <c r="T2200" s="79">
        <v>9</v>
      </c>
      <c r="V2200" s="86">
        <v>30409.75</v>
      </c>
      <c r="X2200" s="81" t="str">
        <f t="shared" si="340"/>
        <v>1982-Q3</v>
      </c>
      <c r="Y2200" s="81" t="str">
        <f t="shared" si="341"/>
        <v>1982-Q3</v>
      </c>
      <c r="Z2200" s="87">
        <f t="shared" si="342"/>
        <v>18</v>
      </c>
      <c r="AB2200" s="81" t="str">
        <f t="shared" si="343"/>
        <v>1983-Q2</v>
      </c>
      <c r="AC2200" s="81" t="str">
        <f t="shared" si="344"/>
        <v>1983-Q2</v>
      </c>
      <c r="AD2200" s="87">
        <f t="shared" si="345"/>
        <v>15.2</v>
      </c>
      <c r="AF2200" s="81" t="str">
        <f t="shared" si="346"/>
        <v>1983-Q2</v>
      </c>
      <c r="AG2200" s="87">
        <f t="shared" si="347"/>
        <v>18</v>
      </c>
      <c r="AH2200" s="87">
        <f t="shared" si="348"/>
        <v>15.2</v>
      </c>
      <c r="AI2200" s="87">
        <f t="shared" si="349"/>
        <v>2.8000000000000007</v>
      </c>
    </row>
    <row r="2201" spans="1:35" ht="12" customHeight="1" x14ac:dyDescent="0.2">
      <c r="A2201" s="73" t="s">
        <v>1887</v>
      </c>
      <c r="B2201" s="74" t="s">
        <v>57</v>
      </c>
      <c r="C2201" s="74" t="s">
        <v>874</v>
      </c>
      <c r="D2201" s="74" t="s">
        <v>875</v>
      </c>
      <c r="E2201" s="74" t="s">
        <v>886</v>
      </c>
      <c r="F2201" s="74" t="s">
        <v>2</v>
      </c>
      <c r="G2201" s="74" t="s">
        <v>2680</v>
      </c>
      <c r="H2201" s="76">
        <v>29843</v>
      </c>
      <c r="I2201" s="77">
        <v>512.29999999999995</v>
      </c>
      <c r="J2201" s="78">
        <v>12.26</v>
      </c>
      <c r="K2201" s="78">
        <v>17</v>
      </c>
      <c r="L2201" s="78">
        <v>28.37</v>
      </c>
      <c r="M2201" s="78">
        <v>6417.1</v>
      </c>
      <c r="N2201" s="76">
        <v>30406</v>
      </c>
      <c r="O2201" s="77">
        <v>203.4</v>
      </c>
      <c r="P2201" s="78">
        <v>9.3800000000000008</v>
      </c>
      <c r="Q2201" s="78">
        <v>15</v>
      </c>
      <c r="R2201" s="78">
        <v>28.37</v>
      </c>
      <c r="S2201" s="78">
        <v>6276.8</v>
      </c>
      <c r="T2201" s="79">
        <v>18</v>
      </c>
      <c r="V2201" s="86">
        <v>30406</v>
      </c>
      <c r="X2201" s="81" t="str">
        <f t="shared" si="340"/>
        <v>1981-Q3</v>
      </c>
      <c r="Y2201" s="81" t="str">
        <f t="shared" si="341"/>
        <v>1981-Q3</v>
      </c>
      <c r="Z2201" s="87">
        <f t="shared" si="342"/>
        <v>17</v>
      </c>
      <c r="AB2201" s="81" t="str">
        <f t="shared" si="343"/>
        <v>1983-Q1</v>
      </c>
      <c r="AC2201" s="81" t="str">
        <f t="shared" si="344"/>
        <v>1983-Q1</v>
      </c>
      <c r="AD2201" s="87">
        <f t="shared" si="345"/>
        <v>15</v>
      </c>
      <c r="AF2201" s="81" t="str">
        <f t="shared" si="346"/>
        <v>1983-Q1</v>
      </c>
      <c r="AG2201" s="87">
        <f t="shared" si="347"/>
        <v>17</v>
      </c>
      <c r="AH2201" s="87">
        <f t="shared" si="348"/>
        <v>15</v>
      </c>
      <c r="AI2201" s="87">
        <f t="shared" si="349"/>
        <v>2</v>
      </c>
    </row>
    <row r="2202" spans="1:35" ht="12" customHeight="1" x14ac:dyDescent="0.2">
      <c r="A2202" s="73" t="s">
        <v>1887</v>
      </c>
      <c r="B2202" s="74" t="s">
        <v>184</v>
      </c>
      <c r="C2202" s="74" t="s">
        <v>183</v>
      </c>
      <c r="D2202" s="74" t="s">
        <v>167</v>
      </c>
      <c r="E2202" s="74" t="s">
        <v>1292</v>
      </c>
      <c r="F2202" s="74" t="s">
        <v>2</v>
      </c>
      <c r="G2202" s="74" t="s">
        <v>2680</v>
      </c>
      <c r="H2202" s="76">
        <v>30134</v>
      </c>
      <c r="I2202" s="77">
        <v>116.6</v>
      </c>
      <c r="J2202" s="78">
        <v>12.66</v>
      </c>
      <c r="K2202" s="78">
        <v>18.75</v>
      </c>
      <c r="L2202" s="78">
        <v>34.200000000000003</v>
      </c>
      <c r="M2202" s="75" t="s">
        <v>1</v>
      </c>
      <c r="N2202" s="76">
        <v>30405</v>
      </c>
      <c r="O2202" s="77">
        <v>30.7</v>
      </c>
      <c r="P2202" s="78">
        <v>12.29</v>
      </c>
      <c r="Q2202" s="78">
        <v>16.71</v>
      </c>
      <c r="R2202" s="78">
        <v>36.200000000000003</v>
      </c>
      <c r="S2202" s="75" t="s">
        <v>1</v>
      </c>
      <c r="T2202" s="79">
        <v>9</v>
      </c>
      <c r="V2202" s="86">
        <v>30405</v>
      </c>
      <c r="X2202" s="81" t="str">
        <f t="shared" si="340"/>
        <v>1982-Q3</v>
      </c>
      <c r="Y2202" s="81" t="str">
        <f t="shared" si="341"/>
        <v>1982-Q3</v>
      </c>
      <c r="Z2202" s="87">
        <f t="shared" si="342"/>
        <v>18.75</v>
      </c>
      <c r="AB2202" s="81" t="str">
        <f t="shared" si="343"/>
        <v>1983-Q1</v>
      </c>
      <c r="AC2202" s="81" t="str">
        <f t="shared" si="344"/>
        <v>1983-Q1</v>
      </c>
      <c r="AD2202" s="87">
        <f t="shared" si="345"/>
        <v>16.71</v>
      </c>
      <c r="AF2202" s="81" t="str">
        <f t="shared" si="346"/>
        <v>1983-Q1</v>
      </c>
      <c r="AG2202" s="87">
        <f t="shared" si="347"/>
        <v>18.75</v>
      </c>
      <c r="AH2202" s="87">
        <f t="shared" si="348"/>
        <v>16.71</v>
      </c>
      <c r="AI2202" s="87">
        <f t="shared" si="349"/>
        <v>2.0399999999999991</v>
      </c>
    </row>
    <row r="2203" spans="1:35" ht="12" customHeight="1" x14ac:dyDescent="0.2">
      <c r="A2203" s="73" t="s">
        <v>1887</v>
      </c>
      <c r="B2203" s="74" t="s">
        <v>78</v>
      </c>
      <c r="C2203" s="74" t="s">
        <v>2324</v>
      </c>
      <c r="D2203" s="74" t="s">
        <v>2170</v>
      </c>
      <c r="E2203" s="74" t="s">
        <v>658</v>
      </c>
      <c r="F2203" s="74" t="s">
        <v>2</v>
      </c>
      <c r="G2203" s="74" t="s">
        <v>2680</v>
      </c>
      <c r="H2203" s="76">
        <v>30166</v>
      </c>
      <c r="I2203" s="77">
        <v>26.7</v>
      </c>
      <c r="J2203" s="78">
        <v>13.15</v>
      </c>
      <c r="K2203" s="78">
        <v>18</v>
      </c>
      <c r="L2203" s="78">
        <v>40</v>
      </c>
      <c r="M2203" s="78">
        <v>267.3</v>
      </c>
      <c r="N2203" s="76">
        <v>30404</v>
      </c>
      <c r="O2203" s="77">
        <v>16.100000000000001</v>
      </c>
      <c r="P2203" s="78">
        <v>10.66</v>
      </c>
      <c r="Q2203" s="78">
        <v>15.5</v>
      </c>
      <c r="R2203" s="78">
        <v>32.75</v>
      </c>
      <c r="S2203" s="78">
        <v>289.89999999999998</v>
      </c>
      <c r="T2203" s="79">
        <v>7</v>
      </c>
      <c r="V2203" s="86">
        <v>30404</v>
      </c>
      <c r="X2203" s="81" t="str">
        <f t="shared" si="340"/>
        <v>1982-Q3</v>
      </c>
      <c r="Y2203" s="81" t="str">
        <f t="shared" si="341"/>
        <v>1982-Q3</v>
      </c>
      <c r="Z2203" s="87">
        <f t="shared" si="342"/>
        <v>18</v>
      </c>
      <c r="AB2203" s="81" t="str">
        <f t="shared" si="343"/>
        <v>1983-Q1</v>
      </c>
      <c r="AC2203" s="81" t="str">
        <f t="shared" si="344"/>
        <v>1983-Q1</v>
      </c>
      <c r="AD2203" s="87">
        <f t="shared" si="345"/>
        <v>15.5</v>
      </c>
      <c r="AF2203" s="81" t="str">
        <f t="shared" si="346"/>
        <v>1983-Q1</v>
      </c>
      <c r="AG2203" s="87">
        <f t="shared" si="347"/>
        <v>18</v>
      </c>
      <c r="AH2203" s="87">
        <f t="shared" si="348"/>
        <v>15.5</v>
      </c>
      <c r="AI2203" s="87">
        <f t="shared" si="349"/>
        <v>2.5</v>
      </c>
    </row>
    <row r="2204" spans="1:35" ht="12" customHeight="1" x14ac:dyDescent="0.2">
      <c r="A2204" s="73" t="s">
        <v>1887</v>
      </c>
      <c r="B2204" s="74" t="s">
        <v>8</v>
      </c>
      <c r="C2204" s="74" t="s">
        <v>3016</v>
      </c>
      <c r="D2204" s="74" t="s">
        <v>124</v>
      </c>
      <c r="E2204" s="74" t="s">
        <v>1834</v>
      </c>
      <c r="F2204" s="74" t="s">
        <v>2</v>
      </c>
      <c r="G2204" s="74" t="s">
        <v>2680</v>
      </c>
      <c r="H2204" s="76">
        <v>30134</v>
      </c>
      <c r="I2204" s="77">
        <v>23.1</v>
      </c>
      <c r="J2204" s="78">
        <v>12.27</v>
      </c>
      <c r="K2204" s="78">
        <v>15.5</v>
      </c>
      <c r="L2204" s="78">
        <v>39.25</v>
      </c>
      <c r="M2204" s="78">
        <v>532.29999999999995</v>
      </c>
      <c r="N2204" s="76">
        <v>30399</v>
      </c>
      <c r="O2204" s="77">
        <v>12.3</v>
      </c>
      <c r="P2204" s="78">
        <v>11.49</v>
      </c>
      <c r="Q2204" s="78">
        <v>15</v>
      </c>
      <c r="R2204" s="78">
        <v>42.25</v>
      </c>
      <c r="S2204" s="78">
        <v>532.70000000000005</v>
      </c>
      <c r="T2204" s="79">
        <v>8</v>
      </c>
      <c r="V2204" s="86">
        <v>30399</v>
      </c>
      <c r="X2204" s="81" t="str">
        <f t="shared" si="340"/>
        <v>1982-Q3</v>
      </c>
      <c r="Y2204" s="81" t="str">
        <f t="shared" si="341"/>
        <v>1982-Q3</v>
      </c>
      <c r="Z2204" s="87">
        <f t="shared" si="342"/>
        <v>15.5</v>
      </c>
      <c r="AB2204" s="81" t="str">
        <f t="shared" si="343"/>
        <v>1983-Q1</v>
      </c>
      <c r="AC2204" s="81" t="str">
        <f t="shared" si="344"/>
        <v>1983-Q1</v>
      </c>
      <c r="AD2204" s="87">
        <f t="shared" si="345"/>
        <v>15</v>
      </c>
      <c r="AF2204" s="81" t="str">
        <f t="shared" si="346"/>
        <v>1983-Q1</v>
      </c>
      <c r="AG2204" s="87">
        <f t="shared" si="347"/>
        <v>15.5</v>
      </c>
      <c r="AH2204" s="87">
        <f t="shared" si="348"/>
        <v>15</v>
      </c>
      <c r="AI2204" s="87">
        <f t="shared" si="349"/>
        <v>0.5</v>
      </c>
    </row>
    <row r="2205" spans="1:35" ht="12" customHeight="1" x14ac:dyDescent="0.2">
      <c r="A2205" s="73" t="s">
        <v>1887</v>
      </c>
      <c r="B2205" s="74" t="s">
        <v>39</v>
      </c>
      <c r="C2205" s="74" t="s">
        <v>187</v>
      </c>
      <c r="D2205" s="74" t="s">
        <v>2188</v>
      </c>
      <c r="E2205" s="74" t="s">
        <v>1218</v>
      </c>
      <c r="F2205" s="74" t="s">
        <v>2</v>
      </c>
      <c r="G2205" s="74" t="s">
        <v>2680</v>
      </c>
      <c r="H2205" s="76">
        <v>30071</v>
      </c>
      <c r="I2205" s="77">
        <v>159.80000000000001</v>
      </c>
      <c r="J2205" s="78">
        <v>12.9</v>
      </c>
      <c r="K2205" s="78">
        <v>17</v>
      </c>
      <c r="L2205" s="78">
        <v>41.97</v>
      </c>
      <c r="M2205" s="78">
        <v>2682.8</v>
      </c>
      <c r="N2205" s="76">
        <v>30398</v>
      </c>
      <c r="O2205" s="77">
        <v>56.4</v>
      </c>
      <c r="P2205" s="78">
        <v>11.97</v>
      </c>
      <c r="Q2205" s="78">
        <v>15.4</v>
      </c>
      <c r="R2205" s="78">
        <v>41.97</v>
      </c>
      <c r="S2205" s="78">
        <v>2643.3</v>
      </c>
      <c r="T2205" s="79">
        <v>10</v>
      </c>
      <c r="V2205" s="86">
        <v>30398</v>
      </c>
      <c r="X2205" s="81" t="str">
        <f t="shared" si="340"/>
        <v>1982-Q2</v>
      </c>
      <c r="Y2205" s="81" t="str">
        <f t="shared" si="341"/>
        <v>1982-Q2</v>
      </c>
      <c r="Z2205" s="87">
        <f t="shared" si="342"/>
        <v>17</v>
      </c>
      <c r="AB2205" s="81" t="str">
        <f t="shared" si="343"/>
        <v>1983-Q1</v>
      </c>
      <c r="AC2205" s="81" t="str">
        <f t="shared" si="344"/>
        <v>1983-Q1</v>
      </c>
      <c r="AD2205" s="87">
        <f t="shared" si="345"/>
        <v>15.4</v>
      </c>
      <c r="AF2205" s="81" t="str">
        <f t="shared" si="346"/>
        <v>1983-Q1</v>
      </c>
      <c r="AG2205" s="87">
        <f t="shared" si="347"/>
        <v>17</v>
      </c>
      <c r="AH2205" s="87">
        <f t="shared" si="348"/>
        <v>15.4</v>
      </c>
      <c r="AI2205" s="87">
        <f t="shared" si="349"/>
        <v>1.5999999999999996</v>
      </c>
    </row>
    <row r="2206" spans="1:35" ht="12" customHeight="1" x14ac:dyDescent="0.2">
      <c r="A2206" s="73" t="s">
        <v>1887</v>
      </c>
      <c r="B2206" s="74" t="s">
        <v>76</v>
      </c>
      <c r="C2206" s="74" t="s">
        <v>20</v>
      </c>
      <c r="D2206" s="74" t="s">
        <v>19</v>
      </c>
      <c r="E2206" s="74" t="s">
        <v>691</v>
      </c>
      <c r="F2206" s="74" t="s">
        <v>2</v>
      </c>
      <c r="G2206" s="74" t="s">
        <v>2680</v>
      </c>
      <c r="H2206" s="76">
        <v>30216</v>
      </c>
      <c r="I2206" s="77">
        <v>49.1</v>
      </c>
      <c r="J2206" s="78">
        <v>12.3</v>
      </c>
      <c r="K2206" s="78">
        <v>18</v>
      </c>
      <c r="L2206" s="78">
        <v>40</v>
      </c>
      <c r="M2206" s="78">
        <v>803.4</v>
      </c>
      <c r="N2206" s="76">
        <v>30393</v>
      </c>
      <c r="O2206" s="77">
        <v>13</v>
      </c>
      <c r="P2206" s="78">
        <v>11.2</v>
      </c>
      <c r="Q2206" s="78">
        <v>15.25</v>
      </c>
      <c r="R2206" s="78">
        <v>38.1</v>
      </c>
      <c r="S2206" s="78">
        <v>779.4</v>
      </c>
      <c r="T2206" s="79">
        <v>5</v>
      </c>
      <c r="V2206" s="86">
        <v>30393</v>
      </c>
      <c r="X2206" s="81" t="str">
        <f t="shared" si="340"/>
        <v>1982-Q3</v>
      </c>
      <c r="Y2206" s="81" t="str">
        <f t="shared" si="341"/>
        <v>1982-Q3</v>
      </c>
      <c r="Z2206" s="87">
        <f t="shared" si="342"/>
        <v>18</v>
      </c>
      <c r="AB2206" s="81" t="str">
        <f t="shared" si="343"/>
        <v>1983-Q1</v>
      </c>
      <c r="AC2206" s="81" t="str">
        <f t="shared" si="344"/>
        <v>1983-Q1</v>
      </c>
      <c r="AD2206" s="87">
        <f t="shared" si="345"/>
        <v>15.25</v>
      </c>
      <c r="AF2206" s="81" t="str">
        <f t="shared" si="346"/>
        <v>1983-Q1</v>
      </c>
      <c r="AG2206" s="87">
        <f t="shared" si="347"/>
        <v>18</v>
      </c>
      <c r="AH2206" s="87">
        <f t="shared" si="348"/>
        <v>15.25</v>
      </c>
      <c r="AI2206" s="87">
        <f t="shared" si="349"/>
        <v>2.75</v>
      </c>
    </row>
    <row r="2207" spans="1:35" ht="12" customHeight="1" x14ac:dyDescent="0.2">
      <c r="A2207" s="73" t="s">
        <v>1887</v>
      </c>
      <c r="B2207" s="74" t="s">
        <v>163</v>
      </c>
      <c r="C2207" s="74" t="s">
        <v>168</v>
      </c>
      <c r="D2207" s="74" t="s">
        <v>167</v>
      </c>
      <c r="E2207" s="74" t="s">
        <v>1451</v>
      </c>
      <c r="F2207" s="74" t="s">
        <v>2</v>
      </c>
      <c r="G2207" s="74" t="s">
        <v>2680</v>
      </c>
      <c r="H2207" s="76">
        <v>29998</v>
      </c>
      <c r="I2207" s="77">
        <v>125.5</v>
      </c>
      <c r="J2207" s="78">
        <v>12.28</v>
      </c>
      <c r="K2207" s="78">
        <v>16.399999999999999</v>
      </c>
      <c r="L2207" s="78">
        <v>41.16</v>
      </c>
      <c r="M2207" s="78">
        <v>1565.9</v>
      </c>
      <c r="N2207" s="76">
        <v>30390</v>
      </c>
      <c r="O2207" s="77">
        <v>40.700000000000003</v>
      </c>
      <c r="P2207" s="78">
        <v>10.88</v>
      </c>
      <c r="Q2207" s="78">
        <v>13</v>
      </c>
      <c r="R2207" s="78">
        <v>40.799999999999997</v>
      </c>
      <c r="S2207" s="78">
        <v>1545.7</v>
      </c>
      <c r="T2207" s="79">
        <v>13</v>
      </c>
      <c r="V2207" s="86">
        <v>30390</v>
      </c>
      <c r="X2207" s="81" t="str">
        <f t="shared" si="340"/>
        <v>1982-Q1</v>
      </c>
      <c r="Y2207" s="81" t="str">
        <f t="shared" si="341"/>
        <v>1982-Q1</v>
      </c>
      <c r="Z2207" s="87">
        <f t="shared" si="342"/>
        <v>16.399999999999999</v>
      </c>
      <c r="AB2207" s="81" t="str">
        <f t="shared" si="343"/>
        <v>1983-Q1</v>
      </c>
      <c r="AC2207" s="81" t="str">
        <f t="shared" si="344"/>
        <v>1983-Q1</v>
      </c>
      <c r="AD2207" s="87">
        <f t="shared" si="345"/>
        <v>13</v>
      </c>
      <c r="AF2207" s="81" t="str">
        <f t="shared" si="346"/>
        <v>1983-Q1</v>
      </c>
      <c r="AG2207" s="87">
        <f t="shared" si="347"/>
        <v>16.399999999999999</v>
      </c>
      <c r="AH2207" s="87">
        <f t="shared" si="348"/>
        <v>13</v>
      </c>
      <c r="AI2207" s="87">
        <f t="shared" si="349"/>
        <v>3.3999999999999986</v>
      </c>
    </row>
    <row r="2208" spans="1:35" ht="12" customHeight="1" x14ac:dyDescent="0.2">
      <c r="A2208" s="73" t="s">
        <v>1887</v>
      </c>
      <c r="B2208" s="74" t="s">
        <v>39</v>
      </c>
      <c r="C2208" s="74" t="s">
        <v>3013</v>
      </c>
      <c r="D2208" s="74" t="s">
        <v>38</v>
      </c>
      <c r="E2208" s="74" t="s">
        <v>1197</v>
      </c>
      <c r="F2208" s="74" t="s">
        <v>2</v>
      </c>
      <c r="G2208" s="74" t="s">
        <v>2680</v>
      </c>
      <c r="H2208" s="76">
        <v>30056.75</v>
      </c>
      <c r="I2208" s="77">
        <v>491.7</v>
      </c>
      <c r="J2208" s="78">
        <v>12.12</v>
      </c>
      <c r="K2208" s="78">
        <v>17.25</v>
      </c>
      <c r="L2208" s="78">
        <v>50.9</v>
      </c>
      <c r="M2208" s="78">
        <v>5746.1</v>
      </c>
      <c r="N2208" s="76">
        <v>30384</v>
      </c>
      <c r="O2208" s="77">
        <v>267</v>
      </c>
      <c r="P2208" s="78">
        <v>10.92</v>
      </c>
      <c r="Q2208" s="78">
        <v>15.2</v>
      </c>
      <c r="R2208" s="78">
        <v>49.5</v>
      </c>
      <c r="S2208" s="78">
        <v>5737.2</v>
      </c>
      <c r="T2208" s="79">
        <v>10</v>
      </c>
      <c r="V2208" s="86">
        <v>30384</v>
      </c>
      <c r="X2208" s="81" t="str">
        <f t="shared" si="340"/>
        <v>1982-Q2</v>
      </c>
      <c r="Y2208" s="81" t="str">
        <f t="shared" si="341"/>
        <v>1982-Q2</v>
      </c>
      <c r="Z2208" s="87">
        <f t="shared" si="342"/>
        <v>17.25</v>
      </c>
      <c r="AB2208" s="81" t="str">
        <f t="shared" si="343"/>
        <v>1983-Q1</v>
      </c>
      <c r="AC2208" s="81" t="str">
        <f t="shared" si="344"/>
        <v>1983-Q1</v>
      </c>
      <c r="AD2208" s="87">
        <f t="shared" si="345"/>
        <v>15.2</v>
      </c>
      <c r="AF2208" s="81" t="str">
        <f t="shared" si="346"/>
        <v>1983-Q1</v>
      </c>
      <c r="AG2208" s="87">
        <f t="shared" si="347"/>
        <v>17.25</v>
      </c>
      <c r="AH2208" s="87">
        <f t="shared" si="348"/>
        <v>15.2</v>
      </c>
      <c r="AI2208" s="87">
        <f t="shared" si="349"/>
        <v>2.0500000000000007</v>
      </c>
    </row>
    <row r="2209" spans="1:35" ht="12" customHeight="1" x14ac:dyDescent="0.2">
      <c r="A2209" s="73" t="s">
        <v>1887</v>
      </c>
      <c r="B2209" s="74" t="s">
        <v>76</v>
      </c>
      <c r="C2209" s="74" t="s">
        <v>226</v>
      </c>
      <c r="D2209" s="74" t="s">
        <v>19</v>
      </c>
      <c r="E2209" s="74" t="s">
        <v>701</v>
      </c>
      <c r="F2209" s="74" t="s">
        <v>2</v>
      </c>
      <c r="G2209" s="74" t="s">
        <v>2680</v>
      </c>
      <c r="H2209" s="76">
        <v>30204</v>
      </c>
      <c r="I2209" s="77">
        <v>60.5</v>
      </c>
      <c r="J2209" s="78">
        <v>10.68</v>
      </c>
      <c r="K2209" s="78">
        <v>16.5</v>
      </c>
      <c r="L2209" s="78">
        <v>36.5</v>
      </c>
      <c r="M2209" s="78">
        <v>1011.5</v>
      </c>
      <c r="N2209" s="76">
        <v>30377</v>
      </c>
      <c r="O2209" s="77">
        <v>39.700000000000003</v>
      </c>
      <c r="P2209" s="78">
        <v>10.15</v>
      </c>
      <c r="Q2209" s="78">
        <v>15.25</v>
      </c>
      <c r="R2209" s="78">
        <v>39.46</v>
      </c>
      <c r="S2209" s="78">
        <v>1000.1</v>
      </c>
      <c r="T2209" s="79">
        <v>5</v>
      </c>
      <c r="V2209" s="86">
        <v>30377</v>
      </c>
      <c r="X2209" s="81" t="str">
        <f t="shared" si="340"/>
        <v>1982-Q3</v>
      </c>
      <c r="Y2209" s="81" t="str">
        <f t="shared" si="341"/>
        <v>1982-Q3</v>
      </c>
      <c r="Z2209" s="87">
        <f t="shared" si="342"/>
        <v>16.5</v>
      </c>
      <c r="AB2209" s="81" t="str">
        <f t="shared" si="343"/>
        <v>1983-Q1</v>
      </c>
      <c r="AC2209" s="81" t="str">
        <f t="shared" si="344"/>
        <v>1983-Q1</v>
      </c>
      <c r="AD2209" s="87">
        <f t="shared" si="345"/>
        <v>15.25</v>
      </c>
      <c r="AF2209" s="81" t="str">
        <f t="shared" si="346"/>
        <v>1983-Q1</v>
      </c>
      <c r="AG2209" s="87">
        <f t="shared" si="347"/>
        <v>16.5</v>
      </c>
      <c r="AH2209" s="87">
        <f t="shared" si="348"/>
        <v>15.25</v>
      </c>
      <c r="AI2209" s="87">
        <f t="shared" si="349"/>
        <v>1.25</v>
      </c>
    </row>
    <row r="2210" spans="1:35" ht="12" customHeight="1" x14ac:dyDescent="0.2">
      <c r="A2210" s="73" t="s">
        <v>1887</v>
      </c>
      <c r="B2210" s="74" t="s">
        <v>98</v>
      </c>
      <c r="C2210" s="74" t="s">
        <v>97</v>
      </c>
      <c r="D2210" s="74" t="s">
        <v>62</v>
      </c>
      <c r="E2210" s="74" t="s">
        <v>422</v>
      </c>
      <c r="F2210" s="74" t="s">
        <v>2</v>
      </c>
      <c r="G2210" s="74" t="s">
        <v>2680</v>
      </c>
      <c r="H2210" s="76">
        <v>30141</v>
      </c>
      <c r="I2210" s="77">
        <v>42.2</v>
      </c>
      <c r="J2210" s="78">
        <v>11.87</v>
      </c>
      <c r="K2210" s="78">
        <v>17</v>
      </c>
      <c r="L2210" s="78">
        <v>39.799999999999997</v>
      </c>
      <c r="M2210" s="78">
        <v>662.8</v>
      </c>
      <c r="N2210" s="76">
        <v>30370</v>
      </c>
      <c r="O2210" s="77">
        <v>28.4</v>
      </c>
      <c r="P2210" s="78">
        <v>11.11</v>
      </c>
      <c r="Q2210" s="78">
        <v>15.1</v>
      </c>
      <c r="R2210" s="78">
        <v>39.799999999999997</v>
      </c>
      <c r="S2210" s="78">
        <v>659.8</v>
      </c>
      <c r="T2210" s="79">
        <v>7</v>
      </c>
      <c r="V2210" s="86">
        <v>30370</v>
      </c>
      <c r="X2210" s="81" t="str">
        <f t="shared" si="340"/>
        <v>1982-Q3</v>
      </c>
      <c r="Y2210" s="81" t="str">
        <f t="shared" si="341"/>
        <v>1982-Q3</v>
      </c>
      <c r="Z2210" s="87">
        <f t="shared" si="342"/>
        <v>17</v>
      </c>
      <c r="AB2210" s="81" t="str">
        <f t="shared" si="343"/>
        <v>1983-Q1</v>
      </c>
      <c r="AC2210" s="81" t="str">
        <f t="shared" si="344"/>
        <v>1983-Q1</v>
      </c>
      <c r="AD2210" s="87">
        <f t="shared" si="345"/>
        <v>15.1</v>
      </c>
      <c r="AF2210" s="81" t="str">
        <f t="shared" si="346"/>
        <v>1983-Q1</v>
      </c>
      <c r="AG2210" s="87">
        <f t="shared" si="347"/>
        <v>17</v>
      </c>
      <c r="AH2210" s="87">
        <f t="shared" si="348"/>
        <v>15.1</v>
      </c>
      <c r="AI2210" s="87">
        <f t="shared" si="349"/>
        <v>1.9000000000000004</v>
      </c>
    </row>
    <row r="2211" spans="1:35" ht="12" customHeight="1" x14ac:dyDescent="0.2">
      <c r="A2211" s="73" t="s">
        <v>1887</v>
      </c>
      <c r="B2211" s="74" t="s">
        <v>17</v>
      </c>
      <c r="C2211" s="74" t="s">
        <v>23</v>
      </c>
      <c r="D2211" s="74" t="s">
        <v>22</v>
      </c>
      <c r="E2211" s="74" t="s">
        <v>1620</v>
      </c>
      <c r="F2211" s="74" t="s">
        <v>2</v>
      </c>
      <c r="G2211" s="74" t="s">
        <v>2680</v>
      </c>
      <c r="H2211" s="76">
        <v>30071</v>
      </c>
      <c r="I2211" s="77">
        <v>14.4</v>
      </c>
      <c r="J2211" s="78">
        <v>11.68</v>
      </c>
      <c r="K2211" s="78">
        <v>16</v>
      </c>
      <c r="L2211" s="78">
        <v>33.58</v>
      </c>
      <c r="M2211" s="75" t="s">
        <v>1</v>
      </c>
      <c r="N2211" s="76">
        <v>30370</v>
      </c>
      <c r="O2211" s="77">
        <v>9.4</v>
      </c>
      <c r="P2211" s="78">
        <v>11.67</v>
      </c>
      <c r="Q2211" s="78">
        <v>16</v>
      </c>
      <c r="R2211" s="78">
        <v>33.380000000000003</v>
      </c>
      <c r="S2211" s="75" t="s">
        <v>1</v>
      </c>
      <c r="T2211" s="79">
        <v>9</v>
      </c>
      <c r="V2211" s="86">
        <v>30370</v>
      </c>
      <c r="X2211" s="81" t="str">
        <f t="shared" si="340"/>
        <v>1982-Q2</v>
      </c>
      <c r="Y2211" s="81" t="str">
        <f t="shared" si="341"/>
        <v>1982-Q2</v>
      </c>
      <c r="Z2211" s="87">
        <f t="shared" si="342"/>
        <v>16</v>
      </c>
      <c r="AB2211" s="81" t="str">
        <f t="shared" si="343"/>
        <v>1983-Q1</v>
      </c>
      <c r="AC2211" s="81" t="str">
        <f t="shared" si="344"/>
        <v>1983-Q1</v>
      </c>
      <c r="AD2211" s="87">
        <f t="shared" si="345"/>
        <v>16</v>
      </c>
      <c r="AF2211" s="81" t="str">
        <f t="shared" si="346"/>
        <v>1983-Q1</v>
      </c>
      <c r="AG2211" s="87">
        <f t="shared" si="347"/>
        <v>16</v>
      </c>
      <c r="AH2211" s="87">
        <f t="shared" si="348"/>
        <v>16</v>
      </c>
      <c r="AI2211" s="87">
        <f t="shared" si="349"/>
        <v>0</v>
      </c>
    </row>
    <row r="2212" spans="1:35" ht="12" customHeight="1" x14ac:dyDescent="0.2">
      <c r="A2212" s="73" t="s">
        <v>1887</v>
      </c>
      <c r="B2212" s="74" t="s">
        <v>63</v>
      </c>
      <c r="C2212" s="74" t="s">
        <v>100</v>
      </c>
      <c r="D2212" s="74" t="s">
        <v>62</v>
      </c>
      <c r="E2212" s="74" t="s">
        <v>837</v>
      </c>
      <c r="F2212" s="74" t="s">
        <v>2</v>
      </c>
      <c r="G2212" s="74" t="s">
        <v>2680</v>
      </c>
      <c r="H2212" s="76">
        <v>30160</v>
      </c>
      <c r="I2212" s="77">
        <v>83.3</v>
      </c>
      <c r="J2212" s="78">
        <v>12.05</v>
      </c>
      <c r="K2212" s="78">
        <v>17.75</v>
      </c>
      <c r="L2212" s="78">
        <v>39.4</v>
      </c>
      <c r="M2212" s="78">
        <v>1094.8</v>
      </c>
      <c r="N2212" s="76">
        <v>30369</v>
      </c>
      <c r="O2212" s="77">
        <v>24.1</v>
      </c>
      <c r="P2212" s="78">
        <v>11.1</v>
      </c>
      <c r="Q2212" s="78">
        <v>15.5</v>
      </c>
      <c r="R2212" s="78">
        <v>39.21</v>
      </c>
      <c r="S2212" s="78">
        <v>1015.3</v>
      </c>
      <c r="T2212" s="79">
        <v>6</v>
      </c>
      <c r="V2212" s="86">
        <v>30369</v>
      </c>
      <c r="X2212" s="81" t="str">
        <f t="shared" si="340"/>
        <v>1982-Q3</v>
      </c>
      <c r="Y2212" s="81" t="str">
        <f t="shared" si="341"/>
        <v>1982-Q3</v>
      </c>
      <c r="Z2212" s="87">
        <f t="shared" si="342"/>
        <v>17.75</v>
      </c>
      <c r="AB2212" s="81" t="str">
        <f t="shared" si="343"/>
        <v>1983-Q1</v>
      </c>
      <c r="AC2212" s="81" t="str">
        <f t="shared" si="344"/>
        <v>1983-Q1</v>
      </c>
      <c r="AD2212" s="87">
        <f t="shared" si="345"/>
        <v>15.5</v>
      </c>
      <c r="AF2212" s="81" t="str">
        <f t="shared" si="346"/>
        <v>1983-Q1</v>
      </c>
      <c r="AG2212" s="87">
        <f t="shared" si="347"/>
        <v>17.75</v>
      </c>
      <c r="AH2212" s="87">
        <f t="shared" si="348"/>
        <v>15.5</v>
      </c>
      <c r="AI2212" s="87">
        <f t="shared" si="349"/>
        <v>2.25</v>
      </c>
    </row>
    <row r="2213" spans="1:35" ht="12" customHeight="1" x14ac:dyDescent="0.2">
      <c r="A2213" s="73" t="s">
        <v>1887</v>
      </c>
      <c r="B2213" s="74" t="s">
        <v>44</v>
      </c>
      <c r="C2213" s="74" t="s">
        <v>2996</v>
      </c>
      <c r="D2213" s="74" t="s">
        <v>2877</v>
      </c>
      <c r="E2213" s="74" t="s">
        <v>1134</v>
      </c>
      <c r="F2213" s="74" t="s">
        <v>2</v>
      </c>
      <c r="G2213" s="74" t="s">
        <v>2680</v>
      </c>
      <c r="H2213" s="76">
        <v>29930</v>
      </c>
      <c r="I2213" s="77">
        <v>38.299999999999997</v>
      </c>
      <c r="J2213" s="78">
        <v>11.54</v>
      </c>
      <c r="K2213" s="78">
        <v>15.5</v>
      </c>
      <c r="L2213" s="78">
        <v>37</v>
      </c>
      <c r="M2213" s="75" t="s">
        <v>1</v>
      </c>
      <c r="N2213" s="76">
        <v>30368</v>
      </c>
      <c r="O2213" s="77">
        <v>20.399999999999999</v>
      </c>
      <c r="P2213" s="78">
        <v>11.54</v>
      </c>
      <c r="Q2213" s="78">
        <v>15.5</v>
      </c>
      <c r="R2213" s="78">
        <v>37</v>
      </c>
      <c r="S2213" s="75" t="s">
        <v>1</v>
      </c>
      <c r="T2213" s="79">
        <v>14</v>
      </c>
      <c r="V2213" s="86">
        <v>30368</v>
      </c>
      <c r="X2213" s="81" t="str">
        <f t="shared" si="340"/>
        <v>1981-Q4</v>
      </c>
      <c r="Y2213" s="81" t="str">
        <f t="shared" si="341"/>
        <v>1981-Q4</v>
      </c>
      <c r="Z2213" s="87">
        <f t="shared" si="342"/>
        <v>15.5</v>
      </c>
      <c r="AB2213" s="81" t="str">
        <f t="shared" si="343"/>
        <v>1983-Q1</v>
      </c>
      <c r="AC2213" s="81" t="str">
        <f t="shared" si="344"/>
        <v>1983-Q1</v>
      </c>
      <c r="AD2213" s="87">
        <f t="shared" si="345"/>
        <v>15.5</v>
      </c>
      <c r="AF2213" s="81" t="str">
        <f t="shared" si="346"/>
        <v>1983-Q1</v>
      </c>
      <c r="AG2213" s="87">
        <f t="shared" si="347"/>
        <v>15.5</v>
      </c>
      <c r="AH2213" s="87">
        <f t="shared" si="348"/>
        <v>15.5</v>
      </c>
      <c r="AI2213" s="87">
        <f t="shared" si="349"/>
        <v>0</v>
      </c>
    </row>
    <row r="2214" spans="1:35" ht="12" customHeight="1" x14ac:dyDescent="0.2">
      <c r="A2214" s="73" t="s">
        <v>1887</v>
      </c>
      <c r="B2214" s="74" t="s">
        <v>89</v>
      </c>
      <c r="C2214" s="74" t="s">
        <v>88</v>
      </c>
      <c r="D2214" s="74" t="s">
        <v>12</v>
      </c>
      <c r="E2214" s="74" t="s">
        <v>533</v>
      </c>
      <c r="F2214" s="74" t="s">
        <v>2</v>
      </c>
      <c r="G2214" s="74" t="s">
        <v>2680</v>
      </c>
      <c r="H2214" s="76">
        <v>30053.75</v>
      </c>
      <c r="I2214" s="77">
        <v>21</v>
      </c>
      <c r="J2214" s="78">
        <v>11.64</v>
      </c>
      <c r="K2214" s="78">
        <v>17.2</v>
      </c>
      <c r="L2214" s="78">
        <v>39.9</v>
      </c>
      <c r="M2214" s="75" t="s">
        <v>1</v>
      </c>
      <c r="N2214" s="76">
        <v>30357</v>
      </c>
      <c r="O2214" s="77">
        <v>7.7</v>
      </c>
      <c r="P2214" s="78">
        <v>10.88</v>
      </c>
      <c r="Q2214" s="78">
        <v>15</v>
      </c>
      <c r="R2214" s="78">
        <v>39.93</v>
      </c>
      <c r="S2214" s="75" t="s">
        <v>1</v>
      </c>
      <c r="T2214" s="79">
        <v>10</v>
      </c>
      <c r="V2214" s="86">
        <v>30357</v>
      </c>
      <c r="X2214" s="81" t="str">
        <f t="shared" si="340"/>
        <v>1982-Q2</v>
      </c>
      <c r="Y2214" s="81" t="str">
        <f t="shared" si="341"/>
        <v>1982-Q2</v>
      </c>
      <c r="Z2214" s="87">
        <f t="shared" si="342"/>
        <v>17.2</v>
      </c>
      <c r="AB2214" s="81" t="str">
        <f t="shared" si="343"/>
        <v>1983-Q1</v>
      </c>
      <c r="AC2214" s="81" t="str">
        <f t="shared" si="344"/>
        <v>1983-Q1</v>
      </c>
      <c r="AD2214" s="87">
        <f t="shared" si="345"/>
        <v>15</v>
      </c>
      <c r="AF2214" s="81" t="str">
        <f t="shared" si="346"/>
        <v>1983-Q1</v>
      </c>
      <c r="AG2214" s="87">
        <f t="shared" si="347"/>
        <v>17.2</v>
      </c>
      <c r="AH2214" s="87">
        <f t="shared" si="348"/>
        <v>15</v>
      </c>
      <c r="AI2214" s="87">
        <f t="shared" si="349"/>
        <v>2.1999999999999993</v>
      </c>
    </row>
    <row r="2215" spans="1:35" ht="12" customHeight="1" x14ac:dyDescent="0.2">
      <c r="A2215" s="73" t="s">
        <v>1887</v>
      </c>
      <c r="B2215" s="74" t="s">
        <v>6</v>
      </c>
      <c r="C2215" s="74" t="s">
        <v>23</v>
      </c>
      <c r="D2215" s="74" t="s">
        <v>22</v>
      </c>
      <c r="E2215" s="74" t="s">
        <v>1845</v>
      </c>
      <c r="F2215" s="74" t="s">
        <v>2</v>
      </c>
      <c r="G2215" s="74" t="s">
        <v>2680</v>
      </c>
      <c r="H2215" s="76">
        <v>30048.75</v>
      </c>
      <c r="I2215" s="77">
        <v>81</v>
      </c>
      <c r="J2215" s="78">
        <v>12.79</v>
      </c>
      <c r="K2215" s="78">
        <v>17.5</v>
      </c>
      <c r="L2215" s="78">
        <v>36</v>
      </c>
      <c r="M2215" s="78">
        <v>1067.5</v>
      </c>
      <c r="N2215" s="76">
        <v>30351</v>
      </c>
      <c r="O2215" s="77">
        <v>24</v>
      </c>
      <c r="P2215" s="78">
        <v>11.46</v>
      </c>
      <c r="Q2215" s="78">
        <v>14</v>
      </c>
      <c r="R2215" s="78">
        <v>36</v>
      </c>
      <c r="S2215" s="78">
        <v>1048</v>
      </c>
      <c r="T2215" s="79">
        <v>10</v>
      </c>
      <c r="V2215" s="86">
        <v>30351</v>
      </c>
      <c r="X2215" s="81" t="str">
        <f t="shared" si="340"/>
        <v>1982-Q2</v>
      </c>
      <c r="Y2215" s="81" t="str">
        <f t="shared" si="341"/>
        <v>1982-Q2</v>
      </c>
      <c r="Z2215" s="87">
        <f t="shared" si="342"/>
        <v>17.5</v>
      </c>
      <c r="AB2215" s="81" t="str">
        <f t="shared" si="343"/>
        <v>1983-Q1</v>
      </c>
      <c r="AC2215" s="81" t="str">
        <f t="shared" si="344"/>
        <v>1983-Q1</v>
      </c>
      <c r="AD2215" s="87">
        <f t="shared" si="345"/>
        <v>14</v>
      </c>
      <c r="AF2215" s="81" t="str">
        <f t="shared" si="346"/>
        <v>1983-Q1</v>
      </c>
      <c r="AG2215" s="87">
        <f t="shared" si="347"/>
        <v>17.5</v>
      </c>
      <c r="AH2215" s="87">
        <f t="shared" si="348"/>
        <v>14</v>
      </c>
      <c r="AI2215" s="87">
        <f t="shared" si="349"/>
        <v>3.5</v>
      </c>
    </row>
    <row r="2216" spans="1:35" ht="12" customHeight="1" x14ac:dyDescent="0.2">
      <c r="A2216" s="73" t="s">
        <v>1887</v>
      </c>
      <c r="B2216" s="74" t="s">
        <v>14</v>
      </c>
      <c r="C2216" s="74" t="s">
        <v>13</v>
      </c>
      <c r="D2216" s="74" t="s">
        <v>12</v>
      </c>
      <c r="E2216" s="74" t="s">
        <v>1714</v>
      </c>
      <c r="F2216" s="74" t="s">
        <v>2</v>
      </c>
      <c r="G2216" s="74" t="s">
        <v>2680</v>
      </c>
      <c r="H2216" s="76">
        <v>30027</v>
      </c>
      <c r="I2216" s="77">
        <v>50.1</v>
      </c>
      <c r="J2216" s="78">
        <v>12.23</v>
      </c>
      <c r="K2216" s="78">
        <v>17.5</v>
      </c>
      <c r="L2216" s="78">
        <v>35.799999999999997</v>
      </c>
      <c r="M2216" s="78">
        <v>324.2</v>
      </c>
      <c r="N2216" s="76">
        <v>30348</v>
      </c>
      <c r="O2216" s="77">
        <v>17.5</v>
      </c>
      <c r="P2216" s="78">
        <v>13.01</v>
      </c>
      <c r="Q2216" s="78">
        <v>18.5</v>
      </c>
      <c r="R2216" s="78">
        <v>36</v>
      </c>
      <c r="S2216" s="78">
        <v>303.2</v>
      </c>
      <c r="T2216" s="79">
        <v>10</v>
      </c>
      <c r="V2216" s="86">
        <v>30348</v>
      </c>
      <c r="X2216" s="81" t="str">
        <f t="shared" si="340"/>
        <v>1982-Q1</v>
      </c>
      <c r="Y2216" s="81" t="str">
        <f t="shared" si="341"/>
        <v>1982-Q1</v>
      </c>
      <c r="Z2216" s="87">
        <f t="shared" si="342"/>
        <v>17.5</v>
      </c>
      <c r="AB2216" s="81" t="str">
        <f t="shared" si="343"/>
        <v>1983-Q1</v>
      </c>
      <c r="AC2216" s="81" t="str">
        <f t="shared" si="344"/>
        <v>1983-Q1</v>
      </c>
      <c r="AD2216" s="87">
        <f t="shared" si="345"/>
        <v>18.5</v>
      </c>
      <c r="AF2216" s="81" t="str">
        <f t="shared" si="346"/>
        <v>1983-Q1</v>
      </c>
      <c r="AG2216" s="87">
        <f t="shared" si="347"/>
        <v>17.5</v>
      </c>
      <c r="AH2216" s="87">
        <f t="shared" si="348"/>
        <v>18.5</v>
      </c>
      <c r="AI2216" s="87">
        <f t="shared" si="349"/>
        <v>-1</v>
      </c>
    </row>
    <row r="2217" spans="1:35" ht="12" customHeight="1" x14ac:dyDescent="0.2">
      <c r="A2217" s="73" t="s">
        <v>1887</v>
      </c>
      <c r="B2217" s="74" t="s">
        <v>31</v>
      </c>
      <c r="C2217" s="74" t="s">
        <v>30</v>
      </c>
      <c r="D2217" s="74" t="s">
        <v>2095</v>
      </c>
      <c r="E2217" s="74" t="s">
        <v>1376</v>
      </c>
      <c r="F2217" s="74" t="s">
        <v>2</v>
      </c>
      <c r="G2217" s="74" t="s">
        <v>2680</v>
      </c>
      <c r="H2217" s="76">
        <v>30071</v>
      </c>
      <c r="I2217" s="77">
        <v>155.1</v>
      </c>
      <c r="J2217" s="78">
        <v>12.3</v>
      </c>
      <c r="K2217" s="78">
        <v>18</v>
      </c>
      <c r="L2217" s="78">
        <v>35.1</v>
      </c>
      <c r="M2217" s="78">
        <v>1813.3</v>
      </c>
      <c r="N2217" s="76">
        <v>30343</v>
      </c>
      <c r="O2217" s="77">
        <v>105.9</v>
      </c>
      <c r="P2217" s="78">
        <v>11.64</v>
      </c>
      <c r="Q2217" s="78">
        <v>16.14</v>
      </c>
      <c r="R2217" s="78">
        <v>35.1</v>
      </c>
      <c r="S2217" s="78">
        <v>1779.3</v>
      </c>
      <c r="T2217" s="79">
        <v>9</v>
      </c>
      <c r="V2217" s="86">
        <v>30343</v>
      </c>
      <c r="X2217" s="81" t="str">
        <f t="shared" si="340"/>
        <v>1982-Q2</v>
      </c>
      <c r="Y2217" s="81" t="str">
        <f t="shared" si="341"/>
        <v>1982-Q2</v>
      </c>
      <c r="Z2217" s="87">
        <f t="shared" si="342"/>
        <v>18</v>
      </c>
      <c r="AB2217" s="81" t="str">
        <f t="shared" si="343"/>
        <v>1983-Q1</v>
      </c>
      <c r="AC2217" s="81" t="str">
        <f t="shared" si="344"/>
        <v>1983-Q1</v>
      </c>
      <c r="AD2217" s="87">
        <f t="shared" si="345"/>
        <v>16.14</v>
      </c>
      <c r="AF2217" s="81" t="str">
        <f t="shared" si="346"/>
        <v>1983-Q1</v>
      </c>
      <c r="AG2217" s="87">
        <f t="shared" si="347"/>
        <v>18</v>
      </c>
      <c r="AH2217" s="87">
        <f t="shared" si="348"/>
        <v>16.14</v>
      </c>
      <c r="AI2217" s="87">
        <f t="shared" si="349"/>
        <v>1.8599999999999994</v>
      </c>
    </row>
    <row r="2218" spans="1:35" ht="12" customHeight="1" x14ac:dyDescent="0.2">
      <c r="A2218" s="73" t="s">
        <v>1887</v>
      </c>
      <c r="B2218" s="74" t="s">
        <v>95</v>
      </c>
      <c r="C2218" s="74" t="s">
        <v>2035</v>
      </c>
      <c r="D2218" s="74" t="s">
        <v>167</v>
      </c>
      <c r="E2218" s="74" t="s">
        <v>428</v>
      </c>
      <c r="F2218" s="74" t="s">
        <v>2</v>
      </c>
      <c r="G2218" s="74" t="s">
        <v>2680</v>
      </c>
      <c r="H2218" s="76">
        <v>30132</v>
      </c>
      <c r="I2218" s="77">
        <v>169.9</v>
      </c>
      <c r="J2218" s="78">
        <v>10.72</v>
      </c>
      <c r="K2218" s="78">
        <v>18</v>
      </c>
      <c r="L2218" s="78">
        <v>26.95</v>
      </c>
      <c r="M2218" s="78">
        <v>2110.9</v>
      </c>
      <c r="N2218" s="76">
        <v>30341</v>
      </c>
      <c r="O2218" s="77">
        <v>111.3</v>
      </c>
      <c r="P2218" s="78">
        <v>10.1</v>
      </c>
      <c r="Q2218" s="78">
        <v>15.85</v>
      </c>
      <c r="R2218" s="78">
        <v>26.87</v>
      </c>
      <c r="S2218" s="78">
        <v>1971.5</v>
      </c>
      <c r="T2218" s="79">
        <v>6</v>
      </c>
      <c r="V2218" s="86">
        <v>30341</v>
      </c>
      <c r="X2218" s="81" t="str">
        <f t="shared" si="340"/>
        <v>1982-Q2</v>
      </c>
      <c r="Y2218" s="81" t="str">
        <f t="shared" si="341"/>
        <v>1982-Q2</v>
      </c>
      <c r="Z2218" s="87">
        <f t="shared" si="342"/>
        <v>18</v>
      </c>
      <c r="AB2218" s="81" t="str">
        <f t="shared" si="343"/>
        <v>1983-Q1</v>
      </c>
      <c r="AC2218" s="81" t="str">
        <f t="shared" si="344"/>
        <v>1983-Q1</v>
      </c>
      <c r="AD2218" s="87">
        <f t="shared" si="345"/>
        <v>15.85</v>
      </c>
      <c r="AF2218" s="81" t="str">
        <f t="shared" si="346"/>
        <v>1983-Q1</v>
      </c>
      <c r="AG2218" s="87">
        <f t="shared" si="347"/>
        <v>18</v>
      </c>
      <c r="AH2218" s="87">
        <f t="shared" si="348"/>
        <v>15.85</v>
      </c>
      <c r="AI2218" s="87">
        <f t="shared" si="349"/>
        <v>2.1500000000000004</v>
      </c>
    </row>
    <row r="2219" spans="1:35" ht="12" customHeight="1" x14ac:dyDescent="0.2">
      <c r="A2219" s="73" t="s">
        <v>1887</v>
      </c>
      <c r="B2219" s="74" t="s">
        <v>199</v>
      </c>
      <c r="C2219" s="74" t="s">
        <v>13</v>
      </c>
      <c r="D2219" s="74" t="s">
        <v>12</v>
      </c>
      <c r="E2219" s="74" t="s">
        <v>1028</v>
      </c>
      <c r="F2219" s="74" t="s">
        <v>2</v>
      </c>
      <c r="G2219" s="74" t="s">
        <v>2680</v>
      </c>
      <c r="H2219" s="76">
        <v>30068</v>
      </c>
      <c r="I2219" s="77">
        <v>9.6</v>
      </c>
      <c r="J2219" s="78">
        <v>12.04</v>
      </c>
      <c r="K2219" s="78">
        <v>17.5</v>
      </c>
      <c r="L2219" s="78">
        <v>35.299999999999997</v>
      </c>
      <c r="M2219" s="78">
        <v>70.8</v>
      </c>
      <c r="N2219" s="76">
        <v>30340</v>
      </c>
      <c r="O2219" s="77">
        <v>2.7</v>
      </c>
      <c r="P2219" s="78">
        <v>10.97</v>
      </c>
      <c r="Q2219" s="78">
        <v>14.5</v>
      </c>
      <c r="R2219" s="78">
        <v>30.9</v>
      </c>
      <c r="S2219" s="78">
        <v>68.2</v>
      </c>
      <c r="T2219" s="79">
        <v>9</v>
      </c>
      <c r="V2219" s="86">
        <v>30340</v>
      </c>
      <c r="X2219" s="81" t="str">
        <f t="shared" si="340"/>
        <v>1982-Q2</v>
      </c>
      <c r="Y2219" s="81" t="str">
        <f t="shared" si="341"/>
        <v>1982-Q2</v>
      </c>
      <c r="Z2219" s="87">
        <f t="shared" si="342"/>
        <v>17.5</v>
      </c>
      <c r="AB2219" s="81" t="str">
        <f t="shared" si="343"/>
        <v>1983-Q1</v>
      </c>
      <c r="AC2219" s="81" t="str">
        <f t="shared" si="344"/>
        <v>1983-Q1</v>
      </c>
      <c r="AD2219" s="87">
        <f t="shared" si="345"/>
        <v>14.5</v>
      </c>
      <c r="AF2219" s="81" t="str">
        <f t="shared" si="346"/>
        <v>1983-Q1</v>
      </c>
      <c r="AG2219" s="87">
        <f t="shared" si="347"/>
        <v>17.5</v>
      </c>
      <c r="AH2219" s="87">
        <f t="shared" si="348"/>
        <v>14.5</v>
      </c>
      <c r="AI2219" s="87">
        <f t="shared" si="349"/>
        <v>3</v>
      </c>
    </row>
    <row r="2220" spans="1:35" ht="12" customHeight="1" x14ac:dyDescent="0.2">
      <c r="A2220" s="73" t="s">
        <v>1887</v>
      </c>
      <c r="B2220" s="74" t="s">
        <v>39</v>
      </c>
      <c r="C2220" s="74" t="s">
        <v>2777</v>
      </c>
      <c r="D2220" s="74" t="s">
        <v>2095</v>
      </c>
      <c r="E2220" s="74" t="s">
        <v>1205</v>
      </c>
      <c r="F2220" s="74" t="s">
        <v>2</v>
      </c>
      <c r="G2220" s="74" t="s">
        <v>2680</v>
      </c>
      <c r="H2220" s="76">
        <v>30008</v>
      </c>
      <c r="I2220" s="77">
        <v>109</v>
      </c>
      <c r="J2220" s="78">
        <v>14.17</v>
      </c>
      <c r="K2220" s="78">
        <v>18.2</v>
      </c>
      <c r="L2220" s="78">
        <v>44.59</v>
      </c>
      <c r="M2220" s="78">
        <v>1899.1</v>
      </c>
      <c r="N2220" s="76">
        <v>30340</v>
      </c>
      <c r="O2220" s="77">
        <v>16.8</v>
      </c>
      <c r="P2220" s="78">
        <v>12.79</v>
      </c>
      <c r="Q2220" s="78">
        <v>15.5</v>
      </c>
      <c r="R2220" s="78">
        <v>44.59</v>
      </c>
      <c r="S2220" s="78">
        <v>1818.3</v>
      </c>
      <c r="T2220" s="79">
        <v>11</v>
      </c>
      <c r="V2220" s="86">
        <v>30340</v>
      </c>
      <c r="X2220" s="81" t="str">
        <f t="shared" si="340"/>
        <v>1982-Q1</v>
      </c>
      <c r="Y2220" s="81" t="str">
        <f t="shared" si="341"/>
        <v>1982-Q1</v>
      </c>
      <c r="Z2220" s="87">
        <f t="shared" si="342"/>
        <v>18.2</v>
      </c>
      <c r="AB2220" s="81" t="str">
        <f t="shared" si="343"/>
        <v>1983-Q1</v>
      </c>
      <c r="AC2220" s="81" t="str">
        <f t="shared" si="344"/>
        <v>1983-Q1</v>
      </c>
      <c r="AD2220" s="87">
        <f t="shared" si="345"/>
        <v>15.5</v>
      </c>
      <c r="AF2220" s="81" t="str">
        <f t="shared" si="346"/>
        <v>1983-Q1</v>
      </c>
      <c r="AG2220" s="87">
        <f t="shared" si="347"/>
        <v>18.2</v>
      </c>
      <c r="AH2220" s="87">
        <f t="shared" si="348"/>
        <v>15.5</v>
      </c>
      <c r="AI2220" s="87">
        <f t="shared" si="349"/>
        <v>2.6999999999999993</v>
      </c>
    </row>
    <row r="2221" spans="1:35" ht="12" customHeight="1" x14ac:dyDescent="0.2">
      <c r="A2221" s="73" t="s">
        <v>1887</v>
      </c>
      <c r="B2221" s="74" t="s">
        <v>54</v>
      </c>
      <c r="C2221" s="74" t="s">
        <v>2269</v>
      </c>
      <c r="D2221" s="74" t="s">
        <v>26</v>
      </c>
      <c r="E2221" s="74" t="s">
        <v>1000</v>
      </c>
      <c r="F2221" s="74" t="s">
        <v>2</v>
      </c>
      <c r="G2221" s="74" t="s">
        <v>2680</v>
      </c>
      <c r="H2221" s="76">
        <v>30162</v>
      </c>
      <c r="I2221" s="77">
        <v>93.9</v>
      </c>
      <c r="J2221" s="78">
        <v>12.92</v>
      </c>
      <c r="K2221" s="78">
        <v>18</v>
      </c>
      <c r="L2221" s="78">
        <v>32.18</v>
      </c>
      <c r="M2221" s="78">
        <v>655.20000000000005</v>
      </c>
      <c r="N2221" s="76">
        <v>30337</v>
      </c>
      <c r="O2221" s="77">
        <v>47.5</v>
      </c>
      <c r="P2221" s="78">
        <v>11.75</v>
      </c>
      <c r="Q2221" s="78">
        <v>15</v>
      </c>
      <c r="R2221" s="78">
        <v>34.700000000000003</v>
      </c>
      <c r="S2221" s="78">
        <v>531.20000000000005</v>
      </c>
      <c r="T2221" s="79">
        <v>5</v>
      </c>
      <c r="V2221" s="86">
        <v>30337</v>
      </c>
      <c r="X2221" s="81" t="str">
        <f t="shared" si="340"/>
        <v>1982-Q3</v>
      </c>
      <c r="Y2221" s="81" t="str">
        <f t="shared" si="341"/>
        <v>1982-Q3</v>
      </c>
      <c r="Z2221" s="87">
        <f t="shared" si="342"/>
        <v>18</v>
      </c>
      <c r="AB2221" s="81" t="str">
        <f t="shared" si="343"/>
        <v>1983-Q1</v>
      </c>
      <c r="AC2221" s="81" t="str">
        <f t="shared" si="344"/>
        <v>1983-Q1</v>
      </c>
      <c r="AD2221" s="87">
        <f t="shared" si="345"/>
        <v>15</v>
      </c>
      <c r="AF2221" s="81" t="str">
        <f t="shared" si="346"/>
        <v>1983-Q1</v>
      </c>
      <c r="AG2221" s="87">
        <f t="shared" si="347"/>
        <v>18</v>
      </c>
      <c r="AH2221" s="87">
        <f t="shared" si="348"/>
        <v>15</v>
      </c>
      <c r="AI2221" s="87">
        <f t="shared" si="349"/>
        <v>3</v>
      </c>
    </row>
    <row r="2222" spans="1:35" ht="12" customHeight="1" x14ac:dyDescent="0.2">
      <c r="A2222" s="73" t="s">
        <v>1887</v>
      </c>
      <c r="B2222" s="74" t="s">
        <v>231</v>
      </c>
      <c r="C2222" s="74" t="s">
        <v>3014</v>
      </c>
      <c r="D2222" s="74" t="s">
        <v>167</v>
      </c>
      <c r="E2222" s="74" t="s">
        <v>620</v>
      </c>
      <c r="F2222" s="74" t="s">
        <v>2</v>
      </c>
      <c r="G2222" s="74" t="s">
        <v>2680</v>
      </c>
      <c r="H2222" s="76">
        <v>30036</v>
      </c>
      <c r="I2222" s="77">
        <v>106.6</v>
      </c>
      <c r="J2222" s="78">
        <v>12.48</v>
      </c>
      <c r="K2222" s="78">
        <v>18.850000000000001</v>
      </c>
      <c r="L2222" s="78">
        <v>35.04</v>
      </c>
      <c r="M2222" s="78">
        <v>1572.1</v>
      </c>
      <c r="N2222" s="76">
        <v>30336</v>
      </c>
      <c r="O2222" s="77">
        <v>81.2</v>
      </c>
      <c r="P2222" s="78">
        <v>11.75</v>
      </c>
      <c r="Q2222" s="78">
        <v>17.75</v>
      </c>
      <c r="R2222" s="78">
        <v>35.770000000000003</v>
      </c>
      <c r="S2222" s="78">
        <v>1572.1</v>
      </c>
      <c r="T2222" s="79">
        <v>10</v>
      </c>
      <c r="V2222" s="86">
        <v>30336</v>
      </c>
      <c r="X2222" s="81" t="str">
        <f t="shared" si="340"/>
        <v>1982-Q1</v>
      </c>
      <c r="Y2222" s="81" t="str">
        <f t="shared" si="341"/>
        <v>1982-Q1</v>
      </c>
      <c r="Z2222" s="87">
        <f t="shared" si="342"/>
        <v>18.850000000000001</v>
      </c>
      <c r="AB2222" s="81" t="str">
        <f t="shared" si="343"/>
        <v>1983-Q1</v>
      </c>
      <c r="AC2222" s="81" t="str">
        <f t="shared" si="344"/>
        <v>1983-Q1</v>
      </c>
      <c r="AD2222" s="87">
        <f t="shared" si="345"/>
        <v>17.75</v>
      </c>
      <c r="AF2222" s="81" t="str">
        <f t="shared" si="346"/>
        <v>1983-Q1</v>
      </c>
      <c r="AG2222" s="87">
        <f t="shared" si="347"/>
        <v>18.850000000000001</v>
      </c>
      <c r="AH2222" s="87">
        <f t="shared" si="348"/>
        <v>17.75</v>
      </c>
      <c r="AI2222" s="87">
        <f t="shared" si="349"/>
        <v>1.1000000000000014</v>
      </c>
    </row>
    <row r="2223" spans="1:35" ht="12" customHeight="1" x14ac:dyDescent="0.2">
      <c r="A2223" s="73" t="s">
        <v>1887</v>
      </c>
      <c r="B2223" s="74" t="s">
        <v>81</v>
      </c>
      <c r="C2223" s="74" t="s">
        <v>84</v>
      </c>
      <c r="D2223" s="74" t="s">
        <v>83</v>
      </c>
      <c r="E2223" s="74" t="s">
        <v>592</v>
      </c>
      <c r="F2223" s="74" t="s">
        <v>2</v>
      </c>
      <c r="G2223" s="74" t="s">
        <v>2680</v>
      </c>
      <c r="H2223" s="76">
        <v>30001</v>
      </c>
      <c r="I2223" s="77">
        <v>136.9</v>
      </c>
      <c r="J2223" s="78">
        <v>12.67</v>
      </c>
      <c r="K2223" s="78">
        <v>17.22</v>
      </c>
      <c r="L2223" s="78">
        <v>42.79</v>
      </c>
      <c r="M2223" s="75" t="s">
        <v>1</v>
      </c>
      <c r="N2223" s="76">
        <v>30328</v>
      </c>
      <c r="O2223" s="77">
        <v>69.900000000000006</v>
      </c>
      <c r="P2223" s="78">
        <v>11.98</v>
      </c>
      <c r="Q2223" s="78">
        <v>15.5</v>
      </c>
      <c r="R2223" s="78">
        <v>42.82</v>
      </c>
      <c r="S2223" s="75" t="s">
        <v>1</v>
      </c>
      <c r="T2223" s="79">
        <v>10</v>
      </c>
      <c r="V2223" s="86">
        <v>30328</v>
      </c>
      <c r="X2223" s="81" t="str">
        <f t="shared" si="340"/>
        <v>1982-Q1</v>
      </c>
      <c r="Y2223" s="81" t="str">
        <f t="shared" si="341"/>
        <v>1982-Q1</v>
      </c>
      <c r="Z2223" s="87">
        <f t="shared" si="342"/>
        <v>17.22</v>
      </c>
      <c r="AB2223" s="81" t="str">
        <f t="shared" si="343"/>
        <v>1983-Q1</v>
      </c>
      <c r="AC2223" s="81" t="str">
        <f t="shared" si="344"/>
        <v>1983-Q1</v>
      </c>
      <c r="AD2223" s="87">
        <f t="shared" si="345"/>
        <v>15.5</v>
      </c>
      <c r="AF2223" s="81" t="str">
        <f t="shared" si="346"/>
        <v>1983-Q1</v>
      </c>
      <c r="AG2223" s="87">
        <f t="shared" si="347"/>
        <v>17.22</v>
      </c>
      <c r="AH2223" s="87">
        <f t="shared" si="348"/>
        <v>15.5</v>
      </c>
      <c r="AI2223" s="87">
        <f t="shared" si="349"/>
        <v>1.7199999999999989</v>
      </c>
    </row>
    <row r="2224" spans="1:35" ht="12" customHeight="1" x14ac:dyDescent="0.2">
      <c r="A2224" s="73" t="s">
        <v>1887</v>
      </c>
      <c r="B2224" s="74" t="s">
        <v>57</v>
      </c>
      <c r="C2224" s="74" t="s">
        <v>56</v>
      </c>
      <c r="D2224" s="74" t="s">
        <v>2095</v>
      </c>
      <c r="E2224" s="74" t="s">
        <v>901</v>
      </c>
      <c r="F2224" s="74" t="s">
        <v>2</v>
      </c>
      <c r="G2224" s="74" t="s">
        <v>2680</v>
      </c>
      <c r="H2224" s="76">
        <v>30138</v>
      </c>
      <c r="I2224" s="77">
        <v>5.6</v>
      </c>
      <c r="J2224" s="78">
        <v>11.32</v>
      </c>
      <c r="K2224" s="78">
        <v>19</v>
      </c>
      <c r="L2224" s="78">
        <v>29.46</v>
      </c>
      <c r="M2224" s="75" t="s">
        <v>1</v>
      </c>
      <c r="N2224" s="76">
        <v>30328</v>
      </c>
      <c r="O2224" s="77">
        <v>4.4000000000000004</v>
      </c>
      <c r="P2224" s="78">
        <v>9.83</v>
      </c>
      <c r="Q2224" s="78">
        <v>14.63</v>
      </c>
      <c r="R2224" s="78">
        <v>29</v>
      </c>
      <c r="S2224" s="75" t="s">
        <v>1</v>
      </c>
      <c r="T2224" s="79">
        <v>6</v>
      </c>
      <c r="V2224" s="86">
        <v>30328</v>
      </c>
      <c r="X2224" s="81" t="str">
        <f t="shared" si="340"/>
        <v>1982-Q3</v>
      </c>
      <c r="Y2224" s="81" t="str">
        <f t="shared" si="341"/>
        <v>1982-Q3</v>
      </c>
      <c r="Z2224" s="87">
        <f t="shared" si="342"/>
        <v>19</v>
      </c>
      <c r="AB2224" s="81" t="str">
        <f t="shared" si="343"/>
        <v>1983-Q1</v>
      </c>
      <c r="AC2224" s="81" t="str">
        <f t="shared" si="344"/>
        <v>1983-Q1</v>
      </c>
      <c r="AD2224" s="87">
        <f t="shared" si="345"/>
        <v>14.63</v>
      </c>
      <c r="AF2224" s="81" t="str">
        <f t="shared" si="346"/>
        <v>1983-Q1</v>
      </c>
      <c r="AG2224" s="87">
        <f t="shared" si="347"/>
        <v>19</v>
      </c>
      <c r="AH2224" s="87">
        <f t="shared" si="348"/>
        <v>14.63</v>
      </c>
      <c r="AI2224" s="87">
        <f t="shared" si="349"/>
        <v>4.3699999999999992</v>
      </c>
    </row>
    <row r="2225" spans="1:35" ht="12" customHeight="1" x14ac:dyDescent="0.2">
      <c r="A2225" s="73" t="s">
        <v>1887</v>
      </c>
      <c r="B2225" s="74" t="s">
        <v>39</v>
      </c>
      <c r="C2225" s="74" t="s">
        <v>1222</v>
      </c>
      <c r="D2225" s="74" t="s">
        <v>2228</v>
      </c>
      <c r="E2225" s="74" t="s">
        <v>1233</v>
      </c>
      <c r="F2225" s="74" t="s">
        <v>2</v>
      </c>
      <c r="G2225" s="74" t="s">
        <v>2680</v>
      </c>
      <c r="H2225" s="76">
        <v>30000</v>
      </c>
      <c r="I2225" s="77">
        <v>110.8</v>
      </c>
      <c r="J2225" s="78">
        <v>13.88</v>
      </c>
      <c r="K2225" s="78">
        <v>17.5</v>
      </c>
      <c r="L2225" s="75" t="s">
        <v>1</v>
      </c>
      <c r="M2225" s="78">
        <v>1770</v>
      </c>
      <c r="N2225" s="76">
        <v>30327</v>
      </c>
      <c r="O2225" s="77">
        <v>33.5</v>
      </c>
      <c r="P2225" s="78">
        <v>13.05</v>
      </c>
      <c r="Q2225" s="78">
        <v>15.9</v>
      </c>
      <c r="R2225" s="75" t="s">
        <v>1</v>
      </c>
      <c r="S2225" s="78">
        <v>1417.3</v>
      </c>
      <c r="T2225" s="79">
        <v>10</v>
      </c>
      <c r="V2225" s="86">
        <v>30327</v>
      </c>
      <c r="X2225" s="81" t="str">
        <f t="shared" si="340"/>
        <v>1982-Q1</v>
      </c>
      <c r="Y2225" s="81" t="str">
        <f t="shared" si="341"/>
        <v>1982-Q1</v>
      </c>
      <c r="Z2225" s="87">
        <f t="shared" si="342"/>
        <v>17.5</v>
      </c>
      <c r="AB2225" s="81" t="str">
        <f t="shared" si="343"/>
        <v>1983-Q1</v>
      </c>
      <c r="AC2225" s="81" t="str">
        <f t="shared" si="344"/>
        <v>1983-Q1</v>
      </c>
      <c r="AD2225" s="87">
        <f t="shared" si="345"/>
        <v>15.9</v>
      </c>
      <c r="AF2225" s="81" t="str">
        <f t="shared" si="346"/>
        <v>1983-Q1</v>
      </c>
      <c r="AG2225" s="87">
        <f t="shared" si="347"/>
        <v>17.5</v>
      </c>
      <c r="AH2225" s="87">
        <f t="shared" si="348"/>
        <v>15.9</v>
      </c>
      <c r="AI2225" s="87">
        <f t="shared" si="349"/>
        <v>1.5999999999999996</v>
      </c>
    </row>
    <row r="2226" spans="1:35" ht="12" customHeight="1" x14ac:dyDescent="0.2">
      <c r="A2226" s="73" t="s">
        <v>1887</v>
      </c>
      <c r="B2226" s="74" t="s">
        <v>184</v>
      </c>
      <c r="C2226" s="74" t="s">
        <v>2452</v>
      </c>
      <c r="D2226" s="74" t="s">
        <v>4</v>
      </c>
      <c r="E2226" s="74" t="s">
        <v>1269</v>
      </c>
      <c r="F2226" s="74" t="s">
        <v>2</v>
      </c>
      <c r="G2226" s="74" t="s">
        <v>2680</v>
      </c>
      <c r="H2226" s="76">
        <v>30029</v>
      </c>
      <c r="I2226" s="77">
        <v>258.3</v>
      </c>
      <c r="J2226" s="78">
        <v>13.25</v>
      </c>
      <c r="K2226" s="78">
        <v>19</v>
      </c>
      <c r="L2226" s="78">
        <v>39.159999999999997</v>
      </c>
      <c r="M2226" s="78">
        <v>2566.5</v>
      </c>
      <c r="N2226" s="76">
        <v>30321</v>
      </c>
      <c r="O2226" s="77">
        <v>89.4</v>
      </c>
      <c r="P2226" s="78">
        <v>12.6</v>
      </c>
      <c r="Q2226" s="78">
        <v>17.329999999999998</v>
      </c>
      <c r="R2226" s="78">
        <v>39.159999999999997</v>
      </c>
      <c r="S2226" s="78">
        <v>2198.4</v>
      </c>
      <c r="T2226" s="79">
        <v>9</v>
      </c>
      <c r="V2226" s="86">
        <v>30321</v>
      </c>
      <c r="X2226" s="81" t="str">
        <f t="shared" si="340"/>
        <v>1982-Q1</v>
      </c>
      <c r="Y2226" s="81" t="str">
        <f t="shared" si="341"/>
        <v>1982-Q1</v>
      </c>
      <c r="Z2226" s="87">
        <f t="shared" si="342"/>
        <v>19</v>
      </c>
      <c r="AB2226" s="81" t="str">
        <f t="shared" si="343"/>
        <v>1983-Q1</v>
      </c>
      <c r="AC2226" s="81" t="str">
        <f t="shared" si="344"/>
        <v>1983-Q1</v>
      </c>
      <c r="AD2226" s="87">
        <f t="shared" si="345"/>
        <v>17.329999999999998</v>
      </c>
      <c r="AF2226" s="81" t="str">
        <f t="shared" si="346"/>
        <v>1983-Q1</v>
      </c>
      <c r="AG2226" s="87">
        <f t="shared" si="347"/>
        <v>19</v>
      </c>
      <c r="AH2226" s="87">
        <f t="shared" si="348"/>
        <v>17.329999999999998</v>
      </c>
      <c r="AI2226" s="87">
        <f t="shared" si="349"/>
        <v>1.6700000000000017</v>
      </c>
    </row>
    <row r="2227" spans="1:35" ht="12" customHeight="1" x14ac:dyDescent="0.2">
      <c r="A2227" s="73" t="s">
        <v>1887</v>
      </c>
      <c r="B2227" s="74" t="s">
        <v>92</v>
      </c>
      <c r="C2227" s="74" t="s">
        <v>462</v>
      </c>
      <c r="D2227" s="74" t="s">
        <v>52</v>
      </c>
      <c r="E2227" s="74" t="s">
        <v>465</v>
      </c>
      <c r="F2227" s="74" t="s">
        <v>2</v>
      </c>
      <c r="G2227" s="74" t="s">
        <v>2680</v>
      </c>
      <c r="H2227" s="76">
        <v>30127</v>
      </c>
      <c r="I2227" s="77">
        <v>23.5</v>
      </c>
      <c r="J2227" s="78">
        <v>13.16</v>
      </c>
      <c r="K2227" s="78">
        <v>17.5</v>
      </c>
      <c r="L2227" s="78">
        <v>31.1</v>
      </c>
      <c r="M2227" s="75" t="s">
        <v>1</v>
      </c>
      <c r="N2227" s="76">
        <v>30315</v>
      </c>
      <c r="O2227" s="77">
        <v>20.6</v>
      </c>
      <c r="P2227" s="78">
        <v>12.8</v>
      </c>
      <c r="Q2227" s="78">
        <v>16.350000000000001</v>
      </c>
      <c r="R2227" s="78">
        <v>31.1</v>
      </c>
      <c r="S2227" s="75" t="s">
        <v>1</v>
      </c>
      <c r="T2227" s="79">
        <v>6</v>
      </c>
      <c r="V2227" s="86">
        <v>30315</v>
      </c>
      <c r="X2227" s="81" t="str">
        <f t="shared" si="340"/>
        <v>1982-Q2</v>
      </c>
      <c r="Y2227" s="81" t="str">
        <f t="shared" si="341"/>
        <v>1982-Q2</v>
      </c>
      <c r="Z2227" s="87">
        <f t="shared" si="342"/>
        <v>17.5</v>
      </c>
      <c r="AB2227" s="81" t="str">
        <f t="shared" si="343"/>
        <v>1982-Q4</v>
      </c>
      <c r="AC2227" s="81" t="str">
        <f t="shared" si="344"/>
        <v>1982-Q4</v>
      </c>
      <c r="AD2227" s="87">
        <f t="shared" si="345"/>
        <v>16.350000000000001</v>
      </c>
      <c r="AF2227" s="81" t="str">
        <f t="shared" si="346"/>
        <v>1982-Q4</v>
      </c>
      <c r="AG2227" s="87">
        <f t="shared" si="347"/>
        <v>17.5</v>
      </c>
      <c r="AH2227" s="87">
        <f t="shared" si="348"/>
        <v>16.350000000000001</v>
      </c>
      <c r="AI2227" s="87">
        <f t="shared" si="349"/>
        <v>1.1499999999999986</v>
      </c>
    </row>
    <row r="2228" spans="1:35" ht="12" customHeight="1" x14ac:dyDescent="0.2">
      <c r="A2228" s="73" t="s">
        <v>1887</v>
      </c>
      <c r="B2228" s="74" t="s">
        <v>1487</v>
      </c>
      <c r="C2228" s="74" t="s">
        <v>1488</v>
      </c>
      <c r="D2228" s="74" t="s">
        <v>22</v>
      </c>
      <c r="E2228" s="74" t="s">
        <v>1490</v>
      </c>
      <c r="F2228" s="74" t="s">
        <v>2</v>
      </c>
      <c r="G2228" s="74" t="s">
        <v>2680</v>
      </c>
      <c r="H2228" s="76">
        <v>30131</v>
      </c>
      <c r="I2228" s="77">
        <v>3.6</v>
      </c>
      <c r="J2228" s="78">
        <v>15.95</v>
      </c>
      <c r="K2228" s="78">
        <v>17.5</v>
      </c>
      <c r="L2228" s="78">
        <v>38</v>
      </c>
      <c r="M2228" s="75" t="s">
        <v>1</v>
      </c>
      <c r="N2228" s="76">
        <v>30315</v>
      </c>
      <c r="O2228" s="77">
        <v>2.1</v>
      </c>
      <c r="P2228" s="78">
        <v>13.52</v>
      </c>
      <c r="Q2228" s="78">
        <v>16</v>
      </c>
      <c r="R2228" s="78">
        <v>38</v>
      </c>
      <c r="S2228" s="75" t="s">
        <v>1</v>
      </c>
      <c r="T2228" s="79">
        <v>6</v>
      </c>
      <c r="V2228" s="86">
        <v>30315</v>
      </c>
      <c r="X2228" s="81" t="str">
        <f t="shared" si="340"/>
        <v>1982-Q2</v>
      </c>
      <c r="Y2228" s="81" t="str">
        <f t="shared" si="341"/>
        <v>1982-Q2</v>
      </c>
      <c r="Z2228" s="87">
        <f t="shared" si="342"/>
        <v>17.5</v>
      </c>
      <c r="AB2228" s="81" t="str">
        <f t="shared" si="343"/>
        <v>1982-Q4</v>
      </c>
      <c r="AC2228" s="81" t="str">
        <f t="shared" si="344"/>
        <v>1982-Q4</v>
      </c>
      <c r="AD2228" s="87">
        <f t="shared" si="345"/>
        <v>16</v>
      </c>
      <c r="AF2228" s="81" t="str">
        <f t="shared" si="346"/>
        <v>1982-Q4</v>
      </c>
      <c r="AG2228" s="87">
        <f t="shared" si="347"/>
        <v>17.5</v>
      </c>
      <c r="AH2228" s="87">
        <f t="shared" si="348"/>
        <v>16</v>
      </c>
      <c r="AI2228" s="87">
        <f t="shared" si="349"/>
        <v>1.5</v>
      </c>
    </row>
    <row r="2229" spans="1:35" ht="12" customHeight="1" x14ac:dyDescent="0.2">
      <c r="A2229" s="73" t="s">
        <v>1887</v>
      </c>
      <c r="B2229" s="74" t="s">
        <v>28</v>
      </c>
      <c r="C2229" s="74" t="s">
        <v>155</v>
      </c>
      <c r="D2229" s="74" t="s">
        <v>2095</v>
      </c>
      <c r="E2229" s="74" t="s">
        <v>1534</v>
      </c>
      <c r="F2229" s="74" t="s">
        <v>2</v>
      </c>
      <c r="G2229" s="74" t="s">
        <v>2680</v>
      </c>
      <c r="H2229" s="76">
        <v>30160</v>
      </c>
      <c r="I2229" s="77">
        <v>58.9</v>
      </c>
      <c r="J2229" s="78">
        <v>15.47</v>
      </c>
      <c r="K2229" s="78">
        <v>20</v>
      </c>
      <c r="L2229" s="78">
        <v>39.75</v>
      </c>
      <c r="M2229" s="78">
        <v>475.4</v>
      </c>
      <c r="N2229" s="76">
        <v>30315</v>
      </c>
      <c r="O2229" s="77">
        <v>35.5</v>
      </c>
      <c r="P2229" s="78">
        <v>14.17</v>
      </c>
      <c r="Q2229" s="78">
        <v>16.77</v>
      </c>
      <c r="R2229" s="78">
        <v>40.76</v>
      </c>
      <c r="S2229" s="78">
        <v>437.8</v>
      </c>
      <c r="T2229" s="79">
        <v>5</v>
      </c>
      <c r="V2229" s="86">
        <v>30315</v>
      </c>
      <c r="X2229" s="81" t="str">
        <f t="shared" si="340"/>
        <v>1982-Q3</v>
      </c>
      <c r="Y2229" s="81" t="str">
        <f t="shared" si="341"/>
        <v>1982-Q3</v>
      </c>
      <c r="Z2229" s="87">
        <f t="shared" si="342"/>
        <v>20</v>
      </c>
      <c r="AB2229" s="81" t="str">
        <f t="shared" si="343"/>
        <v>1982-Q4</v>
      </c>
      <c r="AC2229" s="81" t="str">
        <f t="shared" si="344"/>
        <v>1982-Q4</v>
      </c>
      <c r="AD2229" s="87">
        <f t="shared" si="345"/>
        <v>16.77</v>
      </c>
      <c r="AF2229" s="81" t="str">
        <f t="shared" si="346"/>
        <v>1982-Q4</v>
      </c>
      <c r="AG2229" s="87">
        <f t="shared" si="347"/>
        <v>20</v>
      </c>
      <c r="AH2229" s="87">
        <f t="shared" si="348"/>
        <v>16.77</v>
      </c>
      <c r="AI2229" s="87">
        <f t="shared" si="349"/>
        <v>3.2300000000000004</v>
      </c>
    </row>
    <row r="2230" spans="1:35" ht="12" customHeight="1" x14ac:dyDescent="0.2">
      <c r="A2230" s="73" t="s">
        <v>1887</v>
      </c>
      <c r="B2230" s="74" t="s">
        <v>101</v>
      </c>
      <c r="C2230" s="74" t="s">
        <v>100</v>
      </c>
      <c r="D2230" s="74" t="s">
        <v>62</v>
      </c>
      <c r="E2230" s="74" t="s">
        <v>413</v>
      </c>
      <c r="F2230" s="74" t="s">
        <v>2</v>
      </c>
      <c r="G2230" s="74" t="s">
        <v>2680</v>
      </c>
      <c r="H2230" s="76">
        <v>30027</v>
      </c>
      <c r="I2230" s="77">
        <v>88.5</v>
      </c>
      <c r="J2230" s="78">
        <v>11.9</v>
      </c>
      <c r="K2230" s="78">
        <v>17.75</v>
      </c>
      <c r="L2230" s="78">
        <v>37.299999999999997</v>
      </c>
      <c r="M2230" s="78">
        <v>938.3</v>
      </c>
      <c r="N2230" s="76">
        <v>30314</v>
      </c>
      <c r="O2230" s="77">
        <v>34</v>
      </c>
      <c r="P2230" s="78">
        <v>10.71</v>
      </c>
      <c r="Q2230" s="78">
        <v>14.9</v>
      </c>
      <c r="R2230" s="78">
        <v>37.299999999999997</v>
      </c>
      <c r="S2230" s="78">
        <v>876.9</v>
      </c>
      <c r="T2230" s="79">
        <v>9</v>
      </c>
      <c r="V2230" s="86">
        <v>30314</v>
      </c>
      <c r="X2230" s="81" t="str">
        <f t="shared" si="340"/>
        <v>1982-Q1</v>
      </c>
      <c r="Y2230" s="81" t="str">
        <f t="shared" si="341"/>
        <v>1982-Q1</v>
      </c>
      <c r="Z2230" s="87">
        <f t="shared" si="342"/>
        <v>17.75</v>
      </c>
      <c r="AB2230" s="81" t="str">
        <f t="shared" si="343"/>
        <v>1982-Q4</v>
      </c>
      <c r="AC2230" s="81" t="str">
        <f t="shared" si="344"/>
        <v>1982-Q4</v>
      </c>
      <c r="AD2230" s="87">
        <f t="shared" si="345"/>
        <v>14.9</v>
      </c>
      <c r="AF2230" s="81" t="str">
        <f t="shared" si="346"/>
        <v>1982-Q4</v>
      </c>
      <c r="AG2230" s="87">
        <f t="shared" si="347"/>
        <v>17.75</v>
      </c>
      <c r="AH2230" s="87">
        <f t="shared" si="348"/>
        <v>14.9</v>
      </c>
      <c r="AI2230" s="87">
        <f t="shared" si="349"/>
        <v>2.8499999999999996</v>
      </c>
    </row>
    <row r="2231" spans="1:35" ht="12" customHeight="1" x14ac:dyDescent="0.2">
      <c r="A2231" s="73" t="s">
        <v>1887</v>
      </c>
      <c r="B2231" s="74" t="s">
        <v>14</v>
      </c>
      <c r="C2231" s="74" t="s">
        <v>136</v>
      </c>
      <c r="D2231" s="74" t="s">
        <v>135</v>
      </c>
      <c r="E2231" s="74" t="s">
        <v>1701</v>
      </c>
      <c r="F2231" s="74" t="s">
        <v>2</v>
      </c>
      <c r="G2231" s="74" t="s">
        <v>2680</v>
      </c>
      <c r="H2231" s="76">
        <v>30027</v>
      </c>
      <c r="I2231" s="77">
        <v>36.9</v>
      </c>
      <c r="J2231" s="78">
        <v>13.08</v>
      </c>
      <c r="K2231" s="78">
        <v>17.5</v>
      </c>
      <c r="L2231" s="78">
        <v>40</v>
      </c>
      <c r="M2231" s="78">
        <v>346.6</v>
      </c>
      <c r="N2231" s="76">
        <v>30314</v>
      </c>
      <c r="O2231" s="77">
        <v>13.4</v>
      </c>
      <c r="P2231" s="78">
        <v>12.58</v>
      </c>
      <c r="Q2231" s="78">
        <v>16.25</v>
      </c>
      <c r="R2231" s="78">
        <v>38</v>
      </c>
      <c r="S2231" s="78">
        <v>305.3</v>
      </c>
      <c r="T2231" s="79">
        <v>9</v>
      </c>
      <c r="V2231" s="86">
        <v>30314</v>
      </c>
      <c r="X2231" s="81" t="str">
        <f t="shared" si="340"/>
        <v>1982-Q1</v>
      </c>
      <c r="Y2231" s="81" t="str">
        <f t="shared" si="341"/>
        <v>1982-Q1</v>
      </c>
      <c r="Z2231" s="87">
        <f t="shared" si="342"/>
        <v>17.5</v>
      </c>
      <c r="AB2231" s="81" t="str">
        <f t="shared" si="343"/>
        <v>1982-Q4</v>
      </c>
      <c r="AC2231" s="81" t="str">
        <f t="shared" si="344"/>
        <v>1982-Q4</v>
      </c>
      <c r="AD2231" s="87">
        <f t="shared" si="345"/>
        <v>16.25</v>
      </c>
      <c r="AF2231" s="81" t="str">
        <f t="shared" si="346"/>
        <v>1982-Q4</v>
      </c>
      <c r="AG2231" s="87">
        <f t="shared" si="347"/>
        <v>17.5</v>
      </c>
      <c r="AH2231" s="87">
        <f t="shared" si="348"/>
        <v>16.25</v>
      </c>
      <c r="AI2231" s="87">
        <f t="shared" si="349"/>
        <v>1.25</v>
      </c>
    </row>
    <row r="2232" spans="1:35" ht="12" customHeight="1" x14ac:dyDescent="0.2">
      <c r="A2232" s="73" t="s">
        <v>1887</v>
      </c>
      <c r="B2232" s="74" t="s">
        <v>231</v>
      </c>
      <c r="C2232" s="74" t="s">
        <v>214</v>
      </c>
      <c r="D2232" s="74" t="s">
        <v>22</v>
      </c>
      <c r="E2232" s="74" t="s">
        <v>629</v>
      </c>
      <c r="F2232" s="74" t="s">
        <v>2</v>
      </c>
      <c r="G2232" s="74" t="s">
        <v>2680</v>
      </c>
      <c r="H2232" s="76">
        <v>30018</v>
      </c>
      <c r="I2232" s="77">
        <v>52.1</v>
      </c>
      <c r="J2232" s="78">
        <v>11.98</v>
      </c>
      <c r="K2232" s="78">
        <v>19</v>
      </c>
      <c r="L2232" s="78">
        <v>30.3</v>
      </c>
      <c r="M2232" s="78">
        <v>1071.3</v>
      </c>
      <c r="N2232" s="76">
        <v>30307</v>
      </c>
      <c r="O2232" s="77">
        <v>23.8</v>
      </c>
      <c r="P2232" s="78">
        <v>11.33</v>
      </c>
      <c r="Q2232" s="78">
        <v>16.75</v>
      </c>
      <c r="R2232" s="78">
        <v>30.3</v>
      </c>
      <c r="S2232" s="78">
        <v>1053.9000000000001</v>
      </c>
      <c r="T2232" s="79">
        <v>9</v>
      </c>
      <c r="V2232" s="86">
        <v>30307</v>
      </c>
      <c r="X2232" s="81" t="str">
        <f t="shared" si="340"/>
        <v>1982-Q1</v>
      </c>
      <c r="Y2232" s="81" t="str">
        <f t="shared" si="341"/>
        <v>1982-Q1</v>
      </c>
      <c r="Z2232" s="87">
        <f t="shared" si="342"/>
        <v>19</v>
      </c>
      <c r="AB2232" s="81" t="str">
        <f t="shared" si="343"/>
        <v>1982-Q4</v>
      </c>
      <c r="AC2232" s="81" t="str">
        <f t="shared" si="344"/>
        <v>1982-Q4</v>
      </c>
      <c r="AD2232" s="87">
        <f t="shared" si="345"/>
        <v>16.75</v>
      </c>
      <c r="AF2232" s="81" t="str">
        <f t="shared" si="346"/>
        <v>1982-Q4</v>
      </c>
      <c r="AG2232" s="87">
        <f t="shared" si="347"/>
        <v>19</v>
      </c>
      <c r="AH2232" s="87">
        <f t="shared" si="348"/>
        <v>16.75</v>
      </c>
      <c r="AI2232" s="87">
        <f t="shared" si="349"/>
        <v>2.25</v>
      </c>
    </row>
    <row r="2233" spans="1:35" ht="12" customHeight="1" x14ac:dyDescent="0.2">
      <c r="A2233" s="73" t="s">
        <v>1887</v>
      </c>
      <c r="B2233" s="74" t="s">
        <v>184</v>
      </c>
      <c r="C2233" s="74" t="s">
        <v>2542</v>
      </c>
      <c r="D2233" s="74" t="s">
        <v>631</v>
      </c>
      <c r="E2233" s="74" t="s">
        <v>1283</v>
      </c>
      <c r="F2233" s="74" t="s">
        <v>2</v>
      </c>
      <c r="G2233" s="74" t="s">
        <v>2680</v>
      </c>
      <c r="H2233" s="76">
        <v>29990</v>
      </c>
      <c r="I2233" s="77">
        <v>62.9</v>
      </c>
      <c r="J2233" s="78">
        <v>12.84</v>
      </c>
      <c r="K2233" s="78">
        <v>17</v>
      </c>
      <c r="L2233" s="78">
        <v>37.83</v>
      </c>
      <c r="M2233" s="78">
        <v>1031.0999999999999</v>
      </c>
      <c r="N2233" s="76">
        <v>30307</v>
      </c>
      <c r="O2233" s="77">
        <v>33.9</v>
      </c>
      <c r="P2233" s="78">
        <v>12.67</v>
      </c>
      <c r="Q2233" s="78">
        <v>16.579999999999998</v>
      </c>
      <c r="R2233" s="78">
        <v>39.07</v>
      </c>
      <c r="S2233" s="78">
        <v>997.7</v>
      </c>
      <c r="T2233" s="79">
        <v>10</v>
      </c>
      <c r="V2233" s="86">
        <v>30307</v>
      </c>
      <c r="X2233" s="81" t="str">
        <f t="shared" si="340"/>
        <v>1982-Q1</v>
      </c>
      <c r="Y2233" s="81" t="str">
        <f t="shared" si="341"/>
        <v>1982-Q1</v>
      </c>
      <c r="Z2233" s="87">
        <f t="shared" si="342"/>
        <v>17</v>
      </c>
      <c r="AB2233" s="81" t="str">
        <f t="shared" si="343"/>
        <v>1982-Q4</v>
      </c>
      <c r="AC2233" s="81" t="str">
        <f t="shared" si="344"/>
        <v>1982-Q4</v>
      </c>
      <c r="AD2233" s="87">
        <f t="shared" si="345"/>
        <v>16.579999999999998</v>
      </c>
      <c r="AF2233" s="81" t="str">
        <f t="shared" si="346"/>
        <v>1982-Q4</v>
      </c>
      <c r="AG2233" s="87">
        <f t="shared" si="347"/>
        <v>17</v>
      </c>
      <c r="AH2233" s="87">
        <f t="shared" si="348"/>
        <v>16.579999999999998</v>
      </c>
      <c r="AI2233" s="87">
        <f t="shared" si="349"/>
        <v>0.42000000000000171</v>
      </c>
    </row>
    <row r="2234" spans="1:35" ht="12" customHeight="1" x14ac:dyDescent="0.2">
      <c r="A2234" s="73" t="s">
        <v>1887</v>
      </c>
      <c r="B2234" s="74" t="s">
        <v>28</v>
      </c>
      <c r="C2234" s="74" t="s">
        <v>1502</v>
      </c>
      <c r="D2234" s="74" t="s">
        <v>22</v>
      </c>
      <c r="E2234" s="74" t="s">
        <v>1508</v>
      </c>
      <c r="F2234" s="74" t="s">
        <v>2</v>
      </c>
      <c r="G2234" s="74" t="s">
        <v>2680</v>
      </c>
      <c r="H2234" s="76">
        <v>30207</v>
      </c>
      <c r="I2234" s="77">
        <v>20.399999999999999</v>
      </c>
      <c r="J2234" s="78">
        <v>13.74</v>
      </c>
      <c r="K2234" s="78">
        <v>18</v>
      </c>
      <c r="L2234" s="78">
        <v>44.2</v>
      </c>
      <c r="M2234" s="75" t="s">
        <v>1</v>
      </c>
      <c r="N2234" s="76">
        <v>30307</v>
      </c>
      <c r="O2234" s="77">
        <v>10.199999999999999</v>
      </c>
      <c r="P2234" s="78">
        <v>12.81</v>
      </c>
      <c r="Q2234" s="78">
        <v>16.25</v>
      </c>
      <c r="R2234" s="78">
        <v>42.2</v>
      </c>
      <c r="S2234" s="75" t="s">
        <v>1</v>
      </c>
      <c r="T2234" s="79">
        <v>3</v>
      </c>
      <c r="V2234" s="86">
        <v>30307</v>
      </c>
      <c r="X2234" s="81" t="str">
        <f t="shared" si="340"/>
        <v>1982-Q3</v>
      </c>
      <c r="Y2234" s="81" t="str">
        <f t="shared" si="341"/>
        <v>1982-Q3</v>
      </c>
      <c r="Z2234" s="87">
        <f t="shared" si="342"/>
        <v>18</v>
      </c>
      <c r="AB2234" s="81" t="str">
        <f t="shared" si="343"/>
        <v>1982-Q4</v>
      </c>
      <c r="AC2234" s="81" t="str">
        <f t="shared" si="344"/>
        <v>1982-Q4</v>
      </c>
      <c r="AD2234" s="87">
        <f t="shared" si="345"/>
        <v>16.25</v>
      </c>
      <c r="AF2234" s="81" t="str">
        <f t="shared" si="346"/>
        <v>1982-Q4</v>
      </c>
      <c r="AG2234" s="87">
        <f t="shared" si="347"/>
        <v>18</v>
      </c>
      <c r="AH2234" s="87">
        <f t="shared" si="348"/>
        <v>16.25</v>
      </c>
      <c r="AI2234" s="87">
        <f t="shared" si="349"/>
        <v>1.75</v>
      </c>
    </row>
    <row r="2235" spans="1:35" ht="12" customHeight="1" x14ac:dyDescent="0.2">
      <c r="A2235" s="73" t="s">
        <v>1887</v>
      </c>
      <c r="B2235" s="74" t="s">
        <v>95</v>
      </c>
      <c r="C2235" s="74" t="s">
        <v>94</v>
      </c>
      <c r="D2235" s="74" t="s">
        <v>151</v>
      </c>
      <c r="E2235" s="74" t="s">
        <v>441</v>
      </c>
      <c r="F2235" s="74" t="s">
        <v>2</v>
      </c>
      <c r="G2235" s="74" t="s">
        <v>2680</v>
      </c>
      <c r="H2235" s="76">
        <v>30106</v>
      </c>
      <c r="I2235" s="77">
        <v>35.799999999999997</v>
      </c>
      <c r="J2235" s="78">
        <v>10.46</v>
      </c>
      <c r="K2235" s="78">
        <v>18</v>
      </c>
      <c r="L2235" s="78">
        <v>27.13</v>
      </c>
      <c r="M2235" s="78">
        <v>674.6</v>
      </c>
      <c r="N2235" s="76">
        <v>30306</v>
      </c>
      <c r="O2235" s="77">
        <v>3.4</v>
      </c>
      <c r="P2235" s="78">
        <v>9.69</v>
      </c>
      <c r="Q2235" s="78">
        <v>15.85</v>
      </c>
      <c r="R2235" s="78">
        <v>26.58</v>
      </c>
      <c r="S2235" s="78">
        <v>636.9</v>
      </c>
      <c r="T2235" s="79">
        <v>6</v>
      </c>
      <c r="V2235" s="86">
        <v>30306</v>
      </c>
      <c r="X2235" s="81" t="str">
        <f t="shared" si="340"/>
        <v>1982-Q2</v>
      </c>
      <c r="Y2235" s="81" t="str">
        <f t="shared" si="341"/>
        <v>1982-Q2</v>
      </c>
      <c r="Z2235" s="87">
        <f t="shared" si="342"/>
        <v>18</v>
      </c>
      <c r="AB2235" s="81" t="str">
        <f t="shared" si="343"/>
        <v>1982-Q4</v>
      </c>
      <c r="AC2235" s="81" t="str">
        <f t="shared" si="344"/>
        <v>1982-Q4</v>
      </c>
      <c r="AD2235" s="87">
        <f t="shared" si="345"/>
        <v>15.85</v>
      </c>
      <c r="AF2235" s="81" t="str">
        <f t="shared" si="346"/>
        <v>1982-Q4</v>
      </c>
      <c r="AG2235" s="87">
        <f t="shared" si="347"/>
        <v>18</v>
      </c>
      <c r="AH2235" s="87">
        <f t="shared" si="348"/>
        <v>15.85</v>
      </c>
      <c r="AI2235" s="87">
        <f t="shared" si="349"/>
        <v>2.1500000000000004</v>
      </c>
    </row>
    <row r="2236" spans="1:35" ht="12" customHeight="1" x14ac:dyDescent="0.2">
      <c r="A2236" s="73" t="s">
        <v>1887</v>
      </c>
      <c r="B2236" s="74" t="s">
        <v>8</v>
      </c>
      <c r="C2236" s="74" t="s">
        <v>125</v>
      </c>
      <c r="D2236" s="74" t="s">
        <v>124</v>
      </c>
      <c r="E2236" s="74" t="s">
        <v>1788</v>
      </c>
      <c r="F2236" s="74" t="s">
        <v>2</v>
      </c>
      <c r="G2236" s="74" t="s">
        <v>2680</v>
      </c>
      <c r="H2236" s="76">
        <v>29950</v>
      </c>
      <c r="I2236" s="77">
        <v>64</v>
      </c>
      <c r="J2236" s="78">
        <v>13.54</v>
      </c>
      <c r="K2236" s="78">
        <v>16</v>
      </c>
      <c r="L2236" s="78">
        <v>44.09</v>
      </c>
      <c r="M2236" s="78">
        <v>1360.8</v>
      </c>
      <c r="N2236" s="76">
        <v>30306</v>
      </c>
      <c r="O2236" s="77">
        <v>30.2</v>
      </c>
      <c r="P2236" s="78">
        <v>12.6</v>
      </c>
      <c r="Q2236" s="78">
        <v>14.75</v>
      </c>
      <c r="R2236" s="78">
        <v>44.17</v>
      </c>
      <c r="S2236" s="78">
        <v>1355.9</v>
      </c>
      <c r="T2236" s="79">
        <v>11</v>
      </c>
      <c r="V2236" s="86">
        <v>30306</v>
      </c>
      <c r="X2236" s="81" t="str">
        <f t="shared" si="340"/>
        <v>1981-Q4</v>
      </c>
      <c r="Y2236" s="81" t="str">
        <f t="shared" si="341"/>
        <v>1981-Q4</v>
      </c>
      <c r="Z2236" s="87">
        <f t="shared" si="342"/>
        <v>16</v>
      </c>
      <c r="AB2236" s="81" t="str">
        <f t="shared" si="343"/>
        <v>1982-Q4</v>
      </c>
      <c r="AC2236" s="81" t="str">
        <f t="shared" si="344"/>
        <v>1982-Q4</v>
      </c>
      <c r="AD2236" s="87">
        <f t="shared" si="345"/>
        <v>14.75</v>
      </c>
      <c r="AF2236" s="81" t="str">
        <f t="shared" si="346"/>
        <v>1982-Q4</v>
      </c>
      <c r="AG2236" s="87">
        <f t="shared" si="347"/>
        <v>16</v>
      </c>
      <c r="AH2236" s="87">
        <f t="shared" si="348"/>
        <v>14.75</v>
      </c>
      <c r="AI2236" s="87">
        <f t="shared" si="349"/>
        <v>1.25</v>
      </c>
    </row>
    <row r="2237" spans="1:35" ht="12" customHeight="1" x14ac:dyDescent="0.2">
      <c r="A2237" s="73" t="s">
        <v>1887</v>
      </c>
      <c r="B2237" s="74" t="s">
        <v>1653</v>
      </c>
      <c r="C2237" s="74" t="s">
        <v>2127</v>
      </c>
      <c r="D2237" s="74" t="s">
        <v>2095</v>
      </c>
      <c r="E2237" s="74" t="s">
        <v>1685</v>
      </c>
      <c r="F2237" s="74" t="s">
        <v>2</v>
      </c>
      <c r="G2237" s="74" t="s">
        <v>2680</v>
      </c>
      <c r="H2237" s="76">
        <v>30056.75</v>
      </c>
      <c r="I2237" s="77">
        <v>19.399999999999999</v>
      </c>
      <c r="J2237" s="78">
        <v>13.35</v>
      </c>
      <c r="K2237" s="78">
        <v>19</v>
      </c>
      <c r="L2237" s="78">
        <v>32.75</v>
      </c>
      <c r="M2237" s="78">
        <v>90.1</v>
      </c>
      <c r="N2237" s="76">
        <v>30305</v>
      </c>
      <c r="O2237" s="77">
        <v>6.5</v>
      </c>
      <c r="P2237" s="78">
        <v>11.87</v>
      </c>
      <c r="Q2237" s="78">
        <v>16</v>
      </c>
      <c r="R2237" s="78">
        <v>32.6</v>
      </c>
      <c r="S2237" s="78">
        <v>80.099999999999994</v>
      </c>
      <c r="T2237" s="79">
        <v>8</v>
      </c>
      <c r="V2237" s="86">
        <v>30305</v>
      </c>
      <c r="X2237" s="81" t="str">
        <f t="shared" si="340"/>
        <v>1982-Q2</v>
      </c>
      <c r="Y2237" s="81" t="str">
        <f t="shared" si="341"/>
        <v>1982-Q2</v>
      </c>
      <c r="Z2237" s="87">
        <f t="shared" si="342"/>
        <v>19</v>
      </c>
      <c r="AB2237" s="81" t="str">
        <f t="shared" si="343"/>
        <v>1982-Q4</v>
      </c>
      <c r="AC2237" s="81" t="str">
        <f t="shared" si="344"/>
        <v>1982-Q4</v>
      </c>
      <c r="AD2237" s="87">
        <f t="shared" si="345"/>
        <v>16</v>
      </c>
      <c r="AF2237" s="81" t="str">
        <f t="shared" si="346"/>
        <v>1982-Q4</v>
      </c>
      <c r="AG2237" s="87">
        <f t="shared" si="347"/>
        <v>19</v>
      </c>
      <c r="AH2237" s="87">
        <f t="shared" si="348"/>
        <v>16</v>
      </c>
      <c r="AI2237" s="87">
        <f t="shared" si="349"/>
        <v>3</v>
      </c>
    </row>
    <row r="2238" spans="1:35" ht="12" customHeight="1" x14ac:dyDescent="0.2">
      <c r="A2238" s="73" t="s">
        <v>1887</v>
      </c>
      <c r="B2238" s="74" t="s">
        <v>257</v>
      </c>
      <c r="C2238" s="74" t="s">
        <v>2450</v>
      </c>
      <c r="D2238" s="74" t="s">
        <v>2002</v>
      </c>
      <c r="E2238" s="74" t="s">
        <v>389</v>
      </c>
      <c r="F2238" s="74" t="s">
        <v>2</v>
      </c>
      <c r="G2238" s="74" t="s">
        <v>2680</v>
      </c>
      <c r="H2238" s="76">
        <v>30162</v>
      </c>
      <c r="I2238" s="77">
        <v>101.3</v>
      </c>
      <c r="J2238" s="78">
        <v>12.96</v>
      </c>
      <c r="K2238" s="78">
        <v>17.5</v>
      </c>
      <c r="L2238" s="78">
        <v>40</v>
      </c>
      <c r="M2238" s="78">
        <v>1797.3</v>
      </c>
      <c r="N2238" s="76">
        <v>30299</v>
      </c>
      <c r="O2238" s="77">
        <v>78.599999999999994</v>
      </c>
      <c r="P2238" s="78">
        <v>12.34</v>
      </c>
      <c r="Q2238" s="78">
        <v>16.399999999999999</v>
      </c>
      <c r="R2238" s="78">
        <v>37.369999999999997</v>
      </c>
      <c r="S2238" s="78">
        <v>1794.9</v>
      </c>
      <c r="T2238" s="79">
        <v>4</v>
      </c>
      <c r="V2238" s="86">
        <v>30299</v>
      </c>
      <c r="X2238" s="81" t="str">
        <f t="shared" si="340"/>
        <v>1982-Q3</v>
      </c>
      <c r="Y2238" s="81" t="str">
        <f t="shared" si="341"/>
        <v>1982-Q3</v>
      </c>
      <c r="Z2238" s="87">
        <f t="shared" si="342"/>
        <v>17.5</v>
      </c>
      <c r="AB2238" s="81" t="str">
        <f t="shared" si="343"/>
        <v>1982-Q4</v>
      </c>
      <c r="AC2238" s="81" t="str">
        <f t="shared" si="344"/>
        <v>1982-Q4</v>
      </c>
      <c r="AD2238" s="87">
        <f t="shared" si="345"/>
        <v>16.399999999999999</v>
      </c>
      <c r="AF2238" s="81" t="str">
        <f t="shared" si="346"/>
        <v>1982-Q4</v>
      </c>
      <c r="AG2238" s="87">
        <f t="shared" si="347"/>
        <v>17.5</v>
      </c>
      <c r="AH2238" s="87">
        <f t="shared" si="348"/>
        <v>16.399999999999999</v>
      </c>
      <c r="AI2238" s="87">
        <f t="shared" si="349"/>
        <v>1.1000000000000014</v>
      </c>
    </row>
    <row r="2239" spans="1:35" ht="12" customHeight="1" x14ac:dyDescent="0.2">
      <c r="A2239" s="73" t="s">
        <v>1887</v>
      </c>
      <c r="B2239" s="74" t="s">
        <v>67</v>
      </c>
      <c r="C2239" s="74" t="s">
        <v>762</v>
      </c>
      <c r="D2239" s="74" t="s">
        <v>2188</v>
      </c>
      <c r="E2239" s="74" t="s">
        <v>769</v>
      </c>
      <c r="F2239" s="74" t="s">
        <v>2</v>
      </c>
      <c r="G2239" s="74" t="s">
        <v>2680</v>
      </c>
      <c r="H2239" s="76">
        <v>30103</v>
      </c>
      <c r="I2239" s="77">
        <v>17</v>
      </c>
      <c r="J2239" s="78">
        <v>10.98</v>
      </c>
      <c r="K2239" s="78">
        <v>18</v>
      </c>
      <c r="L2239" s="78">
        <v>36.69</v>
      </c>
      <c r="M2239" s="78">
        <v>417.9</v>
      </c>
      <c r="N2239" s="76">
        <v>30299</v>
      </c>
      <c r="O2239" s="77">
        <v>1.2</v>
      </c>
      <c r="P2239" s="78">
        <v>9.74</v>
      </c>
      <c r="Q2239" s="78">
        <v>15.3</v>
      </c>
      <c r="R2239" s="78">
        <v>36.35</v>
      </c>
      <c r="S2239" s="78">
        <v>417.7</v>
      </c>
      <c r="T2239" s="79">
        <v>6</v>
      </c>
      <c r="V2239" s="86">
        <v>30299</v>
      </c>
      <c r="X2239" s="81" t="str">
        <f t="shared" si="340"/>
        <v>1982-Q2</v>
      </c>
      <c r="Y2239" s="81" t="str">
        <f t="shared" si="341"/>
        <v>1982-Q2</v>
      </c>
      <c r="Z2239" s="87">
        <f t="shared" si="342"/>
        <v>18</v>
      </c>
      <c r="AB2239" s="81" t="str">
        <f t="shared" si="343"/>
        <v>1982-Q4</v>
      </c>
      <c r="AC2239" s="81" t="str">
        <f t="shared" si="344"/>
        <v>1982-Q4</v>
      </c>
      <c r="AD2239" s="87">
        <f t="shared" si="345"/>
        <v>15.3</v>
      </c>
      <c r="AF2239" s="81" t="str">
        <f t="shared" si="346"/>
        <v>1982-Q4</v>
      </c>
      <c r="AG2239" s="87">
        <f t="shared" si="347"/>
        <v>18</v>
      </c>
      <c r="AH2239" s="87">
        <f t="shared" si="348"/>
        <v>15.3</v>
      </c>
      <c r="AI2239" s="87">
        <f t="shared" si="349"/>
        <v>2.6999999999999993</v>
      </c>
    </row>
    <row r="2240" spans="1:35" ht="12" customHeight="1" x14ac:dyDescent="0.2">
      <c r="A2240" s="73" t="s">
        <v>1887</v>
      </c>
      <c r="B2240" s="74" t="s">
        <v>104</v>
      </c>
      <c r="C2240" s="74" t="s">
        <v>103</v>
      </c>
      <c r="D2240" s="74" t="s">
        <v>102</v>
      </c>
      <c r="E2240" s="74" t="s">
        <v>360</v>
      </c>
      <c r="F2240" s="74" t="s">
        <v>2</v>
      </c>
      <c r="G2240" s="74" t="s">
        <v>2680</v>
      </c>
      <c r="H2240" s="76">
        <v>29938</v>
      </c>
      <c r="I2240" s="77">
        <v>816.7</v>
      </c>
      <c r="J2240" s="78">
        <v>13.82</v>
      </c>
      <c r="K2240" s="78">
        <v>19</v>
      </c>
      <c r="L2240" s="78">
        <v>42</v>
      </c>
      <c r="M2240" s="78">
        <v>4785.2</v>
      </c>
      <c r="N2240" s="76">
        <v>30298</v>
      </c>
      <c r="O2240" s="77">
        <v>566.79999999999995</v>
      </c>
      <c r="P2240" s="78">
        <v>12.55</v>
      </c>
      <c r="Q2240" s="78">
        <v>16</v>
      </c>
      <c r="R2240" s="78">
        <v>42</v>
      </c>
      <c r="S2240" s="78">
        <v>4768.2</v>
      </c>
      <c r="T2240" s="79">
        <v>12</v>
      </c>
      <c r="V2240" s="86">
        <v>30298</v>
      </c>
      <c r="X2240" s="81" t="str">
        <f t="shared" si="340"/>
        <v>1981-Q4</v>
      </c>
      <c r="Y2240" s="81" t="str">
        <f t="shared" si="341"/>
        <v>1981-Q4</v>
      </c>
      <c r="Z2240" s="87">
        <f t="shared" si="342"/>
        <v>19</v>
      </c>
      <c r="AB2240" s="81" t="str">
        <f t="shared" si="343"/>
        <v>1982-Q4</v>
      </c>
      <c r="AC2240" s="81" t="str">
        <f t="shared" si="344"/>
        <v>1982-Q4</v>
      </c>
      <c r="AD2240" s="87">
        <f t="shared" si="345"/>
        <v>16</v>
      </c>
      <c r="AF2240" s="81" t="str">
        <f t="shared" si="346"/>
        <v>1982-Q4</v>
      </c>
      <c r="AG2240" s="87">
        <f t="shared" si="347"/>
        <v>19</v>
      </c>
      <c r="AH2240" s="87">
        <f t="shared" si="348"/>
        <v>16</v>
      </c>
      <c r="AI2240" s="87">
        <f t="shared" si="349"/>
        <v>3</v>
      </c>
    </row>
    <row r="2241" spans="1:35" ht="12" customHeight="1" x14ac:dyDescent="0.2">
      <c r="A2241" s="73" t="s">
        <v>1887</v>
      </c>
      <c r="B2241" s="74" t="s">
        <v>63</v>
      </c>
      <c r="C2241" s="74" t="s">
        <v>97</v>
      </c>
      <c r="D2241" s="74" t="s">
        <v>62</v>
      </c>
      <c r="E2241" s="74" t="s">
        <v>817</v>
      </c>
      <c r="F2241" s="74" t="s">
        <v>2</v>
      </c>
      <c r="G2241" s="74" t="s">
        <v>2680</v>
      </c>
      <c r="H2241" s="76">
        <v>30085</v>
      </c>
      <c r="I2241" s="77">
        <v>16.2</v>
      </c>
      <c r="J2241" s="78">
        <v>12.29</v>
      </c>
      <c r="K2241" s="78">
        <v>17.5</v>
      </c>
      <c r="L2241" s="78">
        <v>38.35</v>
      </c>
      <c r="M2241" s="75" t="s">
        <v>1</v>
      </c>
      <c r="N2241" s="76">
        <v>30295</v>
      </c>
      <c r="O2241" s="77">
        <v>5.9</v>
      </c>
      <c r="P2241" s="78">
        <v>11.33</v>
      </c>
      <c r="Q2241" s="78">
        <v>15.5</v>
      </c>
      <c r="R2241" s="78">
        <v>38.35</v>
      </c>
      <c r="S2241" s="75" t="s">
        <v>1</v>
      </c>
      <c r="T2241" s="79">
        <v>7</v>
      </c>
      <c r="V2241" s="86">
        <v>30295</v>
      </c>
      <c r="X2241" s="81" t="str">
        <f t="shared" si="340"/>
        <v>1982-Q2</v>
      </c>
      <c r="Y2241" s="81" t="str">
        <f t="shared" si="341"/>
        <v>1982-Q2</v>
      </c>
      <c r="Z2241" s="87">
        <f t="shared" si="342"/>
        <v>17.5</v>
      </c>
      <c r="AB2241" s="81" t="str">
        <f t="shared" si="343"/>
        <v>1982-Q4</v>
      </c>
      <c r="AC2241" s="81" t="str">
        <f t="shared" si="344"/>
        <v>1982-Q4</v>
      </c>
      <c r="AD2241" s="87">
        <f t="shared" si="345"/>
        <v>15.5</v>
      </c>
      <c r="AF2241" s="81" t="str">
        <f t="shared" si="346"/>
        <v>1982-Q4</v>
      </c>
      <c r="AG2241" s="87">
        <f t="shared" si="347"/>
        <v>17.5</v>
      </c>
      <c r="AH2241" s="87">
        <f t="shared" si="348"/>
        <v>15.5</v>
      </c>
      <c r="AI2241" s="87">
        <f t="shared" si="349"/>
        <v>2</v>
      </c>
    </row>
    <row r="2242" spans="1:35" ht="12" customHeight="1" x14ac:dyDescent="0.2">
      <c r="A2242" s="73" t="s">
        <v>1887</v>
      </c>
      <c r="B2242" s="74" t="s">
        <v>46</v>
      </c>
      <c r="C2242" s="74" t="s">
        <v>189</v>
      </c>
      <c r="D2242" s="74" t="s">
        <v>62</v>
      </c>
      <c r="E2242" s="74" t="s">
        <v>1089</v>
      </c>
      <c r="F2242" s="74" t="s">
        <v>2</v>
      </c>
      <c r="G2242" s="74" t="s">
        <v>2680</v>
      </c>
      <c r="H2242" s="76">
        <v>30001</v>
      </c>
      <c r="I2242" s="77">
        <v>164.9</v>
      </c>
      <c r="J2242" s="78">
        <v>13.52</v>
      </c>
      <c r="K2242" s="78">
        <v>19</v>
      </c>
      <c r="L2242" s="75" t="s">
        <v>1</v>
      </c>
      <c r="M2242" s="75" t="s">
        <v>1</v>
      </c>
      <c r="N2242" s="76">
        <v>30291</v>
      </c>
      <c r="O2242" s="77">
        <v>73.7</v>
      </c>
      <c r="P2242" s="78">
        <v>11.7</v>
      </c>
      <c r="Q2242" s="78">
        <v>15</v>
      </c>
      <c r="R2242" s="75" t="s">
        <v>1</v>
      </c>
      <c r="S2242" s="75" t="s">
        <v>1</v>
      </c>
      <c r="T2242" s="79">
        <v>9</v>
      </c>
      <c r="V2242" s="86">
        <v>30291</v>
      </c>
      <c r="X2242" s="81" t="str">
        <f t="shared" si="340"/>
        <v>1982-Q1</v>
      </c>
      <c r="Y2242" s="81" t="str">
        <f t="shared" si="341"/>
        <v>1982-Q1</v>
      </c>
      <c r="Z2242" s="87">
        <f t="shared" si="342"/>
        <v>19</v>
      </c>
      <c r="AB2242" s="81" t="str">
        <f t="shared" si="343"/>
        <v>1982-Q4</v>
      </c>
      <c r="AC2242" s="81" t="str">
        <f t="shared" si="344"/>
        <v>1982-Q4</v>
      </c>
      <c r="AD2242" s="87">
        <f t="shared" si="345"/>
        <v>15</v>
      </c>
      <c r="AF2242" s="81" t="str">
        <f t="shared" si="346"/>
        <v>1982-Q4</v>
      </c>
      <c r="AG2242" s="87">
        <f t="shared" si="347"/>
        <v>19</v>
      </c>
      <c r="AH2242" s="87">
        <f t="shared" si="348"/>
        <v>15</v>
      </c>
      <c r="AI2242" s="87">
        <f t="shared" si="349"/>
        <v>4</v>
      </c>
    </row>
    <row r="2243" spans="1:35" ht="12" customHeight="1" x14ac:dyDescent="0.2">
      <c r="A2243" s="73" t="s">
        <v>1887</v>
      </c>
      <c r="B2243" s="74" t="s">
        <v>28</v>
      </c>
      <c r="C2243" s="74" t="s">
        <v>1513</v>
      </c>
      <c r="D2243" s="74" t="s">
        <v>1514</v>
      </c>
      <c r="E2243" s="74" t="s">
        <v>1522</v>
      </c>
      <c r="F2243" s="74" t="s">
        <v>2</v>
      </c>
      <c r="G2243" s="74" t="s">
        <v>2680</v>
      </c>
      <c r="H2243" s="76">
        <v>30118</v>
      </c>
      <c r="I2243" s="77">
        <v>335.7</v>
      </c>
      <c r="J2243" s="78">
        <v>12.98</v>
      </c>
      <c r="K2243" s="78">
        <v>17.5</v>
      </c>
      <c r="L2243" s="78">
        <v>44.15</v>
      </c>
      <c r="M2243" s="75" t="s">
        <v>1</v>
      </c>
      <c r="N2243" s="76">
        <v>30291</v>
      </c>
      <c r="O2243" s="77">
        <v>182.6</v>
      </c>
      <c r="P2243" s="78">
        <v>12.4</v>
      </c>
      <c r="Q2243" s="78">
        <v>16.350000000000001</v>
      </c>
      <c r="R2243" s="78">
        <v>42.51</v>
      </c>
      <c r="S2243" s="78">
        <v>3951.5</v>
      </c>
      <c r="T2243" s="79">
        <v>5</v>
      </c>
      <c r="V2243" s="86">
        <v>30291</v>
      </c>
      <c r="X2243" s="81" t="str">
        <f t="shared" ref="X2243:X2306" si="350">YEAR(H2243)&amp;"-Q"&amp;IF(MONTH(H2243)&lt;4,1,IF(MONTH(H2243)&lt;7,2,IF(MONTH(H2243)&lt;10,3,4)))</f>
        <v>1982-Q2</v>
      </c>
      <c r="Y2243" s="81" t="str">
        <f t="shared" ref="Y2243:Y2306" si="351">IF(ISNUMBER(K2243),X2243,"")</f>
        <v>1982-Q2</v>
      </c>
      <c r="Z2243" s="87">
        <f t="shared" ref="Z2243:Z2306" si="352">IF(ISNUMBER(K2243),K2243,"")</f>
        <v>17.5</v>
      </c>
      <c r="AB2243" s="81" t="str">
        <f t="shared" ref="AB2243:AB2306" si="353">IF(A2243="Settled",YEAR(N2243)&amp;"-Q"&amp;IF(MONTH(N2243)&lt;4,1,IF(MONTH(N2243)&lt;7,2,IF(MONTH(N2243)&lt;10,3,4))),"")</f>
        <v>1982-Q4</v>
      </c>
      <c r="AC2243" s="81" t="str">
        <f t="shared" ref="AC2243:AC2306" si="354">IF(ISNUMBER(Q2243),AB2243,"")</f>
        <v>1982-Q4</v>
      </c>
      <c r="AD2243" s="87">
        <f t="shared" ref="AD2243:AD2306" si="355">IF(ISNUMBER(Q2243),Q2243,"")</f>
        <v>16.350000000000001</v>
      </c>
      <c r="AF2243" s="81" t="str">
        <f t="shared" ref="AF2243:AF2306" si="356">IF(AND(LEN(Z2243)&gt;0,LEN(AD2243)&gt;0),AB2243,"")</f>
        <v>1982-Q4</v>
      </c>
      <c r="AG2243" s="87">
        <f t="shared" ref="AG2243:AG2306" si="357">IF(LEN(AF2243)&gt;0,Z2243,"")</f>
        <v>17.5</v>
      </c>
      <c r="AH2243" s="87">
        <f t="shared" ref="AH2243:AH2306" si="358">IF(LEN(AF2243)&gt;0,AD2243,"")</f>
        <v>16.350000000000001</v>
      </c>
      <c r="AI2243" s="87">
        <f t="shared" ref="AI2243:AI2306" si="359">IF(LEN(AF2243)&gt;0,AG2243-AH2243,"")</f>
        <v>1.1499999999999986</v>
      </c>
    </row>
    <row r="2244" spans="1:35" ht="12" customHeight="1" x14ac:dyDescent="0.2">
      <c r="A2244" s="73" t="s">
        <v>1887</v>
      </c>
      <c r="B2244" s="74" t="s">
        <v>81</v>
      </c>
      <c r="C2244" s="74" t="s">
        <v>80</v>
      </c>
      <c r="D2244" s="74" t="s">
        <v>62</v>
      </c>
      <c r="E2244" s="74" t="s">
        <v>607</v>
      </c>
      <c r="F2244" s="74" t="s">
        <v>2</v>
      </c>
      <c r="G2244" s="74" t="s">
        <v>2680</v>
      </c>
      <c r="H2244" s="76">
        <v>29959</v>
      </c>
      <c r="I2244" s="77">
        <v>804.9</v>
      </c>
      <c r="J2244" s="78">
        <v>13.16</v>
      </c>
      <c r="K2244" s="78">
        <v>17.5</v>
      </c>
      <c r="L2244" s="78">
        <v>36.130000000000003</v>
      </c>
      <c r="M2244" s="78">
        <v>6584.6</v>
      </c>
      <c r="N2244" s="76">
        <v>30286</v>
      </c>
      <c r="O2244" s="77">
        <v>660.7</v>
      </c>
      <c r="P2244" s="78">
        <v>12.79</v>
      </c>
      <c r="Q2244" s="78">
        <v>17.04</v>
      </c>
      <c r="R2244" s="78">
        <v>36.33</v>
      </c>
      <c r="S2244" s="78">
        <v>6418.7</v>
      </c>
      <c r="T2244" s="79">
        <v>10</v>
      </c>
      <c r="V2244" s="86">
        <v>30286</v>
      </c>
      <c r="X2244" s="81" t="str">
        <f t="shared" si="350"/>
        <v>1982-Q1</v>
      </c>
      <c r="Y2244" s="81" t="str">
        <f t="shared" si="351"/>
        <v>1982-Q1</v>
      </c>
      <c r="Z2244" s="87">
        <f t="shared" si="352"/>
        <v>17.5</v>
      </c>
      <c r="AB2244" s="81" t="str">
        <f t="shared" si="353"/>
        <v>1982-Q4</v>
      </c>
      <c r="AC2244" s="81" t="str">
        <f t="shared" si="354"/>
        <v>1982-Q4</v>
      </c>
      <c r="AD2244" s="87">
        <f t="shared" si="355"/>
        <v>17.04</v>
      </c>
      <c r="AF2244" s="81" t="str">
        <f t="shared" si="356"/>
        <v>1982-Q4</v>
      </c>
      <c r="AG2244" s="87">
        <f t="shared" si="357"/>
        <v>17.5</v>
      </c>
      <c r="AH2244" s="87">
        <f t="shared" si="358"/>
        <v>17.04</v>
      </c>
      <c r="AI2244" s="87">
        <f t="shared" si="359"/>
        <v>0.46000000000000085</v>
      </c>
    </row>
    <row r="2245" spans="1:35" ht="12" customHeight="1" x14ac:dyDescent="0.2">
      <c r="A2245" s="73" t="s">
        <v>1887</v>
      </c>
      <c r="B2245" s="74" t="s">
        <v>60</v>
      </c>
      <c r="C2245" s="74" t="s">
        <v>859</v>
      </c>
      <c r="D2245" s="74" t="s">
        <v>2095</v>
      </c>
      <c r="E2245" s="74" t="s">
        <v>862</v>
      </c>
      <c r="F2245" s="74" t="s">
        <v>2</v>
      </c>
      <c r="G2245" s="74" t="s">
        <v>2680</v>
      </c>
      <c r="H2245" s="76">
        <v>29966</v>
      </c>
      <c r="I2245" s="77">
        <v>4.4000000000000004</v>
      </c>
      <c r="J2245" s="78">
        <v>13.24</v>
      </c>
      <c r="K2245" s="78">
        <v>16.5</v>
      </c>
      <c r="L2245" s="78">
        <v>30.62</v>
      </c>
      <c r="M2245" s="75" t="s">
        <v>1</v>
      </c>
      <c r="N2245" s="76">
        <v>30285</v>
      </c>
      <c r="O2245" s="77">
        <v>2.2000000000000002</v>
      </c>
      <c r="P2245" s="78">
        <v>13.24</v>
      </c>
      <c r="Q2245" s="78">
        <v>16.5</v>
      </c>
      <c r="R2245" s="78">
        <v>30.62</v>
      </c>
      <c r="S2245" s="75" t="s">
        <v>1</v>
      </c>
      <c r="T2245" s="79">
        <v>10</v>
      </c>
      <c r="V2245" s="86">
        <v>30285</v>
      </c>
      <c r="X2245" s="81" t="str">
        <f t="shared" si="350"/>
        <v>1982-Q1</v>
      </c>
      <c r="Y2245" s="81" t="str">
        <f t="shared" si="351"/>
        <v>1982-Q1</v>
      </c>
      <c r="Z2245" s="87">
        <f t="shared" si="352"/>
        <v>16.5</v>
      </c>
      <c r="AB2245" s="81" t="str">
        <f t="shared" si="353"/>
        <v>1982-Q4</v>
      </c>
      <c r="AC2245" s="81" t="str">
        <f t="shared" si="354"/>
        <v>1982-Q4</v>
      </c>
      <c r="AD2245" s="87">
        <f t="shared" si="355"/>
        <v>16.5</v>
      </c>
      <c r="AF2245" s="81" t="str">
        <f t="shared" si="356"/>
        <v>1982-Q4</v>
      </c>
      <c r="AG2245" s="87">
        <f t="shared" si="357"/>
        <v>16.5</v>
      </c>
      <c r="AH2245" s="87">
        <f t="shared" si="358"/>
        <v>16.5</v>
      </c>
      <c r="AI2245" s="87">
        <f t="shared" si="359"/>
        <v>0</v>
      </c>
    </row>
    <row r="2246" spans="1:35" ht="12" customHeight="1" x14ac:dyDescent="0.2">
      <c r="A2246" s="73" t="s">
        <v>1887</v>
      </c>
      <c r="B2246" s="74" t="s">
        <v>95</v>
      </c>
      <c r="C2246" s="74" t="s">
        <v>252</v>
      </c>
      <c r="D2246" s="74" t="s">
        <v>151</v>
      </c>
      <c r="E2246" s="74" t="s">
        <v>433</v>
      </c>
      <c r="F2246" s="74" t="s">
        <v>2</v>
      </c>
      <c r="G2246" s="74" t="s">
        <v>2680</v>
      </c>
      <c r="H2246" s="76">
        <v>30063.75</v>
      </c>
      <c r="I2246" s="77">
        <v>281.2</v>
      </c>
      <c r="J2246" s="78">
        <v>11.82</v>
      </c>
      <c r="K2246" s="78">
        <v>19</v>
      </c>
      <c r="L2246" s="78">
        <v>31.36</v>
      </c>
      <c r="M2246" s="78">
        <v>4742.8999999999996</v>
      </c>
      <c r="N2246" s="76">
        <v>30278</v>
      </c>
      <c r="O2246" s="77">
        <v>100.8</v>
      </c>
      <c r="P2246" s="78">
        <v>10.83</v>
      </c>
      <c r="Q2246" s="78">
        <v>15.85</v>
      </c>
      <c r="R2246" s="78">
        <v>29.95</v>
      </c>
      <c r="S2246" s="78">
        <v>4476</v>
      </c>
      <c r="T2246" s="79">
        <v>7</v>
      </c>
      <c r="V2246" s="86">
        <v>30278</v>
      </c>
      <c r="X2246" s="81" t="str">
        <f t="shared" si="350"/>
        <v>1982-Q2</v>
      </c>
      <c r="Y2246" s="81" t="str">
        <f t="shared" si="351"/>
        <v>1982-Q2</v>
      </c>
      <c r="Z2246" s="87">
        <f t="shared" si="352"/>
        <v>19</v>
      </c>
      <c r="AB2246" s="81" t="str">
        <f t="shared" si="353"/>
        <v>1982-Q4</v>
      </c>
      <c r="AC2246" s="81" t="str">
        <f t="shared" si="354"/>
        <v>1982-Q4</v>
      </c>
      <c r="AD2246" s="87">
        <f t="shared" si="355"/>
        <v>15.85</v>
      </c>
      <c r="AF2246" s="81" t="str">
        <f t="shared" si="356"/>
        <v>1982-Q4</v>
      </c>
      <c r="AG2246" s="87">
        <f t="shared" si="357"/>
        <v>19</v>
      </c>
      <c r="AH2246" s="87">
        <f t="shared" si="358"/>
        <v>15.85</v>
      </c>
      <c r="AI2246" s="87">
        <f t="shared" si="359"/>
        <v>3.1500000000000004</v>
      </c>
    </row>
    <row r="2247" spans="1:35" ht="12" customHeight="1" x14ac:dyDescent="0.2">
      <c r="A2247" s="73" t="s">
        <v>1887</v>
      </c>
      <c r="B2247" s="74" t="s">
        <v>81</v>
      </c>
      <c r="C2247" s="74" t="s">
        <v>84</v>
      </c>
      <c r="D2247" s="74" t="s">
        <v>83</v>
      </c>
      <c r="E2247" s="74" t="s">
        <v>593</v>
      </c>
      <c r="F2247" s="74" t="s">
        <v>2</v>
      </c>
      <c r="G2247" s="74" t="s">
        <v>2680</v>
      </c>
      <c r="H2247" s="76">
        <v>29955</v>
      </c>
      <c r="I2247" s="77">
        <v>93.6</v>
      </c>
      <c r="J2247" s="78">
        <v>11.4</v>
      </c>
      <c r="K2247" s="78">
        <v>17.440000000000001</v>
      </c>
      <c r="L2247" s="78">
        <v>39.159999999999997</v>
      </c>
      <c r="M2247" s="75" t="s">
        <v>1</v>
      </c>
      <c r="N2247" s="76">
        <v>30278</v>
      </c>
      <c r="O2247" s="77">
        <v>77.599999999999994</v>
      </c>
      <c r="P2247" s="78">
        <v>10.77</v>
      </c>
      <c r="Q2247" s="78">
        <v>15.5</v>
      </c>
      <c r="R2247" s="78">
        <v>40.68</v>
      </c>
      <c r="S2247" s="75" t="s">
        <v>1</v>
      </c>
      <c r="T2247" s="79">
        <v>10</v>
      </c>
      <c r="V2247" s="86">
        <v>30278</v>
      </c>
      <c r="X2247" s="81" t="str">
        <f t="shared" si="350"/>
        <v>1982-Q1</v>
      </c>
      <c r="Y2247" s="81" t="str">
        <f t="shared" si="351"/>
        <v>1982-Q1</v>
      </c>
      <c r="Z2247" s="87">
        <f t="shared" si="352"/>
        <v>17.440000000000001</v>
      </c>
      <c r="AB2247" s="81" t="str">
        <f t="shared" si="353"/>
        <v>1982-Q4</v>
      </c>
      <c r="AC2247" s="81" t="str">
        <f t="shared" si="354"/>
        <v>1982-Q4</v>
      </c>
      <c r="AD2247" s="87">
        <f t="shared" si="355"/>
        <v>15.5</v>
      </c>
      <c r="AF2247" s="81" t="str">
        <f t="shared" si="356"/>
        <v>1982-Q4</v>
      </c>
      <c r="AG2247" s="87">
        <f t="shared" si="357"/>
        <v>17.440000000000001</v>
      </c>
      <c r="AH2247" s="87">
        <f t="shared" si="358"/>
        <v>15.5</v>
      </c>
      <c r="AI2247" s="87">
        <f t="shared" si="359"/>
        <v>1.9400000000000013</v>
      </c>
    </row>
    <row r="2248" spans="1:35" ht="12" customHeight="1" x14ac:dyDescent="0.2">
      <c r="A2248" s="73" t="s">
        <v>1887</v>
      </c>
      <c r="B2248" s="74" t="s">
        <v>67</v>
      </c>
      <c r="C2248" s="74" t="s">
        <v>752</v>
      </c>
      <c r="D2248" s="74" t="s">
        <v>2188</v>
      </c>
      <c r="E2248" s="74" t="s">
        <v>756</v>
      </c>
      <c r="F2248" s="74" t="s">
        <v>2</v>
      </c>
      <c r="G2248" s="74" t="s">
        <v>2680</v>
      </c>
      <c r="H2248" s="76">
        <v>30085</v>
      </c>
      <c r="I2248" s="77">
        <v>11.2</v>
      </c>
      <c r="J2248" s="78">
        <v>15.31</v>
      </c>
      <c r="K2248" s="78">
        <v>18</v>
      </c>
      <c r="L2248" s="78">
        <v>40.6</v>
      </c>
      <c r="M2248" s="78">
        <v>80.400000000000006</v>
      </c>
      <c r="N2248" s="76">
        <v>30264</v>
      </c>
      <c r="O2248" s="77">
        <v>3.6</v>
      </c>
      <c r="P2248" s="78">
        <v>13.8</v>
      </c>
      <c r="Q2248" s="78">
        <v>16</v>
      </c>
      <c r="R2248" s="75" t="s">
        <v>1</v>
      </c>
      <c r="S2248" s="78">
        <v>80.8</v>
      </c>
      <c r="T2248" s="79">
        <v>5</v>
      </c>
      <c r="V2248" s="86">
        <v>30264</v>
      </c>
      <c r="X2248" s="81" t="str">
        <f t="shared" si="350"/>
        <v>1982-Q2</v>
      </c>
      <c r="Y2248" s="81" t="str">
        <f t="shared" si="351"/>
        <v>1982-Q2</v>
      </c>
      <c r="Z2248" s="87">
        <f t="shared" si="352"/>
        <v>18</v>
      </c>
      <c r="AB2248" s="81" t="str">
        <f t="shared" si="353"/>
        <v>1982-Q4</v>
      </c>
      <c r="AC2248" s="81" t="str">
        <f t="shared" si="354"/>
        <v>1982-Q4</v>
      </c>
      <c r="AD2248" s="87">
        <f t="shared" si="355"/>
        <v>16</v>
      </c>
      <c r="AF2248" s="81" t="str">
        <f t="shared" si="356"/>
        <v>1982-Q4</v>
      </c>
      <c r="AG2248" s="87">
        <f t="shared" si="357"/>
        <v>18</v>
      </c>
      <c r="AH2248" s="87">
        <f t="shared" si="358"/>
        <v>16</v>
      </c>
      <c r="AI2248" s="87">
        <f t="shared" si="359"/>
        <v>2</v>
      </c>
    </row>
    <row r="2249" spans="1:35" ht="12" customHeight="1" x14ac:dyDescent="0.2">
      <c r="A2249" s="73" t="s">
        <v>1887</v>
      </c>
      <c r="B2249" s="74" t="s">
        <v>184</v>
      </c>
      <c r="C2249" s="74" t="s">
        <v>1273</v>
      </c>
      <c r="D2249" s="74" t="s">
        <v>22</v>
      </c>
      <c r="E2249" s="74" t="s">
        <v>1280</v>
      </c>
      <c r="F2249" s="74" t="s">
        <v>2</v>
      </c>
      <c r="G2249" s="74" t="s">
        <v>2680</v>
      </c>
      <c r="H2249" s="76">
        <v>29951</v>
      </c>
      <c r="I2249" s="77">
        <v>106.3</v>
      </c>
      <c r="J2249" s="78">
        <v>12.93</v>
      </c>
      <c r="K2249" s="78">
        <v>18.5</v>
      </c>
      <c r="L2249" s="78">
        <v>33.299999999999997</v>
      </c>
      <c r="M2249" s="78">
        <v>1236.3</v>
      </c>
      <c r="N2249" s="76">
        <v>30260</v>
      </c>
      <c r="O2249" s="77">
        <v>41.6</v>
      </c>
      <c r="P2249" s="78">
        <v>12.16</v>
      </c>
      <c r="Q2249" s="78">
        <v>16.2</v>
      </c>
      <c r="R2249" s="78">
        <v>33.299999999999997</v>
      </c>
      <c r="S2249" s="78">
        <v>1029</v>
      </c>
      <c r="T2249" s="79">
        <v>10</v>
      </c>
      <c r="V2249" s="86">
        <v>30260</v>
      </c>
      <c r="X2249" s="81" t="str">
        <f t="shared" si="350"/>
        <v>1981-Q4</v>
      </c>
      <c r="Y2249" s="81" t="str">
        <f t="shared" si="351"/>
        <v>1981-Q4</v>
      </c>
      <c r="Z2249" s="87">
        <f t="shared" si="352"/>
        <v>18.5</v>
      </c>
      <c r="AB2249" s="81" t="str">
        <f t="shared" si="353"/>
        <v>1982-Q4</v>
      </c>
      <c r="AC2249" s="81" t="str">
        <f t="shared" si="354"/>
        <v>1982-Q4</v>
      </c>
      <c r="AD2249" s="87">
        <f t="shared" si="355"/>
        <v>16.2</v>
      </c>
      <c r="AF2249" s="81" t="str">
        <f t="shared" si="356"/>
        <v>1982-Q4</v>
      </c>
      <c r="AG2249" s="87">
        <f t="shared" si="357"/>
        <v>18.5</v>
      </c>
      <c r="AH2249" s="87">
        <f t="shared" si="358"/>
        <v>16.2</v>
      </c>
      <c r="AI2249" s="87">
        <f t="shared" si="359"/>
        <v>2.3000000000000007</v>
      </c>
    </row>
    <row r="2250" spans="1:35" ht="12" customHeight="1" x14ac:dyDescent="0.2">
      <c r="A2250" s="73" t="s">
        <v>1887</v>
      </c>
      <c r="B2250" s="74" t="s">
        <v>28</v>
      </c>
      <c r="C2250" s="74" t="s">
        <v>149</v>
      </c>
      <c r="D2250" s="74" t="s">
        <v>22</v>
      </c>
      <c r="E2250" s="74" t="s">
        <v>1569</v>
      </c>
      <c r="F2250" s="74" t="s">
        <v>2</v>
      </c>
      <c r="G2250" s="74" t="s">
        <v>2680</v>
      </c>
      <c r="H2250" s="76">
        <v>30162</v>
      </c>
      <c r="I2250" s="77">
        <v>24.2</v>
      </c>
      <c r="J2250" s="78">
        <v>13.59</v>
      </c>
      <c r="K2250" s="78">
        <v>18</v>
      </c>
      <c r="L2250" s="78">
        <v>40.909999999999997</v>
      </c>
      <c r="M2250" s="78">
        <v>417.6</v>
      </c>
      <c r="N2250" s="76">
        <v>30259</v>
      </c>
      <c r="O2250" s="77">
        <v>13.2</v>
      </c>
      <c r="P2250" s="78">
        <v>12.58</v>
      </c>
      <c r="Q2250" s="78">
        <v>16.25</v>
      </c>
      <c r="R2250" s="78">
        <v>37.659999999999997</v>
      </c>
      <c r="S2250" s="78">
        <v>405.9</v>
      </c>
      <c r="T2250" s="79">
        <v>3</v>
      </c>
      <c r="V2250" s="86">
        <v>30259</v>
      </c>
      <c r="X2250" s="81" t="str">
        <f t="shared" si="350"/>
        <v>1982-Q3</v>
      </c>
      <c r="Y2250" s="81" t="str">
        <f t="shared" si="351"/>
        <v>1982-Q3</v>
      </c>
      <c r="Z2250" s="87">
        <f t="shared" si="352"/>
        <v>18</v>
      </c>
      <c r="AB2250" s="81" t="str">
        <f t="shared" si="353"/>
        <v>1982-Q4</v>
      </c>
      <c r="AC2250" s="81" t="str">
        <f t="shared" si="354"/>
        <v>1982-Q4</v>
      </c>
      <c r="AD2250" s="87">
        <f t="shared" si="355"/>
        <v>16.25</v>
      </c>
      <c r="AF2250" s="81" t="str">
        <f t="shared" si="356"/>
        <v>1982-Q4</v>
      </c>
      <c r="AG2250" s="87">
        <f t="shared" si="357"/>
        <v>18</v>
      </c>
      <c r="AH2250" s="87">
        <f t="shared" si="358"/>
        <v>16.25</v>
      </c>
      <c r="AI2250" s="87">
        <f t="shared" si="359"/>
        <v>1.75</v>
      </c>
    </row>
    <row r="2251" spans="1:35" ht="12" customHeight="1" x14ac:dyDescent="0.2">
      <c r="A2251" s="73" t="s">
        <v>1887</v>
      </c>
      <c r="B2251" s="74" t="s">
        <v>184</v>
      </c>
      <c r="C2251" s="74" t="s">
        <v>1296</v>
      </c>
      <c r="D2251" s="74" t="s">
        <v>4</v>
      </c>
      <c r="E2251" s="74" t="s">
        <v>1303</v>
      </c>
      <c r="F2251" s="74" t="s">
        <v>2</v>
      </c>
      <c r="G2251" s="74" t="s">
        <v>2680</v>
      </c>
      <c r="H2251" s="76">
        <v>29955</v>
      </c>
      <c r="I2251" s="77">
        <v>136.1</v>
      </c>
      <c r="J2251" s="78">
        <v>13.69</v>
      </c>
      <c r="K2251" s="78">
        <v>19.5</v>
      </c>
      <c r="L2251" s="78">
        <v>38.43</v>
      </c>
      <c r="M2251" s="78">
        <v>2061.8000000000002</v>
      </c>
      <c r="N2251" s="76">
        <v>30258</v>
      </c>
      <c r="O2251" s="77">
        <v>85.7</v>
      </c>
      <c r="P2251" s="78">
        <v>13.02</v>
      </c>
      <c r="Q2251" s="78">
        <v>17.2</v>
      </c>
      <c r="R2251" s="78">
        <v>36.14</v>
      </c>
      <c r="S2251" s="78">
        <v>1946.6</v>
      </c>
      <c r="T2251" s="79">
        <v>10</v>
      </c>
      <c r="V2251" s="86">
        <v>30258</v>
      </c>
      <c r="X2251" s="81" t="str">
        <f t="shared" si="350"/>
        <v>1982-Q1</v>
      </c>
      <c r="Y2251" s="81" t="str">
        <f t="shared" si="351"/>
        <v>1982-Q1</v>
      </c>
      <c r="Z2251" s="87">
        <f t="shared" si="352"/>
        <v>19.5</v>
      </c>
      <c r="AB2251" s="81" t="str">
        <f t="shared" si="353"/>
        <v>1982-Q4</v>
      </c>
      <c r="AC2251" s="81" t="str">
        <f t="shared" si="354"/>
        <v>1982-Q4</v>
      </c>
      <c r="AD2251" s="87">
        <f t="shared" si="355"/>
        <v>17.2</v>
      </c>
      <c r="AF2251" s="81" t="str">
        <f t="shared" si="356"/>
        <v>1982-Q4</v>
      </c>
      <c r="AG2251" s="87">
        <f t="shared" si="357"/>
        <v>19.5</v>
      </c>
      <c r="AH2251" s="87">
        <f t="shared" si="358"/>
        <v>17.2</v>
      </c>
      <c r="AI2251" s="87">
        <f t="shared" si="359"/>
        <v>2.3000000000000007</v>
      </c>
    </row>
    <row r="2252" spans="1:35" ht="12" customHeight="1" x14ac:dyDescent="0.2">
      <c r="A2252" s="73" t="s">
        <v>1887</v>
      </c>
      <c r="B2252" s="74" t="s">
        <v>193</v>
      </c>
      <c r="C2252" s="74" t="s">
        <v>168</v>
      </c>
      <c r="D2252" s="74" t="s">
        <v>167</v>
      </c>
      <c r="E2252" s="74" t="s">
        <v>1037</v>
      </c>
      <c r="F2252" s="74" t="s">
        <v>2</v>
      </c>
      <c r="G2252" s="74" t="s">
        <v>2680</v>
      </c>
      <c r="H2252" s="76">
        <v>30041</v>
      </c>
      <c r="I2252" s="77">
        <v>197</v>
      </c>
      <c r="J2252" s="78">
        <v>12.58</v>
      </c>
      <c r="K2252" s="78">
        <v>17</v>
      </c>
      <c r="L2252" s="78">
        <v>40</v>
      </c>
      <c r="M2252" s="78">
        <v>2634.9</v>
      </c>
      <c r="N2252" s="76">
        <v>30256</v>
      </c>
      <c r="O2252" s="77">
        <v>61.7</v>
      </c>
      <c r="P2252" s="78">
        <v>11.98</v>
      </c>
      <c r="Q2252" s="78">
        <v>15.5</v>
      </c>
      <c r="R2252" s="78">
        <v>40</v>
      </c>
      <c r="S2252" s="78">
        <v>2512.5</v>
      </c>
      <c r="T2252" s="79">
        <v>7</v>
      </c>
      <c r="V2252" s="86">
        <v>30256</v>
      </c>
      <c r="X2252" s="81" t="str">
        <f t="shared" si="350"/>
        <v>1982-Q1</v>
      </c>
      <c r="Y2252" s="81" t="str">
        <f t="shared" si="351"/>
        <v>1982-Q1</v>
      </c>
      <c r="Z2252" s="87">
        <f t="shared" si="352"/>
        <v>17</v>
      </c>
      <c r="AB2252" s="81" t="str">
        <f t="shared" si="353"/>
        <v>1982-Q4</v>
      </c>
      <c r="AC2252" s="81" t="str">
        <f t="shared" si="354"/>
        <v>1982-Q4</v>
      </c>
      <c r="AD2252" s="87">
        <f t="shared" si="355"/>
        <v>15.5</v>
      </c>
      <c r="AF2252" s="81" t="str">
        <f t="shared" si="356"/>
        <v>1982-Q4</v>
      </c>
      <c r="AG2252" s="87">
        <f t="shared" si="357"/>
        <v>17</v>
      </c>
      <c r="AH2252" s="87">
        <f t="shared" si="358"/>
        <v>15.5</v>
      </c>
      <c r="AI2252" s="87">
        <f t="shared" si="359"/>
        <v>1.5</v>
      </c>
    </row>
    <row r="2253" spans="1:35" ht="12" customHeight="1" x14ac:dyDescent="0.2">
      <c r="A2253" s="73" t="s">
        <v>1887</v>
      </c>
      <c r="B2253" s="74" t="s">
        <v>204</v>
      </c>
      <c r="C2253" s="74" t="s">
        <v>203</v>
      </c>
      <c r="D2253" s="74" t="s">
        <v>83</v>
      </c>
      <c r="E2253" s="74" t="s">
        <v>991</v>
      </c>
      <c r="F2253" s="74" t="s">
        <v>2</v>
      </c>
      <c r="G2253" s="74" t="s">
        <v>2680</v>
      </c>
      <c r="H2253" s="76">
        <v>29959</v>
      </c>
      <c r="I2253" s="77">
        <v>7.1</v>
      </c>
      <c r="J2253" s="78">
        <v>11.21</v>
      </c>
      <c r="K2253" s="78">
        <v>17.25</v>
      </c>
      <c r="L2253" s="78">
        <v>39.700000000000003</v>
      </c>
      <c r="M2253" s="78">
        <v>98.2</v>
      </c>
      <c r="N2253" s="76">
        <v>30253</v>
      </c>
      <c r="O2253" s="77">
        <v>5.6</v>
      </c>
      <c r="P2253" s="78">
        <v>10.56</v>
      </c>
      <c r="Q2253" s="78">
        <v>15.54</v>
      </c>
      <c r="R2253" s="78">
        <v>39.950000000000003</v>
      </c>
      <c r="S2253" s="78">
        <v>98.1</v>
      </c>
      <c r="T2253" s="79">
        <v>9</v>
      </c>
      <c r="V2253" s="86">
        <v>30253</v>
      </c>
      <c r="X2253" s="81" t="str">
        <f t="shared" si="350"/>
        <v>1982-Q1</v>
      </c>
      <c r="Y2253" s="81" t="str">
        <f t="shared" si="351"/>
        <v>1982-Q1</v>
      </c>
      <c r="Z2253" s="87">
        <f t="shared" si="352"/>
        <v>17.25</v>
      </c>
      <c r="AB2253" s="81" t="str">
        <f t="shared" si="353"/>
        <v>1982-Q4</v>
      </c>
      <c r="AC2253" s="81" t="str">
        <f t="shared" si="354"/>
        <v>1982-Q4</v>
      </c>
      <c r="AD2253" s="87">
        <f t="shared" si="355"/>
        <v>15.54</v>
      </c>
      <c r="AF2253" s="81" t="str">
        <f t="shared" si="356"/>
        <v>1982-Q4</v>
      </c>
      <c r="AG2253" s="87">
        <f t="shared" si="357"/>
        <v>17.25</v>
      </c>
      <c r="AH2253" s="87">
        <f t="shared" si="358"/>
        <v>15.54</v>
      </c>
      <c r="AI2253" s="87">
        <f t="shared" si="359"/>
        <v>1.7100000000000009</v>
      </c>
    </row>
    <row r="2254" spans="1:35" ht="12" customHeight="1" x14ac:dyDescent="0.2">
      <c r="A2254" s="73" t="s">
        <v>1887</v>
      </c>
      <c r="B2254" s="74" t="s">
        <v>95</v>
      </c>
      <c r="C2254" s="74" t="s">
        <v>3017</v>
      </c>
      <c r="D2254" s="74" t="s">
        <v>841</v>
      </c>
      <c r="E2254" s="74" t="s">
        <v>448</v>
      </c>
      <c r="F2254" s="74" t="s">
        <v>2</v>
      </c>
      <c r="G2254" s="74" t="s">
        <v>2680</v>
      </c>
      <c r="H2254" s="76">
        <v>30045.75</v>
      </c>
      <c r="I2254" s="77">
        <v>124.9</v>
      </c>
      <c r="J2254" s="78">
        <v>10.83</v>
      </c>
      <c r="K2254" s="78">
        <v>18.600000000000001</v>
      </c>
      <c r="L2254" s="78">
        <v>33</v>
      </c>
      <c r="M2254" s="78">
        <v>1199.7</v>
      </c>
      <c r="N2254" s="76">
        <v>30246</v>
      </c>
      <c r="O2254" s="77">
        <v>62</v>
      </c>
      <c r="P2254" s="78">
        <v>9.6</v>
      </c>
      <c r="Q2254" s="78">
        <v>15.75</v>
      </c>
      <c r="R2254" s="78">
        <v>32.619999999999997</v>
      </c>
      <c r="S2254" s="78">
        <v>1058.3</v>
      </c>
      <c r="T2254" s="79">
        <v>6</v>
      </c>
      <c r="V2254" s="86">
        <v>30246</v>
      </c>
      <c r="X2254" s="81" t="str">
        <f t="shared" si="350"/>
        <v>1982-Q2</v>
      </c>
      <c r="Y2254" s="81" t="str">
        <f t="shared" si="351"/>
        <v>1982-Q2</v>
      </c>
      <c r="Z2254" s="87">
        <f t="shared" si="352"/>
        <v>18.600000000000001</v>
      </c>
      <c r="AB2254" s="81" t="str">
        <f t="shared" si="353"/>
        <v>1982-Q4</v>
      </c>
      <c r="AC2254" s="81" t="str">
        <f t="shared" si="354"/>
        <v>1982-Q4</v>
      </c>
      <c r="AD2254" s="87">
        <f t="shared" si="355"/>
        <v>15.75</v>
      </c>
      <c r="AF2254" s="81" t="str">
        <f t="shared" si="356"/>
        <v>1982-Q4</v>
      </c>
      <c r="AG2254" s="87">
        <f t="shared" si="357"/>
        <v>18.600000000000001</v>
      </c>
      <c r="AH2254" s="87">
        <f t="shared" si="358"/>
        <v>15.75</v>
      </c>
      <c r="AI2254" s="87">
        <f t="shared" si="359"/>
        <v>2.8500000000000014</v>
      </c>
    </row>
    <row r="2255" spans="1:35" ht="12" customHeight="1" x14ac:dyDescent="0.2">
      <c r="A2255" s="73" t="s">
        <v>1887</v>
      </c>
      <c r="B2255" s="74" t="s">
        <v>28</v>
      </c>
      <c r="C2255" s="74" t="s">
        <v>27</v>
      </c>
      <c r="D2255" s="74" t="s">
        <v>26</v>
      </c>
      <c r="E2255" s="74" t="s">
        <v>1549</v>
      </c>
      <c r="F2255" s="74" t="s">
        <v>2</v>
      </c>
      <c r="G2255" s="74" t="s">
        <v>2680</v>
      </c>
      <c r="H2255" s="76">
        <v>30099</v>
      </c>
      <c r="I2255" s="77">
        <v>138.9</v>
      </c>
      <c r="J2255" s="78">
        <v>13.78</v>
      </c>
      <c r="K2255" s="78">
        <v>18</v>
      </c>
      <c r="L2255" s="78">
        <v>36</v>
      </c>
      <c r="M2255" s="78">
        <v>1213.9000000000001</v>
      </c>
      <c r="N2255" s="76">
        <v>30246</v>
      </c>
      <c r="O2255" s="77">
        <v>57.5</v>
      </c>
      <c r="P2255" s="78">
        <v>13.4</v>
      </c>
      <c r="Q2255" s="78">
        <v>17.149999999999999</v>
      </c>
      <c r="R2255" s="78">
        <v>33.06</v>
      </c>
      <c r="S2255" s="78">
        <v>998.7</v>
      </c>
      <c r="T2255" s="79">
        <v>4</v>
      </c>
      <c r="V2255" s="86">
        <v>30246</v>
      </c>
      <c r="X2255" s="81" t="str">
        <f t="shared" si="350"/>
        <v>1982-Q2</v>
      </c>
      <c r="Y2255" s="81" t="str">
        <f t="shared" si="351"/>
        <v>1982-Q2</v>
      </c>
      <c r="Z2255" s="87">
        <f t="shared" si="352"/>
        <v>18</v>
      </c>
      <c r="AB2255" s="81" t="str">
        <f t="shared" si="353"/>
        <v>1982-Q4</v>
      </c>
      <c r="AC2255" s="81" t="str">
        <f t="shared" si="354"/>
        <v>1982-Q4</v>
      </c>
      <c r="AD2255" s="87">
        <f t="shared" si="355"/>
        <v>17.149999999999999</v>
      </c>
      <c r="AF2255" s="81" t="str">
        <f t="shared" si="356"/>
        <v>1982-Q4</v>
      </c>
      <c r="AG2255" s="87">
        <f t="shared" si="357"/>
        <v>18</v>
      </c>
      <c r="AH2255" s="87">
        <f t="shared" si="358"/>
        <v>17.149999999999999</v>
      </c>
      <c r="AI2255" s="87">
        <f t="shared" si="359"/>
        <v>0.85000000000000142</v>
      </c>
    </row>
    <row r="2256" spans="1:35" ht="12" customHeight="1" x14ac:dyDescent="0.2">
      <c r="A2256" s="73" t="s">
        <v>1887</v>
      </c>
      <c r="B2256" s="74" t="s">
        <v>39</v>
      </c>
      <c r="C2256" s="74" t="s">
        <v>1175</v>
      </c>
      <c r="D2256" s="74" t="s">
        <v>1176</v>
      </c>
      <c r="E2256" s="74" t="s">
        <v>1189</v>
      </c>
      <c r="F2256" s="74" t="s">
        <v>2</v>
      </c>
      <c r="G2256" s="74" t="s">
        <v>2680</v>
      </c>
      <c r="H2256" s="76">
        <v>29913</v>
      </c>
      <c r="I2256" s="77">
        <v>33</v>
      </c>
      <c r="J2256" s="78">
        <v>13.75</v>
      </c>
      <c r="K2256" s="78">
        <v>18.5</v>
      </c>
      <c r="L2256" s="78">
        <v>40.380000000000003</v>
      </c>
      <c r="M2256" s="78">
        <v>369.5</v>
      </c>
      <c r="N2256" s="76">
        <v>30239</v>
      </c>
      <c r="O2256" s="77">
        <v>18.399999999999999</v>
      </c>
      <c r="P2256" s="78">
        <v>12.49</v>
      </c>
      <c r="Q2256" s="78">
        <v>15.9</v>
      </c>
      <c r="R2256" s="78">
        <v>40.46</v>
      </c>
      <c r="S2256" s="78">
        <v>422.1</v>
      </c>
      <c r="T2256" s="79">
        <v>10</v>
      </c>
      <c r="V2256" s="86">
        <v>30239</v>
      </c>
      <c r="X2256" s="81" t="str">
        <f t="shared" si="350"/>
        <v>1981-Q4</v>
      </c>
      <c r="Y2256" s="81" t="str">
        <f t="shared" si="351"/>
        <v>1981-Q4</v>
      </c>
      <c r="Z2256" s="87">
        <f t="shared" si="352"/>
        <v>18.5</v>
      </c>
      <c r="AB2256" s="81" t="str">
        <f t="shared" si="353"/>
        <v>1982-Q4</v>
      </c>
      <c r="AC2256" s="81" t="str">
        <f t="shared" si="354"/>
        <v>1982-Q4</v>
      </c>
      <c r="AD2256" s="87">
        <f t="shared" si="355"/>
        <v>15.9</v>
      </c>
      <c r="AF2256" s="81" t="str">
        <f t="shared" si="356"/>
        <v>1982-Q4</v>
      </c>
      <c r="AG2256" s="87">
        <f t="shared" si="357"/>
        <v>18.5</v>
      </c>
      <c r="AH2256" s="87">
        <f t="shared" si="358"/>
        <v>15.9</v>
      </c>
      <c r="AI2256" s="87">
        <f t="shared" si="359"/>
        <v>2.5999999999999996</v>
      </c>
    </row>
    <row r="2257" spans="1:35" ht="12" customHeight="1" x14ac:dyDescent="0.2">
      <c r="A2257" s="73" t="s">
        <v>1887</v>
      </c>
      <c r="B2257" s="74" t="s">
        <v>278</v>
      </c>
      <c r="C2257" s="74" t="s">
        <v>3021</v>
      </c>
      <c r="D2257" s="74" t="s">
        <v>52</v>
      </c>
      <c r="E2257" s="74" t="s">
        <v>279</v>
      </c>
      <c r="F2257" s="74" t="s">
        <v>2</v>
      </c>
      <c r="G2257" s="74" t="s">
        <v>2680</v>
      </c>
      <c r="H2257" s="76">
        <v>30019</v>
      </c>
      <c r="I2257" s="77">
        <v>456</v>
      </c>
      <c r="J2257" s="78">
        <v>11</v>
      </c>
      <c r="K2257" s="78">
        <v>17.3</v>
      </c>
      <c r="L2257" s="78">
        <v>26.84</v>
      </c>
      <c r="M2257" s="75" t="s">
        <v>1</v>
      </c>
      <c r="N2257" s="76">
        <v>30236</v>
      </c>
      <c r="O2257" s="77">
        <v>120</v>
      </c>
      <c r="P2257" s="75" t="s">
        <v>1</v>
      </c>
      <c r="Q2257" s="75" t="s">
        <v>1</v>
      </c>
      <c r="R2257" s="75" t="s">
        <v>1</v>
      </c>
      <c r="S2257" s="75" t="s">
        <v>1</v>
      </c>
      <c r="T2257" s="79">
        <v>7</v>
      </c>
      <c r="V2257" s="86">
        <v>30236</v>
      </c>
      <c r="X2257" s="81" t="str">
        <f t="shared" si="350"/>
        <v>1982-Q1</v>
      </c>
      <c r="Y2257" s="81" t="str">
        <f t="shared" si="351"/>
        <v>1982-Q1</v>
      </c>
      <c r="Z2257" s="87">
        <f t="shared" si="352"/>
        <v>17.3</v>
      </c>
      <c r="AB2257" s="81" t="str">
        <f t="shared" si="353"/>
        <v>1982-Q4</v>
      </c>
      <c r="AC2257" s="81" t="str">
        <f t="shared" si="354"/>
        <v/>
      </c>
      <c r="AD2257" s="87" t="str">
        <f t="shared" si="355"/>
        <v/>
      </c>
      <c r="AF2257" s="81" t="str">
        <f t="shared" si="356"/>
        <v/>
      </c>
      <c r="AG2257" s="87" t="str">
        <f t="shared" si="357"/>
        <v/>
      </c>
      <c r="AH2257" s="87" t="str">
        <f t="shared" si="358"/>
        <v/>
      </c>
      <c r="AI2257" s="87" t="str">
        <f t="shared" si="359"/>
        <v/>
      </c>
    </row>
    <row r="2258" spans="1:35" ht="12" customHeight="1" x14ac:dyDescent="0.2">
      <c r="A2258" s="73" t="s">
        <v>1887</v>
      </c>
      <c r="B2258" s="74" t="s">
        <v>54</v>
      </c>
      <c r="C2258" s="74" t="s">
        <v>53</v>
      </c>
      <c r="D2258" s="74" t="s">
        <v>52</v>
      </c>
      <c r="E2258" s="74" t="s">
        <v>1005</v>
      </c>
      <c r="F2258" s="74" t="s">
        <v>2</v>
      </c>
      <c r="G2258" s="74" t="s">
        <v>2680</v>
      </c>
      <c r="H2258" s="76">
        <v>30045.75</v>
      </c>
      <c r="I2258" s="77">
        <v>21.9</v>
      </c>
      <c r="J2258" s="78">
        <v>11.87</v>
      </c>
      <c r="K2258" s="78">
        <v>18.28</v>
      </c>
      <c r="L2258" s="78">
        <v>34.200000000000003</v>
      </c>
      <c r="M2258" s="75" t="s">
        <v>1</v>
      </c>
      <c r="N2258" s="76">
        <v>30225</v>
      </c>
      <c r="O2258" s="77">
        <v>0</v>
      </c>
      <c r="P2258" s="78">
        <v>10.96</v>
      </c>
      <c r="Q2258" s="78">
        <v>15.5</v>
      </c>
      <c r="R2258" s="78">
        <v>34.35</v>
      </c>
      <c r="S2258" s="75" t="s">
        <v>1</v>
      </c>
      <c r="T2258" s="79">
        <v>5</v>
      </c>
      <c r="V2258" s="86">
        <v>30225</v>
      </c>
      <c r="X2258" s="81" t="str">
        <f t="shared" si="350"/>
        <v>1982-Q2</v>
      </c>
      <c r="Y2258" s="81" t="str">
        <f t="shared" si="351"/>
        <v>1982-Q2</v>
      </c>
      <c r="Z2258" s="87">
        <f t="shared" si="352"/>
        <v>18.28</v>
      </c>
      <c r="AB2258" s="81" t="str">
        <f t="shared" si="353"/>
        <v>1982-Q4</v>
      </c>
      <c r="AC2258" s="81" t="str">
        <f t="shared" si="354"/>
        <v>1982-Q4</v>
      </c>
      <c r="AD2258" s="87">
        <f t="shared" si="355"/>
        <v>15.5</v>
      </c>
      <c r="AF2258" s="81" t="str">
        <f t="shared" si="356"/>
        <v>1982-Q4</v>
      </c>
      <c r="AG2258" s="87">
        <f t="shared" si="357"/>
        <v>18.28</v>
      </c>
      <c r="AH2258" s="87">
        <f t="shared" si="358"/>
        <v>15.5</v>
      </c>
      <c r="AI2258" s="87">
        <f t="shared" si="359"/>
        <v>2.7800000000000011</v>
      </c>
    </row>
    <row r="2259" spans="1:35" ht="12" customHeight="1" x14ac:dyDescent="0.2">
      <c r="A2259" s="73" t="s">
        <v>1887</v>
      </c>
      <c r="B2259" s="74" t="s">
        <v>86</v>
      </c>
      <c r="C2259" s="74" t="s">
        <v>13</v>
      </c>
      <c r="D2259" s="74" t="s">
        <v>12</v>
      </c>
      <c r="E2259" s="74" t="s">
        <v>573</v>
      </c>
      <c r="F2259" s="74" t="s">
        <v>2</v>
      </c>
      <c r="G2259" s="74" t="s">
        <v>2680</v>
      </c>
      <c r="H2259" s="76">
        <v>30011</v>
      </c>
      <c r="I2259" s="77">
        <v>15.7</v>
      </c>
      <c r="J2259" s="78">
        <v>12.01</v>
      </c>
      <c r="K2259" s="78">
        <v>15.75</v>
      </c>
      <c r="L2259" s="78">
        <v>40</v>
      </c>
      <c r="M2259" s="75" t="s">
        <v>1</v>
      </c>
      <c r="N2259" s="76">
        <v>30221</v>
      </c>
      <c r="O2259" s="77">
        <v>13</v>
      </c>
      <c r="P2259" s="78">
        <v>11.81</v>
      </c>
      <c r="Q2259" s="78">
        <v>15.25</v>
      </c>
      <c r="R2259" s="78">
        <v>40</v>
      </c>
      <c r="S2259" s="75" t="s">
        <v>1</v>
      </c>
      <c r="T2259" s="79">
        <v>7</v>
      </c>
      <c r="V2259" s="86">
        <v>30221</v>
      </c>
      <c r="X2259" s="81" t="str">
        <f t="shared" si="350"/>
        <v>1982-Q1</v>
      </c>
      <c r="Y2259" s="81" t="str">
        <f t="shared" si="351"/>
        <v>1982-Q1</v>
      </c>
      <c r="Z2259" s="87">
        <f t="shared" si="352"/>
        <v>15.75</v>
      </c>
      <c r="AB2259" s="81" t="str">
        <f t="shared" si="353"/>
        <v>1982-Q3</v>
      </c>
      <c r="AC2259" s="81" t="str">
        <f t="shared" si="354"/>
        <v>1982-Q3</v>
      </c>
      <c r="AD2259" s="87">
        <f t="shared" si="355"/>
        <v>15.25</v>
      </c>
      <c r="AF2259" s="81" t="str">
        <f t="shared" si="356"/>
        <v>1982-Q3</v>
      </c>
      <c r="AG2259" s="87">
        <f t="shared" si="357"/>
        <v>15.75</v>
      </c>
      <c r="AH2259" s="87">
        <f t="shared" si="358"/>
        <v>15.25</v>
      </c>
      <c r="AI2259" s="87">
        <f t="shared" si="359"/>
        <v>0.5</v>
      </c>
    </row>
    <row r="2260" spans="1:35" ht="12" customHeight="1" x14ac:dyDescent="0.2">
      <c r="A2260" s="73" t="s">
        <v>1887</v>
      </c>
      <c r="B2260" s="74" t="s">
        <v>193</v>
      </c>
      <c r="C2260" s="74" t="s">
        <v>2034</v>
      </c>
      <c r="D2260" s="74" t="s">
        <v>167</v>
      </c>
      <c r="E2260" s="74" t="s">
        <v>1044</v>
      </c>
      <c r="F2260" s="74" t="s">
        <v>2</v>
      </c>
      <c r="G2260" s="74" t="s">
        <v>2680</v>
      </c>
      <c r="H2260" s="76">
        <v>30001</v>
      </c>
      <c r="I2260" s="77">
        <v>173.7</v>
      </c>
      <c r="J2260" s="78">
        <v>13.09</v>
      </c>
      <c r="K2260" s="78">
        <v>18.5</v>
      </c>
      <c r="L2260" s="78">
        <v>38</v>
      </c>
      <c r="M2260" s="78">
        <v>2284</v>
      </c>
      <c r="N2260" s="76">
        <v>30218</v>
      </c>
      <c r="O2260" s="77">
        <v>8.8000000000000007</v>
      </c>
      <c r="P2260" s="78">
        <v>11.57</v>
      </c>
      <c r="Q2260" s="78">
        <v>14.5</v>
      </c>
      <c r="R2260" s="78">
        <v>38</v>
      </c>
      <c r="S2260" s="78">
        <v>1827.5</v>
      </c>
      <c r="T2260" s="79">
        <v>7</v>
      </c>
      <c r="V2260" s="86">
        <v>30218</v>
      </c>
      <c r="X2260" s="81" t="str">
        <f t="shared" si="350"/>
        <v>1982-Q1</v>
      </c>
      <c r="Y2260" s="81" t="str">
        <f t="shared" si="351"/>
        <v>1982-Q1</v>
      </c>
      <c r="Z2260" s="87">
        <f t="shared" si="352"/>
        <v>18.5</v>
      </c>
      <c r="AB2260" s="81" t="str">
        <f t="shared" si="353"/>
        <v>1982-Q3</v>
      </c>
      <c r="AC2260" s="81" t="str">
        <f t="shared" si="354"/>
        <v>1982-Q3</v>
      </c>
      <c r="AD2260" s="87">
        <f t="shared" si="355"/>
        <v>14.5</v>
      </c>
      <c r="AF2260" s="81" t="str">
        <f t="shared" si="356"/>
        <v>1982-Q3</v>
      </c>
      <c r="AG2260" s="87">
        <f t="shared" si="357"/>
        <v>18.5</v>
      </c>
      <c r="AH2260" s="87">
        <f t="shared" si="358"/>
        <v>14.5</v>
      </c>
      <c r="AI2260" s="87">
        <f t="shared" si="359"/>
        <v>4</v>
      </c>
    </row>
    <row r="2261" spans="1:35" ht="12" customHeight="1" x14ac:dyDescent="0.2">
      <c r="A2261" s="73" t="s">
        <v>1887</v>
      </c>
      <c r="B2261" s="74" t="s">
        <v>35</v>
      </c>
      <c r="C2261" s="74" t="s">
        <v>34</v>
      </c>
      <c r="D2261" s="74" t="s">
        <v>33</v>
      </c>
      <c r="E2261" s="74" t="s">
        <v>1366</v>
      </c>
      <c r="F2261" s="74" t="s">
        <v>2</v>
      </c>
      <c r="G2261" s="74" t="s">
        <v>2680</v>
      </c>
      <c r="H2261" s="76">
        <v>30005</v>
      </c>
      <c r="I2261" s="77">
        <v>89.7</v>
      </c>
      <c r="J2261" s="78">
        <v>13.67</v>
      </c>
      <c r="K2261" s="78">
        <v>17.5</v>
      </c>
      <c r="L2261" s="78">
        <v>37.6</v>
      </c>
      <c r="M2261" s="78">
        <v>1516.6</v>
      </c>
      <c r="N2261" s="76">
        <v>30217</v>
      </c>
      <c r="O2261" s="77">
        <v>51.6</v>
      </c>
      <c r="P2261" s="78">
        <v>13.37</v>
      </c>
      <c r="Q2261" s="78">
        <v>17.170000000000002</v>
      </c>
      <c r="R2261" s="78">
        <v>36.909999999999997</v>
      </c>
      <c r="S2261" s="78">
        <v>1464.4</v>
      </c>
      <c r="T2261" s="79">
        <v>7</v>
      </c>
      <c r="V2261" s="86">
        <v>30217</v>
      </c>
      <c r="X2261" s="81" t="str">
        <f t="shared" si="350"/>
        <v>1982-Q1</v>
      </c>
      <c r="Y2261" s="81" t="str">
        <f t="shared" si="351"/>
        <v>1982-Q1</v>
      </c>
      <c r="Z2261" s="87">
        <f t="shared" si="352"/>
        <v>17.5</v>
      </c>
      <c r="AB2261" s="81" t="str">
        <f t="shared" si="353"/>
        <v>1982-Q3</v>
      </c>
      <c r="AC2261" s="81" t="str">
        <f t="shared" si="354"/>
        <v>1982-Q3</v>
      </c>
      <c r="AD2261" s="87">
        <f t="shared" si="355"/>
        <v>17.170000000000002</v>
      </c>
      <c r="AF2261" s="81" t="str">
        <f t="shared" si="356"/>
        <v>1982-Q3</v>
      </c>
      <c r="AG2261" s="87">
        <f t="shared" si="357"/>
        <v>17.5</v>
      </c>
      <c r="AH2261" s="87">
        <f t="shared" si="358"/>
        <v>17.170000000000002</v>
      </c>
      <c r="AI2261" s="87">
        <f t="shared" si="359"/>
        <v>0.32999999999999829</v>
      </c>
    </row>
    <row r="2262" spans="1:35" ht="12" customHeight="1" x14ac:dyDescent="0.2">
      <c r="A2262" s="73" t="s">
        <v>1887</v>
      </c>
      <c r="B2262" s="74" t="s">
        <v>86</v>
      </c>
      <c r="C2262" s="74" t="s">
        <v>136</v>
      </c>
      <c r="D2262" s="74" t="s">
        <v>135</v>
      </c>
      <c r="E2262" s="74" t="s">
        <v>552</v>
      </c>
      <c r="F2262" s="74" t="s">
        <v>2</v>
      </c>
      <c r="G2262" s="74" t="s">
        <v>2680</v>
      </c>
      <c r="H2262" s="76">
        <v>30027</v>
      </c>
      <c r="I2262" s="77">
        <v>21.3</v>
      </c>
      <c r="J2262" s="78">
        <v>13.08</v>
      </c>
      <c r="K2262" s="78">
        <v>17.5</v>
      </c>
      <c r="L2262" s="78">
        <v>40</v>
      </c>
      <c r="M2262" s="78">
        <v>189</v>
      </c>
      <c r="N2262" s="76">
        <v>30211</v>
      </c>
      <c r="O2262" s="77">
        <v>0.5</v>
      </c>
      <c r="P2262" s="78">
        <v>12.07</v>
      </c>
      <c r="Q2262" s="78">
        <v>15.25</v>
      </c>
      <c r="R2262" s="78">
        <v>40</v>
      </c>
      <c r="S2262" s="78">
        <v>158</v>
      </c>
      <c r="T2262" s="79">
        <v>6</v>
      </c>
      <c r="V2262" s="86">
        <v>30211</v>
      </c>
      <c r="X2262" s="81" t="str">
        <f t="shared" si="350"/>
        <v>1982-Q1</v>
      </c>
      <c r="Y2262" s="81" t="str">
        <f t="shared" si="351"/>
        <v>1982-Q1</v>
      </c>
      <c r="Z2262" s="87">
        <f t="shared" si="352"/>
        <v>17.5</v>
      </c>
      <c r="AB2262" s="81" t="str">
        <f t="shared" si="353"/>
        <v>1982-Q3</v>
      </c>
      <c r="AC2262" s="81" t="str">
        <f t="shared" si="354"/>
        <v>1982-Q3</v>
      </c>
      <c r="AD2262" s="87">
        <f t="shared" si="355"/>
        <v>15.25</v>
      </c>
      <c r="AF2262" s="81" t="str">
        <f t="shared" si="356"/>
        <v>1982-Q3</v>
      </c>
      <c r="AG2262" s="87">
        <f t="shared" si="357"/>
        <v>17.5</v>
      </c>
      <c r="AH2262" s="87">
        <f t="shared" si="358"/>
        <v>15.25</v>
      </c>
      <c r="AI2262" s="87">
        <f t="shared" si="359"/>
        <v>2.25</v>
      </c>
    </row>
    <row r="2263" spans="1:35" ht="12" customHeight="1" x14ac:dyDescent="0.2">
      <c r="A2263" s="73" t="s">
        <v>1887</v>
      </c>
      <c r="B2263" s="74" t="s">
        <v>1653</v>
      </c>
      <c r="C2263" s="74" t="s">
        <v>1654</v>
      </c>
      <c r="D2263" s="74" t="s">
        <v>2095</v>
      </c>
      <c r="E2263" s="74" t="s">
        <v>1667</v>
      </c>
      <c r="F2263" s="74" t="s">
        <v>2</v>
      </c>
      <c r="G2263" s="74" t="s">
        <v>2680</v>
      </c>
      <c r="H2263" s="76">
        <v>29943</v>
      </c>
      <c r="I2263" s="77">
        <v>21.7</v>
      </c>
      <c r="J2263" s="78">
        <v>13.46</v>
      </c>
      <c r="K2263" s="78">
        <v>18</v>
      </c>
      <c r="L2263" s="78">
        <v>44.3</v>
      </c>
      <c r="M2263" s="78">
        <v>136</v>
      </c>
      <c r="N2263" s="76">
        <v>30210</v>
      </c>
      <c r="O2263" s="77">
        <v>11.9</v>
      </c>
      <c r="P2263" s="78">
        <v>12.53</v>
      </c>
      <c r="Q2263" s="78">
        <v>16</v>
      </c>
      <c r="R2263" s="78">
        <v>44.5</v>
      </c>
      <c r="S2263" s="78">
        <v>130.80000000000001</v>
      </c>
      <c r="T2263" s="79">
        <v>8</v>
      </c>
      <c r="V2263" s="86">
        <v>30210</v>
      </c>
      <c r="X2263" s="81" t="str">
        <f t="shared" si="350"/>
        <v>1981-Q4</v>
      </c>
      <c r="Y2263" s="81" t="str">
        <f t="shared" si="351"/>
        <v>1981-Q4</v>
      </c>
      <c r="Z2263" s="87">
        <f t="shared" si="352"/>
        <v>18</v>
      </c>
      <c r="AB2263" s="81" t="str">
        <f t="shared" si="353"/>
        <v>1982-Q3</v>
      </c>
      <c r="AC2263" s="81" t="str">
        <f t="shared" si="354"/>
        <v>1982-Q3</v>
      </c>
      <c r="AD2263" s="87">
        <f t="shared" si="355"/>
        <v>16</v>
      </c>
      <c r="AF2263" s="81" t="str">
        <f t="shared" si="356"/>
        <v>1982-Q3</v>
      </c>
      <c r="AG2263" s="87">
        <f t="shared" si="357"/>
        <v>18</v>
      </c>
      <c r="AH2263" s="87">
        <f t="shared" si="358"/>
        <v>16</v>
      </c>
      <c r="AI2263" s="87">
        <f t="shared" si="359"/>
        <v>2</v>
      </c>
    </row>
    <row r="2264" spans="1:35" ht="12" customHeight="1" x14ac:dyDescent="0.2">
      <c r="A2264" s="73" t="s">
        <v>1887</v>
      </c>
      <c r="B2264" s="74" t="s">
        <v>70</v>
      </c>
      <c r="C2264" s="74" t="s">
        <v>704</v>
      </c>
      <c r="D2264" s="74" t="s">
        <v>2095</v>
      </c>
      <c r="E2264" s="74" t="s">
        <v>709</v>
      </c>
      <c r="F2264" s="74" t="s">
        <v>2</v>
      </c>
      <c r="G2264" s="74" t="s">
        <v>2680</v>
      </c>
      <c r="H2264" s="76">
        <v>29913</v>
      </c>
      <c r="I2264" s="77">
        <v>70</v>
      </c>
      <c r="J2264" s="78">
        <v>14.55</v>
      </c>
      <c r="K2264" s="78">
        <v>19.600000000000001</v>
      </c>
      <c r="L2264" s="78">
        <v>39.200000000000003</v>
      </c>
      <c r="M2264" s="78">
        <v>473.5</v>
      </c>
      <c r="N2264" s="76">
        <v>30209</v>
      </c>
      <c r="O2264" s="77">
        <v>30.2</v>
      </c>
      <c r="P2264" s="78">
        <v>11.6</v>
      </c>
      <c r="Q2264" s="78">
        <v>13.08</v>
      </c>
      <c r="R2264" s="78">
        <v>38</v>
      </c>
      <c r="S2264" s="78">
        <v>461</v>
      </c>
      <c r="T2264" s="79">
        <v>9</v>
      </c>
      <c r="V2264" s="86">
        <v>30209</v>
      </c>
      <c r="X2264" s="81" t="str">
        <f t="shared" si="350"/>
        <v>1981-Q4</v>
      </c>
      <c r="Y2264" s="81" t="str">
        <f t="shared" si="351"/>
        <v>1981-Q4</v>
      </c>
      <c r="Z2264" s="87">
        <f t="shared" si="352"/>
        <v>19.600000000000001</v>
      </c>
      <c r="AB2264" s="81" t="str">
        <f t="shared" si="353"/>
        <v>1982-Q3</v>
      </c>
      <c r="AC2264" s="81" t="str">
        <f t="shared" si="354"/>
        <v>1982-Q3</v>
      </c>
      <c r="AD2264" s="87">
        <f t="shared" si="355"/>
        <v>13.08</v>
      </c>
      <c r="AF2264" s="81" t="str">
        <f t="shared" si="356"/>
        <v>1982-Q3</v>
      </c>
      <c r="AG2264" s="87">
        <f t="shared" si="357"/>
        <v>19.600000000000001</v>
      </c>
      <c r="AH2264" s="87">
        <f t="shared" si="358"/>
        <v>13.08</v>
      </c>
      <c r="AI2264" s="87">
        <f t="shared" si="359"/>
        <v>6.5200000000000014</v>
      </c>
    </row>
    <row r="2265" spans="1:35" ht="12" customHeight="1" x14ac:dyDescent="0.2">
      <c r="A2265" s="73" t="s">
        <v>1887</v>
      </c>
      <c r="B2265" s="74" t="s">
        <v>70</v>
      </c>
      <c r="C2265" s="74" t="s">
        <v>73</v>
      </c>
      <c r="D2265" s="74" t="s">
        <v>26</v>
      </c>
      <c r="E2265" s="74" t="s">
        <v>719</v>
      </c>
      <c r="F2265" s="74" t="s">
        <v>2</v>
      </c>
      <c r="G2265" s="74" t="s">
        <v>2680</v>
      </c>
      <c r="H2265" s="76">
        <v>29889</v>
      </c>
      <c r="I2265" s="77">
        <v>230.4</v>
      </c>
      <c r="J2265" s="78">
        <v>13.94</v>
      </c>
      <c r="K2265" s="78">
        <v>18</v>
      </c>
      <c r="L2265" s="78">
        <v>38</v>
      </c>
      <c r="M2265" s="78">
        <v>1352</v>
      </c>
      <c r="N2265" s="76">
        <v>30209</v>
      </c>
      <c r="O2265" s="77">
        <v>97.3</v>
      </c>
      <c r="P2265" s="78">
        <v>13.44</v>
      </c>
      <c r="Q2265" s="78">
        <v>16.25</v>
      </c>
      <c r="R2265" s="78">
        <v>38</v>
      </c>
      <c r="S2265" s="78">
        <v>1331</v>
      </c>
      <c r="T2265" s="79">
        <v>10</v>
      </c>
      <c r="V2265" s="86">
        <v>30209</v>
      </c>
      <c r="X2265" s="81" t="str">
        <f t="shared" si="350"/>
        <v>1981-Q4</v>
      </c>
      <c r="Y2265" s="81" t="str">
        <f t="shared" si="351"/>
        <v>1981-Q4</v>
      </c>
      <c r="Z2265" s="87">
        <f t="shared" si="352"/>
        <v>18</v>
      </c>
      <c r="AB2265" s="81" t="str">
        <f t="shared" si="353"/>
        <v>1982-Q3</v>
      </c>
      <c r="AC2265" s="81" t="str">
        <f t="shared" si="354"/>
        <v>1982-Q3</v>
      </c>
      <c r="AD2265" s="87">
        <f t="shared" si="355"/>
        <v>16.25</v>
      </c>
      <c r="AF2265" s="81" t="str">
        <f t="shared" si="356"/>
        <v>1982-Q3</v>
      </c>
      <c r="AG2265" s="87">
        <f t="shared" si="357"/>
        <v>18</v>
      </c>
      <c r="AH2265" s="87">
        <f t="shared" si="358"/>
        <v>16.25</v>
      </c>
      <c r="AI2265" s="87">
        <f t="shared" si="359"/>
        <v>1.75</v>
      </c>
    </row>
    <row r="2266" spans="1:35" ht="12" customHeight="1" x14ac:dyDescent="0.2">
      <c r="A2266" s="73" t="s">
        <v>1887</v>
      </c>
      <c r="B2266" s="74" t="s">
        <v>44</v>
      </c>
      <c r="C2266" s="74" t="s">
        <v>155</v>
      </c>
      <c r="D2266" s="74" t="s">
        <v>2095</v>
      </c>
      <c r="E2266" s="74" t="s">
        <v>1123</v>
      </c>
      <c r="F2266" s="74" t="s">
        <v>2</v>
      </c>
      <c r="G2266" s="74" t="s">
        <v>2680</v>
      </c>
      <c r="H2266" s="76">
        <v>30147</v>
      </c>
      <c r="I2266" s="77">
        <v>20.9</v>
      </c>
      <c r="J2266" s="78">
        <v>15.47</v>
      </c>
      <c r="K2266" s="78">
        <v>20</v>
      </c>
      <c r="L2266" s="78">
        <v>39.75</v>
      </c>
      <c r="M2266" s="75" t="s">
        <v>1</v>
      </c>
      <c r="N2266" s="76">
        <v>30202</v>
      </c>
      <c r="O2266" s="77">
        <v>7.3</v>
      </c>
      <c r="P2266" s="78">
        <v>13.38</v>
      </c>
      <c r="Q2266" s="78">
        <v>15</v>
      </c>
      <c r="R2266" s="78">
        <v>41</v>
      </c>
      <c r="S2266" s="75" t="s">
        <v>1</v>
      </c>
      <c r="T2266" s="79">
        <v>1</v>
      </c>
      <c r="V2266" s="86">
        <v>30202</v>
      </c>
      <c r="X2266" s="81" t="str">
        <f t="shared" si="350"/>
        <v>1982-Q3</v>
      </c>
      <c r="Y2266" s="81" t="str">
        <f t="shared" si="351"/>
        <v>1982-Q3</v>
      </c>
      <c r="Z2266" s="87">
        <f t="shared" si="352"/>
        <v>20</v>
      </c>
      <c r="AB2266" s="81" t="str">
        <f t="shared" si="353"/>
        <v>1982-Q3</v>
      </c>
      <c r="AC2266" s="81" t="str">
        <f t="shared" si="354"/>
        <v>1982-Q3</v>
      </c>
      <c r="AD2266" s="87">
        <f t="shared" si="355"/>
        <v>15</v>
      </c>
      <c r="AF2266" s="81" t="str">
        <f t="shared" si="356"/>
        <v>1982-Q3</v>
      </c>
      <c r="AG2266" s="87">
        <f t="shared" si="357"/>
        <v>20</v>
      </c>
      <c r="AH2266" s="87">
        <f t="shared" si="358"/>
        <v>15</v>
      </c>
      <c r="AI2266" s="87">
        <f t="shared" si="359"/>
        <v>5</v>
      </c>
    </row>
    <row r="2267" spans="1:35" ht="12" customHeight="1" x14ac:dyDescent="0.2">
      <c r="A2267" s="73" t="s">
        <v>1887</v>
      </c>
      <c r="B2267" s="74" t="s">
        <v>31</v>
      </c>
      <c r="C2267" s="74" t="s">
        <v>1402</v>
      </c>
      <c r="D2267" s="74" t="s">
        <v>4</v>
      </c>
      <c r="E2267" s="74" t="s">
        <v>1406</v>
      </c>
      <c r="F2267" s="74" t="s">
        <v>2</v>
      </c>
      <c r="G2267" s="74" t="s">
        <v>2680</v>
      </c>
      <c r="H2267" s="76">
        <v>30045.75</v>
      </c>
      <c r="I2267" s="77">
        <v>19</v>
      </c>
      <c r="J2267" s="78">
        <v>12.85</v>
      </c>
      <c r="K2267" s="78">
        <v>18</v>
      </c>
      <c r="L2267" s="78">
        <v>35.799999999999997</v>
      </c>
      <c r="M2267" s="78">
        <v>418.1</v>
      </c>
      <c r="N2267" s="76">
        <v>30197</v>
      </c>
      <c r="O2267" s="77">
        <v>10.8</v>
      </c>
      <c r="P2267" s="78">
        <v>12.23</v>
      </c>
      <c r="Q2267" s="78">
        <v>16.2</v>
      </c>
      <c r="R2267" s="78">
        <v>35.200000000000003</v>
      </c>
      <c r="S2267" s="78">
        <v>411.8</v>
      </c>
      <c r="T2267" s="79">
        <v>5</v>
      </c>
      <c r="V2267" s="86">
        <v>30197</v>
      </c>
      <c r="X2267" s="81" t="str">
        <f t="shared" si="350"/>
        <v>1982-Q2</v>
      </c>
      <c r="Y2267" s="81" t="str">
        <f t="shared" si="351"/>
        <v>1982-Q2</v>
      </c>
      <c r="Z2267" s="87">
        <f t="shared" si="352"/>
        <v>18</v>
      </c>
      <c r="AB2267" s="81" t="str">
        <f t="shared" si="353"/>
        <v>1982-Q3</v>
      </c>
      <c r="AC2267" s="81" t="str">
        <f t="shared" si="354"/>
        <v>1982-Q3</v>
      </c>
      <c r="AD2267" s="87">
        <f t="shared" si="355"/>
        <v>16.2</v>
      </c>
      <c r="AF2267" s="81" t="str">
        <f t="shared" si="356"/>
        <v>1982-Q3</v>
      </c>
      <c r="AG2267" s="87">
        <f t="shared" si="357"/>
        <v>18</v>
      </c>
      <c r="AH2267" s="87">
        <f t="shared" si="358"/>
        <v>16.2</v>
      </c>
      <c r="AI2267" s="87">
        <f t="shared" si="359"/>
        <v>1.8000000000000007</v>
      </c>
    </row>
    <row r="2268" spans="1:35" ht="12" customHeight="1" x14ac:dyDescent="0.2">
      <c r="A2268" s="73" t="s">
        <v>1887</v>
      </c>
      <c r="B2268" s="74" t="s">
        <v>17</v>
      </c>
      <c r="C2268" s="74" t="s">
        <v>16</v>
      </c>
      <c r="D2268" s="74" t="s">
        <v>15</v>
      </c>
      <c r="E2268" s="74" t="s">
        <v>1650</v>
      </c>
      <c r="F2268" s="74" t="s">
        <v>2</v>
      </c>
      <c r="G2268" s="74" t="s">
        <v>2680</v>
      </c>
      <c r="H2268" s="76">
        <v>30041</v>
      </c>
      <c r="I2268" s="77">
        <v>96</v>
      </c>
      <c r="J2268" s="78">
        <v>11.03</v>
      </c>
      <c r="K2268" s="78">
        <v>15.5</v>
      </c>
      <c r="L2268" s="78">
        <v>31.82</v>
      </c>
      <c r="M2268" s="75" t="s">
        <v>1</v>
      </c>
      <c r="N2268" s="76">
        <v>30193</v>
      </c>
      <c r="O2268" s="77">
        <v>80.5</v>
      </c>
      <c r="P2268" s="78">
        <v>10.88</v>
      </c>
      <c r="Q2268" s="78">
        <v>15</v>
      </c>
      <c r="R2268" s="78">
        <v>29.75</v>
      </c>
      <c r="S2268" s="78">
        <v>4519.1000000000004</v>
      </c>
      <c r="T2268" s="79">
        <v>5</v>
      </c>
      <c r="V2268" s="86">
        <v>30193</v>
      </c>
      <c r="X2268" s="81" t="str">
        <f t="shared" si="350"/>
        <v>1982-Q1</v>
      </c>
      <c r="Y2268" s="81" t="str">
        <f t="shared" si="351"/>
        <v>1982-Q1</v>
      </c>
      <c r="Z2268" s="87">
        <f t="shared" si="352"/>
        <v>15.5</v>
      </c>
      <c r="AB2268" s="81" t="str">
        <f t="shared" si="353"/>
        <v>1982-Q3</v>
      </c>
      <c r="AC2268" s="81" t="str">
        <f t="shared" si="354"/>
        <v>1982-Q3</v>
      </c>
      <c r="AD2268" s="87">
        <f t="shared" si="355"/>
        <v>15</v>
      </c>
      <c r="AF2268" s="81" t="str">
        <f t="shared" si="356"/>
        <v>1982-Q3</v>
      </c>
      <c r="AG2268" s="87">
        <f t="shared" si="357"/>
        <v>15.5</v>
      </c>
      <c r="AH2268" s="87">
        <f t="shared" si="358"/>
        <v>15</v>
      </c>
      <c r="AI2268" s="87">
        <f t="shared" si="359"/>
        <v>0.5</v>
      </c>
    </row>
    <row r="2269" spans="1:35" ht="12" customHeight="1" x14ac:dyDescent="0.2">
      <c r="A2269" s="73" t="s">
        <v>1887</v>
      </c>
      <c r="B2269" s="74" t="s">
        <v>193</v>
      </c>
      <c r="C2269" s="74" t="s">
        <v>16</v>
      </c>
      <c r="D2269" s="74" t="s">
        <v>15</v>
      </c>
      <c r="E2269" s="74" t="s">
        <v>1056</v>
      </c>
      <c r="F2269" s="74" t="s">
        <v>2</v>
      </c>
      <c r="G2269" s="74" t="s">
        <v>2680</v>
      </c>
      <c r="H2269" s="76">
        <v>29976</v>
      </c>
      <c r="I2269" s="77">
        <v>22.4</v>
      </c>
      <c r="J2269" s="78">
        <v>12.17</v>
      </c>
      <c r="K2269" s="78">
        <v>17.5</v>
      </c>
      <c r="L2269" s="78">
        <v>33.299999999999997</v>
      </c>
      <c r="M2269" s="78">
        <v>244.5</v>
      </c>
      <c r="N2269" s="76">
        <v>30189</v>
      </c>
      <c r="O2269" s="77">
        <v>11.8</v>
      </c>
      <c r="P2269" s="78">
        <v>11.35</v>
      </c>
      <c r="Q2269" s="78">
        <v>15.5</v>
      </c>
      <c r="R2269" s="78">
        <v>35.549999999999997</v>
      </c>
      <c r="S2269" s="78">
        <v>216.1</v>
      </c>
      <c r="T2269" s="79">
        <v>7</v>
      </c>
      <c r="V2269" s="86">
        <v>30189</v>
      </c>
      <c r="X2269" s="81" t="str">
        <f t="shared" si="350"/>
        <v>1982-Q1</v>
      </c>
      <c r="Y2269" s="81" t="str">
        <f t="shared" si="351"/>
        <v>1982-Q1</v>
      </c>
      <c r="Z2269" s="87">
        <f t="shared" si="352"/>
        <v>17.5</v>
      </c>
      <c r="AB2269" s="81" t="str">
        <f t="shared" si="353"/>
        <v>1982-Q3</v>
      </c>
      <c r="AC2269" s="81" t="str">
        <f t="shared" si="354"/>
        <v>1982-Q3</v>
      </c>
      <c r="AD2269" s="87">
        <f t="shared" si="355"/>
        <v>15.5</v>
      </c>
      <c r="AF2269" s="81" t="str">
        <f t="shared" si="356"/>
        <v>1982-Q3</v>
      </c>
      <c r="AG2269" s="87">
        <f t="shared" si="357"/>
        <v>17.5</v>
      </c>
      <c r="AH2269" s="87">
        <f t="shared" si="358"/>
        <v>15.5</v>
      </c>
      <c r="AI2269" s="87">
        <f t="shared" si="359"/>
        <v>2</v>
      </c>
    </row>
    <row r="2270" spans="1:35" ht="12" customHeight="1" x14ac:dyDescent="0.2">
      <c r="A2270" s="73" t="s">
        <v>1887</v>
      </c>
      <c r="B2270" s="74" t="s">
        <v>81</v>
      </c>
      <c r="C2270" s="74" t="s">
        <v>88</v>
      </c>
      <c r="D2270" s="74" t="s">
        <v>12</v>
      </c>
      <c r="E2270" s="74" t="s">
        <v>613</v>
      </c>
      <c r="F2270" s="74" t="s">
        <v>2</v>
      </c>
      <c r="G2270" s="74" t="s">
        <v>2680</v>
      </c>
      <c r="H2270" s="76">
        <v>29861</v>
      </c>
      <c r="I2270" s="77">
        <v>16.3</v>
      </c>
      <c r="J2270" s="78">
        <v>12.61</v>
      </c>
      <c r="K2270" s="78">
        <v>18</v>
      </c>
      <c r="L2270" s="78">
        <v>37.08</v>
      </c>
      <c r="M2270" s="75" t="s">
        <v>1</v>
      </c>
      <c r="N2270" s="76">
        <v>30188</v>
      </c>
      <c r="O2270" s="77">
        <v>8.6</v>
      </c>
      <c r="P2270" s="78">
        <v>11.86</v>
      </c>
      <c r="Q2270" s="78">
        <v>16</v>
      </c>
      <c r="R2270" s="78">
        <v>37.08</v>
      </c>
      <c r="S2270" s="75" t="s">
        <v>1</v>
      </c>
      <c r="T2270" s="79">
        <v>10</v>
      </c>
      <c r="V2270" s="86">
        <v>30188</v>
      </c>
      <c r="X2270" s="81" t="str">
        <f t="shared" si="350"/>
        <v>1981-Q4</v>
      </c>
      <c r="Y2270" s="81" t="str">
        <f t="shared" si="351"/>
        <v>1981-Q4</v>
      </c>
      <c r="Z2270" s="87">
        <f t="shared" si="352"/>
        <v>18</v>
      </c>
      <c r="AB2270" s="81" t="str">
        <f t="shared" si="353"/>
        <v>1982-Q3</v>
      </c>
      <c r="AC2270" s="81" t="str">
        <f t="shared" si="354"/>
        <v>1982-Q3</v>
      </c>
      <c r="AD2270" s="87">
        <f t="shared" si="355"/>
        <v>16</v>
      </c>
      <c r="AF2270" s="81" t="str">
        <f t="shared" si="356"/>
        <v>1982-Q3</v>
      </c>
      <c r="AG2270" s="87">
        <f t="shared" si="357"/>
        <v>18</v>
      </c>
      <c r="AH2270" s="87">
        <f t="shared" si="358"/>
        <v>16</v>
      </c>
      <c r="AI2270" s="87">
        <f t="shared" si="359"/>
        <v>2</v>
      </c>
    </row>
    <row r="2271" spans="1:35" ht="12" customHeight="1" x14ac:dyDescent="0.2">
      <c r="A2271" s="73" t="s">
        <v>1887</v>
      </c>
      <c r="B2271" s="74" t="s">
        <v>86</v>
      </c>
      <c r="C2271" s="74" t="s">
        <v>177</v>
      </c>
      <c r="D2271" s="74" t="s">
        <v>176</v>
      </c>
      <c r="E2271" s="74" t="s">
        <v>564</v>
      </c>
      <c r="F2271" s="74" t="s">
        <v>2</v>
      </c>
      <c r="G2271" s="74" t="s">
        <v>2680</v>
      </c>
      <c r="H2271" s="76">
        <v>29950</v>
      </c>
      <c r="I2271" s="77">
        <v>60.8</v>
      </c>
      <c r="J2271" s="78">
        <v>12.12</v>
      </c>
      <c r="K2271" s="78">
        <v>17</v>
      </c>
      <c r="L2271" s="78">
        <v>35.33</v>
      </c>
      <c r="M2271" s="78">
        <v>988.2</v>
      </c>
      <c r="N2271" s="76">
        <v>30183</v>
      </c>
      <c r="O2271" s="77">
        <v>39.299999999999997</v>
      </c>
      <c r="P2271" s="78">
        <v>11.67</v>
      </c>
      <c r="Q2271" s="78">
        <v>15.73</v>
      </c>
      <c r="R2271" s="78">
        <v>35.33</v>
      </c>
      <c r="S2271" s="78">
        <v>981.9</v>
      </c>
      <c r="T2271" s="79">
        <v>7</v>
      </c>
      <c r="V2271" s="86">
        <v>30183</v>
      </c>
      <c r="X2271" s="81" t="str">
        <f t="shared" si="350"/>
        <v>1981-Q4</v>
      </c>
      <c r="Y2271" s="81" t="str">
        <f t="shared" si="351"/>
        <v>1981-Q4</v>
      </c>
      <c r="Z2271" s="87">
        <f t="shared" si="352"/>
        <v>17</v>
      </c>
      <c r="AB2271" s="81" t="str">
        <f t="shared" si="353"/>
        <v>1982-Q3</v>
      </c>
      <c r="AC2271" s="81" t="str">
        <f t="shared" si="354"/>
        <v>1982-Q3</v>
      </c>
      <c r="AD2271" s="87">
        <f t="shared" si="355"/>
        <v>15.73</v>
      </c>
      <c r="AF2271" s="81" t="str">
        <f t="shared" si="356"/>
        <v>1982-Q3</v>
      </c>
      <c r="AG2271" s="87">
        <f t="shared" si="357"/>
        <v>17</v>
      </c>
      <c r="AH2271" s="87">
        <f t="shared" si="358"/>
        <v>15.73</v>
      </c>
      <c r="AI2271" s="87">
        <f t="shared" si="359"/>
        <v>1.2699999999999996</v>
      </c>
    </row>
    <row r="2272" spans="1:35" ht="12" customHeight="1" x14ac:dyDescent="0.2">
      <c r="A2272" s="73" t="s">
        <v>1887</v>
      </c>
      <c r="B2272" s="74" t="s">
        <v>35</v>
      </c>
      <c r="C2272" s="74" t="s">
        <v>13</v>
      </c>
      <c r="D2272" s="74" t="s">
        <v>12</v>
      </c>
      <c r="E2272" s="74" t="s">
        <v>1356</v>
      </c>
      <c r="F2272" s="74" t="s">
        <v>2</v>
      </c>
      <c r="G2272" s="74" t="s">
        <v>2680</v>
      </c>
      <c r="H2272" s="76">
        <v>29955</v>
      </c>
      <c r="I2272" s="77">
        <v>104.9</v>
      </c>
      <c r="J2272" s="78">
        <v>12.46</v>
      </c>
      <c r="K2272" s="78">
        <v>17.5</v>
      </c>
      <c r="L2272" s="78">
        <v>35.200000000000003</v>
      </c>
      <c r="M2272" s="75" t="s">
        <v>1</v>
      </c>
      <c r="N2272" s="76">
        <v>30181</v>
      </c>
      <c r="O2272" s="77">
        <v>73.7</v>
      </c>
      <c r="P2272" s="78">
        <v>12.54</v>
      </c>
      <c r="Q2272" s="78">
        <v>17.07</v>
      </c>
      <c r="R2272" s="78">
        <v>35.24</v>
      </c>
      <c r="S2272" s="75" t="s">
        <v>1</v>
      </c>
      <c r="T2272" s="79">
        <v>7</v>
      </c>
      <c r="V2272" s="86">
        <v>30181</v>
      </c>
      <c r="X2272" s="81" t="str">
        <f t="shared" si="350"/>
        <v>1982-Q1</v>
      </c>
      <c r="Y2272" s="81" t="str">
        <f t="shared" si="351"/>
        <v>1982-Q1</v>
      </c>
      <c r="Z2272" s="87">
        <f t="shared" si="352"/>
        <v>17.5</v>
      </c>
      <c r="AB2272" s="81" t="str">
        <f t="shared" si="353"/>
        <v>1982-Q3</v>
      </c>
      <c r="AC2272" s="81" t="str">
        <f t="shared" si="354"/>
        <v>1982-Q3</v>
      </c>
      <c r="AD2272" s="87">
        <f t="shared" si="355"/>
        <v>17.07</v>
      </c>
      <c r="AF2272" s="81" t="str">
        <f t="shared" si="356"/>
        <v>1982-Q3</v>
      </c>
      <c r="AG2272" s="87">
        <f t="shared" si="357"/>
        <v>17.5</v>
      </c>
      <c r="AH2272" s="87">
        <f t="shared" si="358"/>
        <v>17.07</v>
      </c>
      <c r="AI2272" s="87">
        <f t="shared" si="359"/>
        <v>0.42999999999999972</v>
      </c>
    </row>
    <row r="2273" spans="1:35" ht="12" customHeight="1" x14ac:dyDescent="0.2">
      <c r="A2273" s="73" t="s">
        <v>1887</v>
      </c>
      <c r="B2273" s="74" t="s">
        <v>231</v>
      </c>
      <c r="C2273" s="74" t="s">
        <v>2740</v>
      </c>
      <c r="D2273" s="74" t="s">
        <v>635</v>
      </c>
      <c r="E2273" s="74" t="s">
        <v>641</v>
      </c>
      <c r="F2273" s="74" t="s">
        <v>2</v>
      </c>
      <c r="G2273" s="74" t="s">
        <v>2680</v>
      </c>
      <c r="H2273" s="76">
        <v>29906</v>
      </c>
      <c r="I2273" s="77">
        <v>115.7</v>
      </c>
      <c r="J2273" s="78">
        <v>11.51</v>
      </c>
      <c r="K2273" s="78">
        <v>20</v>
      </c>
      <c r="L2273" s="78">
        <v>32.74</v>
      </c>
      <c r="M2273" s="78">
        <v>1394.6</v>
      </c>
      <c r="N2273" s="76">
        <v>30174</v>
      </c>
      <c r="O2273" s="77">
        <v>63.3</v>
      </c>
      <c r="P2273" s="78">
        <v>10.66</v>
      </c>
      <c r="Q2273" s="78">
        <v>17.5</v>
      </c>
      <c r="R2273" s="78">
        <v>32.74</v>
      </c>
      <c r="S2273" s="78">
        <v>1352.1</v>
      </c>
      <c r="T2273" s="79">
        <v>8</v>
      </c>
      <c r="V2273" s="86">
        <v>30174</v>
      </c>
      <c r="X2273" s="81" t="str">
        <f t="shared" si="350"/>
        <v>1981-Q4</v>
      </c>
      <c r="Y2273" s="81" t="str">
        <f t="shared" si="351"/>
        <v>1981-Q4</v>
      </c>
      <c r="Z2273" s="87">
        <f t="shared" si="352"/>
        <v>20</v>
      </c>
      <c r="AB2273" s="81" t="str">
        <f t="shared" si="353"/>
        <v>1982-Q3</v>
      </c>
      <c r="AC2273" s="81" t="str">
        <f t="shared" si="354"/>
        <v>1982-Q3</v>
      </c>
      <c r="AD2273" s="87">
        <f t="shared" si="355"/>
        <v>17.5</v>
      </c>
      <c r="AF2273" s="81" t="str">
        <f t="shared" si="356"/>
        <v>1982-Q3</v>
      </c>
      <c r="AG2273" s="87">
        <f t="shared" si="357"/>
        <v>20</v>
      </c>
      <c r="AH2273" s="87">
        <f t="shared" si="358"/>
        <v>17.5</v>
      </c>
      <c r="AI2273" s="87">
        <f t="shared" si="359"/>
        <v>2.5</v>
      </c>
    </row>
    <row r="2274" spans="1:35" ht="12" customHeight="1" x14ac:dyDescent="0.2">
      <c r="A2274" s="73" t="s">
        <v>1887</v>
      </c>
      <c r="B2274" s="74" t="s">
        <v>31</v>
      </c>
      <c r="C2274" s="74" t="s">
        <v>1421</v>
      </c>
      <c r="D2274" s="74" t="s">
        <v>4</v>
      </c>
      <c r="E2274" s="74" t="s">
        <v>1426</v>
      </c>
      <c r="F2274" s="74" t="s">
        <v>2</v>
      </c>
      <c r="G2274" s="74" t="s">
        <v>2680</v>
      </c>
      <c r="H2274" s="76">
        <v>30008</v>
      </c>
      <c r="I2274" s="77">
        <v>93.9</v>
      </c>
      <c r="J2274" s="78">
        <v>11.78</v>
      </c>
      <c r="K2274" s="78">
        <v>18</v>
      </c>
      <c r="L2274" s="78">
        <v>36.5</v>
      </c>
      <c r="M2274" s="75" t="s">
        <v>1</v>
      </c>
      <c r="N2274" s="76">
        <v>30162</v>
      </c>
      <c r="O2274" s="77">
        <v>48.9</v>
      </c>
      <c r="P2274" s="75" t="s">
        <v>1</v>
      </c>
      <c r="Q2274" s="75" t="s">
        <v>1</v>
      </c>
      <c r="R2274" s="75" t="s">
        <v>1</v>
      </c>
      <c r="S2274" s="75" t="s">
        <v>1</v>
      </c>
      <c r="T2274" s="79">
        <v>5</v>
      </c>
      <c r="V2274" s="86">
        <v>30162</v>
      </c>
      <c r="X2274" s="81" t="str">
        <f t="shared" si="350"/>
        <v>1982-Q1</v>
      </c>
      <c r="Y2274" s="81" t="str">
        <f t="shared" si="351"/>
        <v>1982-Q1</v>
      </c>
      <c r="Z2274" s="87">
        <f t="shared" si="352"/>
        <v>18</v>
      </c>
      <c r="AB2274" s="81" t="str">
        <f t="shared" si="353"/>
        <v>1982-Q3</v>
      </c>
      <c r="AC2274" s="81" t="str">
        <f t="shared" si="354"/>
        <v/>
      </c>
      <c r="AD2274" s="87" t="str">
        <f t="shared" si="355"/>
        <v/>
      </c>
      <c r="AF2274" s="81" t="str">
        <f t="shared" si="356"/>
        <v/>
      </c>
      <c r="AG2274" s="87" t="str">
        <f t="shared" si="357"/>
        <v/>
      </c>
      <c r="AH2274" s="87" t="str">
        <f t="shared" si="358"/>
        <v/>
      </c>
      <c r="AI2274" s="87" t="str">
        <f t="shared" si="359"/>
        <v/>
      </c>
    </row>
    <row r="2275" spans="1:35" ht="12" customHeight="1" x14ac:dyDescent="0.2">
      <c r="A2275" s="73" t="s">
        <v>1887</v>
      </c>
      <c r="B2275" s="74" t="s">
        <v>28</v>
      </c>
      <c r="C2275" s="74" t="s">
        <v>1492</v>
      </c>
      <c r="D2275" s="74" t="s">
        <v>22</v>
      </c>
      <c r="E2275" s="74" t="s">
        <v>1500</v>
      </c>
      <c r="F2275" s="74" t="s">
        <v>2</v>
      </c>
      <c r="G2275" s="74" t="s">
        <v>2680</v>
      </c>
      <c r="H2275" s="76">
        <v>30036</v>
      </c>
      <c r="I2275" s="77">
        <v>151.5</v>
      </c>
      <c r="J2275" s="78">
        <v>13.3</v>
      </c>
      <c r="K2275" s="78">
        <v>18</v>
      </c>
      <c r="L2275" s="78">
        <v>40.54</v>
      </c>
      <c r="M2275" s="78">
        <v>1429.5</v>
      </c>
      <c r="N2275" s="76">
        <v>30161</v>
      </c>
      <c r="O2275" s="77">
        <v>88.2</v>
      </c>
      <c r="P2275" s="78">
        <v>12.54</v>
      </c>
      <c r="Q2275" s="78">
        <v>16.5</v>
      </c>
      <c r="R2275" s="78">
        <v>39.72</v>
      </c>
      <c r="S2275" s="78">
        <v>1225.4000000000001</v>
      </c>
      <c r="T2275" s="79">
        <v>4</v>
      </c>
      <c r="V2275" s="86">
        <v>30161</v>
      </c>
      <c r="X2275" s="81" t="str">
        <f t="shared" si="350"/>
        <v>1982-Q1</v>
      </c>
      <c r="Y2275" s="81" t="str">
        <f t="shared" si="351"/>
        <v>1982-Q1</v>
      </c>
      <c r="Z2275" s="87">
        <f t="shared" si="352"/>
        <v>18</v>
      </c>
      <c r="AB2275" s="81" t="str">
        <f t="shared" si="353"/>
        <v>1982-Q3</v>
      </c>
      <c r="AC2275" s="81" t="str">
        <f t="shared" si="354"/>
        <v>1982-Q3</v>
      </c>
      <c r="AD2275" s="87">
        <f t="shared" si="355"/>
        <v>16.5</v>
      </c>
      <c r="AF2275" s="81" t="str">
        <f t="shared" si="356"/>
        <v>1982-Q3</v>
      </c>
      <c r="AG2275" s="87">
        <f t="shared" si="357"/>
        <v>18</v>
      </c>
      <c r="AH2275" s="87">
        <f t="shared" si="358"/>
        <v>16.5</v>
      </c>
      <c r="AI2275" s="87">
        <f t="shared" si="359"/>
        <v>1.5</v>
      </c>
    </row>
    <row r="2276" spans="1:35" ht="12" customHeight="1" x14ac:dyDescent="0.2">
      <c r="A2276" s="73" t="s">
        <v>1887</v>
      </c>
      <c r="B2276" s="74" t="s">
        <v>231</v>
      </c>
      <c r="C2276" s="74" t="s">
        <v>2508</v>
      </c>
      <c r="D2276" s="74" t="s">
        <v>1514</v>
      </c>
      <c r="E2276" s="74" t="s">
        <v>648</v>
      </c>
      <c r="F2276" s="74" t="s">
        <v>2</v>
      </c>
      <c r="G2276" s="74" t="s">
        <v>2680</v>
      </c>
      <c r="H2276" s="76">
        <v>29938</v>
      </c>
      <c r="I2276" s="77">
        <v>11.6</v>
      </c>
      <c r="J2276" s="78">
        <v>10.15</v>
      </c>
      <c r="K2276" s="78">
        <v>16.75</v>
      </c>
      <c r="L2276" s="78">
        <v>35.5</v>
      </c>
      <c r="M2276" s="78">
        <v>274.39999999999998</v>
      </c>
      <c r="N2276" s="76">
        <v>30159</v>
      </c>
      <c r="O2276" s="77">
        <v>11.2</v>
      </c>
      <c r="P2276" s="78">
        <v>10.15</v>
      </c>
      <c r="Q2276" s="78">
        <v>16.75</v>
      </c>
      <c r="R2276" s="78">
        <v>35.5</v>
      </c>
      <c r="S2276" s="78">
        <v>271.7</v>
      </c>
      <c r="T2276" s="79">
        <v>7</v>
      </c>
      <c r="V2276" s="86">
        <v>30159</v>
      </c>
      <c r="X2276" s="81" t="str">
        <f t="shared" si="350"/>
        <v>1981-Q4</v>
      </c>
      <c r="Y2276" s="81" t="str">
        <f t="shared" si="351"/>
        <v>1981-Q4</v>
      </c>
      <c r="Z2276" s="87">
        <f t="shared" si="352"/>
        <v>16.75</v>
      </c>
      <c r="AB2276" s="81" t="str">
        <f t="shared" si="353"/>
        <v>1982-Q3</v>
      </c>
      <c r="AC2276" s="81" t="str">
        <f t="shared" si="354"/>
        <v>1982-Q3</v>
      </c>
      <c r="AD2276" s="87">
        <f t="shared" si="355"/>
        <v>16.75</v>
      </c>
      <c r="AF2276" s="81" t="str">
        <f t="shared" si="356"/>
        <v>1982-Q3</v>
      </c>
      <c r="AG2276" s="87">
        <f t="shared" si="357"/>
        <v>16.75</v>
      </c>
      <c r="AH2276" s="87">
        <f t="shared" si="358"/>
        <v>16.75</v>
      </c>
      <c r="AI2276" s="87">
        <f t="shared" si="359"/>
        <v>0</v>
      </c>
    </row>
    <row r="2277" spans="1:35" ht="12" customHeight="1" x14ac:dyDescent="0.2">
      <c r="A2277" s="73" t="s">
        <v>1887</v>
      </c>
      <c r="B2277" s="74" t="s">
        <v>46</v>
      </c>
      <c r="C2277" s="74" t="s">
        <v>45</v>
      </c>
      <c r="D2277" s="74" t="s">
        <v>4</v>
      </c>
      <c r="E2277" s="74" t="s">
        <v>1098</v>
      </c>
      <c r="F2277" s="74" t="s">
        <v>2</v>
      </c>
      <c r="G2277" s="74" t="s">
        <v>2680</v>
      </c>
      <c r="H2277" s="76">
        <v>29809</v>
      </c>
      <c r="I2277" s="77">
        <v>224.9</v>
      </c>
      <c r="J2277" s="78">
        <v>11.98</v>
      </c>
      <c r="K2277" s="78">
        <v>19</v>
      </c>
      <c r="L2277" s="78">
        <v>35.700000000000003</v>
      </c>
      <c r="M2277" s="78">
        <v>1689.3</v>
      </c>
      <c r="N2277" s="76">
        <v>30154</v>
      </c>
      <c r="O2277" s="77">
        <v>122.2</v>
      </c>
      <c r="P2277" s="78">
        <v>11.32</v>
      </c>
      <c r="Q2277" s="78">
        <v>17</v>
      </c>
      <c r="R2277" s="78">
        <v>36.42</v>
      </c>
      <c r="S2277" s="78">
        <v>1433.3</v>
      </c>
      <c r="T2277" s="79">
        <v>11</v>
      </c>
      <c r="V2277" s="86">
        <v>30154</v>
      </c>
      <c r="X2277" s="81" t="str">
        <f t="shared" si="350"/>
        <v>1981-Q3</v>
      </c>
      <c r="Y2277" s="81" t="str">
        <f t="shared" si="351"/>
        <v>1981-Q3</v>
      </c>
      <c r="Z2277" s="87">
        <f t="shared" si="352"/>
        <v>19</v>
      </c>
      <c r="AB2277" s="81" t="str">
        <f t="shared" si="353"/>
        <v>1982-Q3</v>
      </c>
      <c r="AC2277" s="81" t="str">
        <f t="shared" si="354"/>
        <v>1982-Q3</v>
      </c>
      <c r="AD2277" s="87">
        <f t="shared" si="355"/>
        <v>17</v>
      </c>
      <c r="AF2277" s="81" t="str">
        <f t="shared" si="356"/>
        <v>1982-Q3</v>
      </c>
      <c r="AG2277" s="87">
        <f t="shared" si="357"/>
        <v>19</v>
      </c>
      <c r="AH2277" s="87">
        <f t="shared" si="358"/>
        <v>17</v>
      </c>
      <c r="AI2277" s="87">
        <f t="shared" si="359"/>
        <v>2</v>
      </c>
    </row>
    <row r="2278" spans="1:35" ht="12" customHeight="1" x14ac:dyDescent="0.2">
      <c r="A2278" s="73" t="s">
        <v>1887</v>
      </c>
      <c r="B2278" s="74" t="s">
        <v>8</v>
      </c>
      <c r="C2278" s="74" t="s">
        <v>2942</v>
      </c>
      <c r="D2278" s="74" t="s">
        <v>128</v>
      </c>
      <c r="E2278" s="74" t="s">
        <v>1750</v>
      </c>
      <c r="F2278" s="74" t="s">
        <v>2</v>
      </c>
      <c r="G2278" s="74" t="s">
        <v>2680</v>
      </c>
      <c r="H2278" s="76">
        <v>29840</v>
      </c>
      <c r="I2278" s="77">
        <v>19.2</v>
      </c>
      <c r="J2278" s="78">
        <v>13.12</v>
      </c>
      <c r="K2278" s="78">
        <v>16</v>
      </c>
      <c r="L2278" s="78">
        <v>41.5</v>
      </c>
      <c r="M2278" s="78">
        <v>193.1</v>
      </c>
      <c r="N2278" s="76">
        <v>30154</v>
      </c>
      <c r="O2278" s="77">
        <v>13.9</v>
      </c>
      <c r="P2278" s="78">
        <v>12.21</v>
      </c>
      <c r="Q2278" s="78">
        <v>14.5</v>
      </c>
      <c r="R2278" s="78">
        <v>41.2</v>
      </c>
      <c r="S2278" s="78">
        <v>189.8</v>
      </c>
      <c r="T2278" s="79">
        <v>10</v>
      </c>
      <c r="V2278" s="86">
        <v>30154</v>
      </c>
      <c r="X2278" s="81" t="str">
        <f t="shared" si="350"/>
        <v>1981-Q3</v>
      </c>
      <c r="Y2278" s="81" t="str">
        <f t="shared" si="351"/>
        <v>1981-Q3</v>
      </c>
      <c r="Z2278" s="87">
        <f t="shared" si="352"/>
        <v>16</v>
      </c>
      <c r="AB2278" s="81" t="str">
        <f t="shared" si="353"/>
        <v>1982-Q3</v>
      </c>
      <c r="AC2278" s="81" t="str">
        <f t="shared" si="354"/>
        <v>1982-Q3</v>
      </c>
      <c r="AD2278" s="87">
        <f t="shared" si="355"/>
        <v>14.5</v>
      </c>
      <c r="AF2278" s="81" t="str">
        <f t="shared" si="356"/>
        <v>1982-Q3</v>
      </c>
      <c r="AG2278" s="87">
        <f t="shared" si="357"/>
        <v>16</v>
      </c>
      <c r="AH2278" s="87">
        <f t="shared" si="358"/>
        <v>14.5</v>
      </c>
      <c r="AI2278" s="87">
        <f t="shared" si="359"/>
        <v>1.5</v>
      </c>
    </row>
    <row r="2279" spans="1:35" ht="12" customHeight="1" x14ac:dyDescent="0.2">
      <c r="A2279" s="73" t="s">
        <v>1887</v>
      </c>
      <c r="B2279" s="74" t="s">
        <v>44</v>
      </c>
      <c r="C2279" s="74" t="s">
        <v>2716</v>
      </c>
      <c r="D2279" s="74" t="s">
        <v>10</v>
      </c>
      <c r="E2279" s="74" t="s">
        <v>1143</v>
      </c>
      <c r="F2279" s="74" t="s">
        <v>2</v>
      </c>
      <c r="G2279" s="74" t="s">
        <v>2680</v>
      </c>
      <c r="H2279" s="76">
        <v>30005</v>
      </c>
      <c r="I2279" s="77">
        <v>12.1</v>
      </c>
      <c r="J2279" s="78">
        <v>12.06</v>
      </c>
      <c r="K2279" s="78">
        <v>17.5</v>
      </c>
      <c r="L2279" s="78">
        <v>37.31</v>
      </c>
      <c r="M2279" s="75" t="s">
        <v>1</v>
      </c>
      <c r="N2279" s="76">
        <v>30151</v>
      </c>
      <c r="O2279" s="77">
        <v>10</v>
      </c>
      <c r="P2279" s="78">
        <v>11.68</v>
      </c>
      <c r="Q2279" s="78">
        <v>16.5</v>
      </c>
      <c r="R2279" s="78">
        <v>37.31</v>
      </c>
      <c r="S2279" s="75" t="s">
        <v>1</v>
      </c>
      <c r="T2279" s="79">
        <v>4</v>
      </c>
      <c r="V2279" s="86">
        <v>30151</v>
      </c>
      <c r="X2279" s="81" t="str">
        <f t="shared" si="350"/>
        <v>1982-Q1</v>
      </c>
      <c r="Y2279" s="81" t="str">
        <f t="shared" si="351"/>
        <v>1982-Q1</v>
      </c>
      <c r="Z2279" s="87">
        <f t="shared" si="352"/>
        <v>17.5</v>
      </c>
      <c r="AB2279" s="81" t="str">
        <f t="shared" si="353"/>
        <v>1982-Q3</v>
      </c>
      <c r="AC2279" s="81" t="str">
        <f t="shared" si="354"/>
        <v>1982-Q3</v>
      </c>
      <c r="AD2279" s="87">
        <f t="shared" si="355"/>
        <v>16.5</v>
      </c>
      <c r="AF2279" s="81" t="str">
        <f t="shared" si="356"/>
        <v>1982-Q3</v>
      </c>
      <c r="AG2279" s="87">
        <f t="shared" si="357"/>
        <v>17.5</v>
      </c>
      <c r="AH2279" s="87">
        <f t="shared" si="358"/>
        <v>16.5</v>
      </c>
      <c r="AI2279" s="87">
        <f t="shared" si="359"/>
        <v>1</v>
      </c>
    </row>
    <row r="2280" spans="1:35" ht="12" customHeight="1" x14ac:dyDescent="0.2">
      <c r="A2280" s="73" t="s">
        <v>1887</v>
      </c>
      <c r="B2280" s="74" t="s">
        <v>204</v>
      </c>
      <c r="C2280" s="74" t="s">
        <v>2324</v>
      </c>
      <c r="D2280" s="74" t="s">
        <v>2170</v>
      </c>
      <c r="E2280" s="74" t="s">
        <v>956</v>
      </c>
      <c r="F2280" s="74" t="s">
        <v>2</v>
      </c>
      <c r="G2280" s="74" t="s">
        <v>2680</v>
      </c>
      <c r="H2280" s="76">
        <v>29824</v>
      </c>
      <c r="I2280" s="77">
        <v>49.9</v>
      </c>
      <c r="J2280" s="78">
        <v>13.14</v>
      </c>
      <c r="K2280" s="78">
        <v>18</v>
      </c>
      <c r="L2280" s="78">
        <v>40</v>
      </c>
      <c r="M2280" s="78">
        <v>553.9</v>
      </c>
      <c r="N2280" s="76">
        <v>30146</v>
      </c>
      <c r="O2280" s="77">
        <v>14.5</v>
      </c>
      <c r="P2280" s="78">
        <v>11.91</v>
      </c>
      <c r="Q2280" s="78">
        <v>15.76</v>
      </c>
      <c r="R2280" s="78">
        <v>37.630000000000003</v>
      </c>
      <c r="S2280" s="78">
        <v>532.6</v>
      </c>
      <c r="T2280" s="79">
        <v>10</v>
      </c>
      <c r="V2280" s="86">
        <v>30146</v>
      </c>
      <c r="X2280" s="81" t="str">
        <f t="shared" si="350"/>
        <v>1981-Q3</v>
      </c>
      <c r="Y2280" s="81" t="str">
        <f t="shared" si="351"/>
        <v>1981-Q3</v>
      </c>
      <c r="Z2280" s="87">
        <f t="shared" si="352"/>
        <v>18</v>
      </c>
      <c r="AB2280" s="81" t="str">
        <f t="shared" si="353"/>
        <v>1982-Q3</v>
      </c>
      <c r="AC2280" s="81" t="str">
        <f t="shared" si="354"/>
        <v>1982-Q3</v>
      </c>
      <c r="AD2280" s="87">
        <f t="shared" si="355"/>
        <v>15.76</v>
      </c>
      <c r="AF2280" s="81" t="str">
        <f t="shared" si="356"/>
        <v>1982-Q3</v>
      </c>
      <c r="AG2280" s="87">
        <f t="shared" si="357"/>
        <v>18</v>
      </c>
      <c r="AH2280" s="87">
        <f t="shared" si="358"/>
        <v>15.76</v>
      </c>
      <c r="AI2280" s="87">
        <f t="shared" si="359"/>
        <v>2.2400000000000002</v>
      </c>
    </row>
    <row r="2281" spans="1:35" ht="12" customHeight="1" x14ac:dyDescent="0.2">
      <c r="A2281" s="73" t="s">
        <v>1887</v>
      </c>
      <c r="B2281" s="74" t="s">
        <v>184</v>
      </c>
      <c r="C2281" s="74" t="s">
        <v>1307</v>
      </c>
      <c r="D2281" s="74" t="s">
        <v>22</v>
      </c>
      <c r="E2281" s="74" t="s">
        <v>1312</v>
      </c>
      <c r="F2281" s="74" t="s">
        <v>2</v>
      </c>
      <c r="G2281" s="74" t="s">
        <v>2680</v>
      </c>
      <c r="H2281" s="76">
        <v>29859</v>
      </c>
      <c r="I2281" s="77">
        <v>214.1</v>
      </c>
      <c r="J2281" s="78">
        <v>12.68</v>
      </c>
      <c r="K2281" s="78">
        <v>18.25</v>
      </c>
      <c r="L2281" s="78">
        <v>34</v>
      </c>
      <c r="M2281" s="78">
        <v>2220</v>
      </c>
      <c r="N2281" s="76">
        <v>30146</v>
      </c>
      <c r="O2281" s="77">
        <v>121.2</v>
      </c>
      <c r="P2281" s="78">
        <v>11.97</v>
      </c>
      <c r="Q2281" s="78">
        <v>16.02</v>
      </c>
      <c r="R2281" s="78">
        <v>34.33</v>
      </c>
      <c r="S2281" s="78">
        <v>2108.6999999999998</v>
      </c>
      <c r="T2281" s="79">
        <v>9</v>
      </c>
      <c r="V2281" s="86">
        <v>30146</v>
      </c>
      <c r="X2281" s="81" t="str">
        <f t="shared" si="350"/>
        <v>1981-Q3</v>
      </c>
      <c r="Y2281" s="81" t="str">
        <f t="shared" si="351"/>
        <v>1981-Q3</v>
      </c>
      <c r="Z2281" s="87">
        <f t="shared" si="352"/>
        <v>18.25</v>
      </c>
      <c r="AB2281" s="81" t="str">
        <f t="shared" si="353"/>
        <v>1982-Q3</v>
      </c>
      <c r="AC2281" s="81" t="str">
        <f t="shared" si="354"/>
        <v>1982-Q3</v>
      </c>
      <c r="AD2281" s="87">
        <f t="shared" si="355"/>
        <v>16.02</v>
      </c>
      <c r="AF2281" s="81" t="str">
        <f t="shared" si="356"/>
        <v>1982-Q3</v>
      </c>
      <c r="AG2281" s="87">
        <f t="shared" si="357"/>
        <v>18.25</v>
      </c>
      <c r="AH2281" s="87">
        <f t="shared" si="358"/>
        <v>16.02</v>
      </c>
      <c r="AI2281" s="87">
        <f t="shared" si="359"/>
        <v>2.2300000000000004</v>
      </c>
    </row>
    <row r="2282" spans="1:35" ht="12" customHeight="1" x14ac:dyDescent="0.2">
      <c r="A2282" s="73" t="s">
        <v>1887</v>
      </c>
      <c r="B2282" s="74" t="s">
        <v>57</v>
      </c>
      <c r="C2282" s="74" t="s">
        <v>125</v>
      </c>
      <c r="D2282" s="74" t="s">
        <v>124</v>
      </c>
      <c r="E2282" s="74" t="s">
        <v>904</v>
      </c>
      <c r="F2282" s="74" t="s">
        <v>2</v>
      </c>
      <c r="G2282" s="74" t="s">
        <v>2680</v>
      </c>
      <c r="H2282" s="76">
        <v>29938</v>
      </c>
      <c r="I2282" s="77">
        <v>6.2</v>
      </c>
      <c r="J2282" s="78">
        <v>10.44</v>
      </c>
      <c r="K2282" s="78">
        <v>16</v>
      </c>
      <c r="L2282" s="78">
        <v>36.4</v>
      </c>
      <c r="M2282" s="75" t="s">
        <v>1</v>
      </c>
      <c r="N2282" s="76">
        <v>30145</v>
      </c>
      <c r="O2282" s="77">
        <v>3.2</v>
      </c>
      <c r="P2282" s="78">
        <v>9.48</v>
      </c>
      <c r="Q2282" s="78">
        <v>14</v>
      </c>
      <c r="R2282" s="78">
        <v>34.69</v>
      </c>
      <c r="S2282" s="75" t="s">
        <v>1</v>
      </c>
      <c r="T2282" s="79">
        <v>6</v>
      </c>
      <c r="V2282" s="86">
        <v>30145</v>
      </c>
      <c r="X2282" s="81" t="str">
        <f t="shared" si="350"/>
        <v>1981-Q4</v>
      </c>
      <c r="Y2282" s="81" t="str">
        <f t="shared" si="351"/>
        <v>1981-Q4</v>
      </c>
      <c r="Z2282" s="87">
        <f t="shared" si="352"/>
        <v>16</v>
      </c>
      <c r="AB2282" s="81" t="str">
        <f t="shared" si="353"/>
        <v>1982-Q3</v>
      </c>
      <c r="AC2282" s="81" t="str">
        <f t="shared" si="354"/>
        <v>1982-Q3</v>
      </c>
      <c r="AD2282" s="87">
        <f t="shared" si="355"/>
        <v>14</v>
      </c>
      <c r="AF2282" s="81" t="str">
        <f t="shared" si="356"/>
        <v>1982-Q3</v>
      </c>
      <c r="AG2282" s="87">
        <f t="shared" si="357"/>
        <v>16</v>
      </c>
      <c r="AH2282" s="87">
        <f t="shared" si="358"/>
        <v>14</v>
      </c>
      <c r="AI2282" s="87">
        <f t="shared" si="359"/>
        <v>2</v>
      </c>
    </row>
    <row r="2283" spans="1:35" ht="12" customHeight="1" x14ac:dyDescent="0.2">
      <c r="A2283" s="73" t="s">
        <v>1887</v>
      </c>
      <c r="B2283" s="74" t="s">
        <v>39</v>
      </c>
      <c r="C2283" s="74" t="s">
        <v>2720</v>
      </c>
      <c r="D2283" s="74" t="s">
        <v>2228</v>
      </c>
      <c r="E2283" s="74" t="s">
        <v>1259</v>
      </c>
      <c r="F2283" s="74" t="s">
        <v>2</v>
      </c>
      <c r="G2283" s="74" t="s">
        <v>2680</v>
      </c>
      <c r="H2283" s="76">
        <v>29819</v>
      </c>
      <c r="I2283" s="77">
        <v>87.6</v>
      </c>
      <c r="J2283" s="78">
        <v>12.91</v>
      </c>
      <c r="K2283" s="78">
        <v>18</v>
      </c>
      <c r="L2283" s="78">
        <v>41.7</v>
      </c>
      <c r="M2283" s="78">
        <v>683.5</v>
      </c>
      <c r="N2283" s="76">
        <v>30145</v>
      </c>
      <c r="O2283" s="77">
        <v>47.7</v>
      </c>
      <c r="P2283" s="78">
        <v>12.41</v>
      </c>
      <c r="Q2283" s="78">
        <v>16.8</v>
      </c>
      <c r="R2283" s="78">
        <v>41.7</v>
      </c>
      <c r="S2283" s="78">
        <v>673.9</v>
      </c>
      <c r="T2283" s="79">
        <v>10</v>
      </c>
      <c r="V2283" s="86">
        <v>30145</v>
      </c>
      <c r="X2283" s="81" t="str">
        <f t="shared" si="350"/>
        <v>1981-Q3</v>
      </c>
      <c r="Y2283" s="81" t="str">
        <f t="shared" si="351"/>
        <v>1981-Q3</v>
      </c>
      <c r="Z2283" s="87">
        <f t="shared" si="352"/>
        <v>18</v>
      </c>
      <c r="AB2283" s="81" t="str">
        <f t="shared" si="353"/>
        <v>1982-Q3</v>
      </c>
      <c r="AC2283" s="81" t="str">
        <f t="shared" si="354"/>
        <v>1982-Q3</v>
      </c>
      <c r="AD2283" s="87">
        <f t="shared" si="355"/>
        <v>16.8</v>
      </c>
      <c r="AF2283" s="81" t="str">
        <f t="shared" si="356"/>
        <v>1982-Q3</v>
      </c>
      <c r="AG2283" s="87">
        <f t="shared" si="357"/>
        <v>18</v>
      </c>
      <c r="AH2283" s="87">
        <f t="shared" si="358"/>
        <v>16.8</v>
      </c>
      <c r="AI2283" s="87">
        <f t="shared" si="359"/>
        <v>1.1999999999999993</v>
      </c>
    </row>
    <row r="2284" spans="1:35" ht="12" customHeight="1" x14ac:dyDescent="0.2">
      <c r="A2284" s="73" t="s">
        <v>1887</v>
      </c>
      <c r="B2284" s="74" t="s">
        <v>204</v>
      </c>
      <c r="C2284" s="74" t="s">
        <v>203</v>
      </c>
      <c r="D2284" s="74" t="s">
        <v>83</v>
      </c>
      <c r="E2284" s="74" t="s">
        <v>992</v>
      </c>
      <c r="F2284" s="74" t="s">
        <v>2</v>
      </c>
      <c r="G2284" s="74" t="s">
        <v>2680</v>
      </c>
      <c r="H2284" s="76">
        <v>29815</v>
      </c>
      <c r="I2284" s="77">
        <v>107.5</v>
      </c>
      <c r="J2284" s="78">
        <v>12.2</v>
      </c>
      <c r="K2284" s="78">
        <v>17</v>
      </c>
      <c r="L2284" s="78">
        <v>35.46</v>
      </c>
      <c r="M2284" s="75" t="s">
        <v>1</v>
      </c>
      <c r="N2284" s="76">
        <v>30134</v>
      </c>
      <c r="O2284" s="77">
        <v>65.2</v>
      </c>
      <c r="P2284" s="78">
        <v>11.71</v>
      </c>
      <c r="Q2284" s="78">
        <v>15.62</v>
      </c>
      <c r="R2284" s="78">
        <v>35.46</v>
      </c>
      <c r="S2284" s="75" t="s">
        <v>1</v>
      </c>
      <c r="T2284" s="79">
        <v>10</v>
      </c>
      <c r="V2284" s="86">
        <v>30134</v>
      </c>
      <c r="X2284" s="81" t="str">
        <f t="shared" si="350"/>
        <v>1981-Q3</v>
      </c>
      <c r="Y2284" s="81" t="str">
        <f t="shared" si="351"/>
        <v>1981-Q3</v>
      </c>
      <c r="Z2284" s="87">
        <f t="shared" si="352"/>
        <v>17</v>
      </c>
      <c r="AB2284" s="81" t="str">
        <f t="shared" si="353"/>
        <v>1982-Q3</v>
      </c>
      <c r="AC2284" s="81" t="str">
        <f t="shared" si="354"/>
        <v>1982-Q3</v>
      </c>
      <c r="AD2284" s="87">
        <f t="shared" si="355"/>
        <v>15.62</v>
      </c>
      <c r="AF2284" s="81" t="str">
        <f t="shared" si="356"/>
        <v>1982-Q3</v>
      </c>
      <c r="AG2284" s="87">
        <f t="shared" si="357"/>
        <v>17</v>
      </c>
      <c r="AH2284" s="87">
        <f t="shared" si="358"/>
        <v>15.62</v>
      </c>
      <c r="AI2284" s="87">
        <f t="shared" si="359"/>
        <v>1.3800000000000008</v>
      </c>
    </row>
    <row r="2285" spans="1:35" ht="12" customHeight="1" x14ac:dyDescent="0.2">
      <c r="A2285" s="73" t="s">
        <v>1887</v>
      </c>
      <c r="B2285" s="74" t="s">
        <v>49</v>
      </c>
      <c r="C2285" s="74" t="s">
        <v>2975</v>
      </c>
      <c r="D2285" s="74" t="s">
        <v>2002</v>
      </c>
      <c r="E2285" s="74" t="s">
        <v>1078</v>
      </c>
      <c r="F2285" s="74" t="s">
        <v>2</v>
      </c>
      <c r="G2285" s="74" t="s">
        <v>2680</v>
      </c>
      <c r="H2285" s="76">
        <v>30092</v>
      </c>
      <c r="I2285" s="77">
        <v>22.9</v>
      </c>
      <c r="J2285" s="78">
        <v>15.62</v>
      </c>
      <c r="K2285" s="78">
        <v>18.649999999999999</v>
      </c>
      <c r="L2285" s="78">
        <v>39.6</v>
      </c>
      <c r="M2285" s="75" t="s">
        <v>1</v>
      </c>
      <c r="N2285" s="76">
        <v>30134</v>
      </c>
      <c r="O2285" s="77">
        <v>9.5</v>
      </c>
      <c r="P2285" s="78">
        <v>14.26</v>
      </c>
      <c r="Q2285" s="78">
        <v>17</v>
      </c>
      <c r="R2285" s="75" t="s">
        <v>1</v>
      </c>
      <c r="S2285" s="78">
        <v>426.3</v>
      </c>
      <c r="T2285" s="79">
        <v>1</v>
      </c>
      <c r="V2285" s="86">
        <v>30134</v>
      </c>
      <c r="X2285" s="81" t="str">
        <f t="shared" si="350"/>
        <v>1982-Q2</v>
      </c>
      <c r="Y2285" s="81" t="str">
        <f t="shared" si="351"/>
        <v>1982-Q2</v>
      </c>
      <c r="Z2285" s="87">
        <f t="shared" si="352"/>
        <v>18.649999999999999</v>
      </c>
      <c r="AB2285" s="81" t="str">
        <f t="shared" si="353"/>
        <v>1982-Q3</v>
      </c>
      <c r="AC2285" s="81" t="str">
        <f t="shared" si="354"/>
        <v>1982-Q3</v>
      </c>
      <c r="AD2285" s="87">
        <f t="shared" si="355"/>
        <v>17</v>
      </c>
      <c r="AF2285" s="81" t="str">
        <f t="shared" si="356"/>
        <v>1982-Q3</v>
      </c>
      <c r="AG2285" s="87">
        <f t="shared" si="357"/>
        <v>18.649999999999999</v>
      </c>
      <c r="AH2285" s="87">
        <f t="shared" si="358"/>
        <v>17</v>
      </c>
      <c r="AI2285" s="87">
        <f t="shared" si="359"/>
        <v>1.6499999999999986</v>
      </c>
    </row>
    <row r="2286" spans="1:35" ht="12" customHeight="1" x14ac:dyDescent="0.2">
      <c r="A2286" s="73" t="s">
        <v>1887</v>
      </c>
      <c r="B2286" s="74" t="s">
        <v>81</v>
      </c>
      <c r="C2286" s="74" t="s">
        <v>84</v>
      </c>
      <c r="D2286" s="74" t="s">
        <v>83</v>
      </c>
      <c r="E2286" s="74" t="s">
        <v>594</v>
      </c>
      <c r="F2286" s="74" t="s">
        <v>2</v>
      </c>
      <c r="G2286" s="74" t="s">
        <v>2680</v>
      </c>
      <c r="H2286" s="76">
        <v>29712</v>
      </c>
      <c r="I2286" s="77">
        <v>36.6</v>
      </c>
      <c r="J2286" s="78">
        <v>11.31</v>
      </c>
      <c r="K2286" s="78">
        <v>16.75</v>
      </c>
      <c r="L2286" s="78">
        <v>41.23</v>
      </c>
      <c r="M2286" s="78">
        <v>534.9</v>
      </c>
      <c r="N2286" s="76">
        <v>30133</v>
      </c>
      <c r="O2286" s="77">
        <v>32.6</v>
      </c>
      <c r="P2286" s="78">
        <v>11.06</v>
      </c>
      <c r="Q2286" s="78">
        <v>16</v>
      </c>
      <c r="R2286" s="78">
        <v>41.29</v>
      </c>
      <c r="S2286" s="78">
        <v>534.9</v>
      </c>
      <c r="T2286" s="79">
        <v>14</v>
      </c>
      <c r="V2286" s="86">
        <v>30133</v>
      </c>
      <c r="X2286" s="81" t="str">
        <f t="shared" si="350"/>
        <v>1981-Q2</v>
      </c>
      <c r="Y2286" s="81" t="str">
        <f t="shared" si="351"/>
        <v>1981-Q2</v>
      </c>
      <c r="Z2286" s="87">
        <f t="shared" si="352"/>
        <v>16.75</v>
      </c>
      <c r="AB2286" s="81" t="str">
        <f t="shared" si="353"/>
        <v>1982-Q3</v>
      </c>
      <c r="AC2286" s="81" t="str">
        <f t="shared" si="354"/>
        <v>1982-Q3</v>
      </c>
      <c r="AD2286" s="87">
        <f t="shared" si="355"/>
        <v>16</v>
      </c>
      <c r="AF2286" s="81" t="str">
        <f t="shared" si="356"/>
        <v>1982-Q3</v>
      </c>
      <c r="AG2286" s="87">
        <f t="shared" si="357"/>
        <v>16.75</v>
      </c>
      <c r="AH2286" s="87">
        <f t="shared" si="358"/>
        <v>16</v>
      </c>
      <c r="AI2286" s="87">
        <f t="shared" si="359"/>
        <v>0.75</v>
      </c>
    </row>
    <row r="2287" spans="1:35" ht="12" customHeight="1" x14ac:dyDescent="0.2">
      <c r="A2287" s="73" t="s">
        <v>1887</v>
      </c>
      <c r="B2287" s="74" t="s">
        <v>210</v>
      </c>
      <c r="C2287" s="74" t="s">
        <v>2445</v>
      </c>
      <c r="D2287" s="74" t="s">
        <v>10</v>
      </c>
      <c r="E2287" s="74" t="s">
        <v>925</v>
      </c>
      <c r="F2287" s="74" t="s">
        <v>2</v>
      </c>
      <c r="G2287" s="74" t="s">
        <v>2680</v>
      </c>
      <c r="H2287" s="76">
        <v>29769</v>
      </c>
      <c r="I2287" s="77">
        <v>110.1</v>
      </c>
      <c r="J2287" s="78">
        <v>11.25</v>
      </c>
      <c r="K2287" s="78">
        <v>16</v>
      </c>
      <c r="L2287" s="78">
        <v>41.26</v>
      </c>
      <c r="M2287" s="78">
        <v>1581.1</v>
      </c>
      <c r="N2287" s="76">
        <v>30127</v>
      </c>
      <c r="O2287" s="77">
        <v>80</v>
      </c>
      <c r="P2287" s="78">
        <v>10.68</v>
      </c>
      <c r="Q2287" s="78">
        <v>14.7</v>
      </c>
      <c r="R2287" s="78">
        <v>41.3</v>
      </c>
      <c r="S2287" s="78">
        <v>1501</v>
      </c>
      <c r="T2287" s="79">
        <v>11</v>
      </c>
      <c r="V2287" s="86">
        <v>30127</v>
      </c>
      <c r="X2287" s="81" t="str">
        <f t="shared" si="350"/>
        <v>1981-Q3</v>
      </c>
      <c r="Y2287" s="81" t="str">
        <f t="shared" si="351"/>
        <v>1981-Q3</v>
      </c>
      <c r="Z2287" s="87">
        <f t="shared" si="352"/>
        <v>16</v>
      </c>
      <c r="AB2287" s="81" t="str">
        <f t="shared" si="353"/>
        <v>1982-Q2</v>
      </c>
      <c r="AC2287" s="81" t="str">
        <f t="shared" si="354"/>
        <v>1982-Q2</v>
      </c>
      <c r="AD2287" s="87">
        <f t="shared" si="355"/>
        <v>14.7</v>
      </c>
      <c r="AF2287" s="81" t="str">
        <f t="shared" si="356"/>
        <v>1982-Q2</v>
      </c>
      <c r="AG2287" s="87">
        <f t="shared" si="357"/>
        <v>16</v>
      </c>
      <c r="AH2287" s="87">
        <f t="shared" si="358"/>
        <v>14.7</v>
      </c>
      <c r="AI2287" s="87">
        <f t="shared" si="359"/>
        <v>1.3000000000000007</v>
      </c>
    </row>
    <row r="2288" spans="1:35" ht="12" customHeight="1" x14ac:dyDescent="0.2">
      <c r="A2288" s="73" t="s">
        <v>1887</v>
      </c>
      <c r="B2288" s="74" t="s">
        <v>210</v>
      </c>
      <c r="C2288" s="74" t="s">
        <v>492</v>
      </c>
      <c r="D2288" s="74" t="s">
        <v>122</v>
      </c>
      <c r="E2288" s="74" t="s">
        <v>917</v>
      </c>
      <c r="F2288" s="74" t="s">
        <v>2</v>
      </c>
      <c r="G2288" s="74" t="s">
        <v>2680</v>
      </c>
      <c r="H2288" s="76">
        <v>29769</v>
      </c>
      <c r="I2288" s="77">
        <v>5.6</v>
      </c>
      <c r="J2288" s="78">
        <v>10.4</v>
      </c>
      <c r="K2288" s="78">
        <v>15.7</v>
      </c>
      <c r="L2288" s="78">
        <v>31.92</v>
      </c>
      <c r="M2288" s="75" t="s">
        <v>1</v>
      </c>
      <c r="N2288" s="76">
        <v>30126</v>
      </c>
      <c r="O2288" s="77">
        <v>4.9000000000000004</v>
      </c>
      <c r="P2288" s="78">
        <v>10.130000000000001</v>
      </c>
      <c r="Q2288" s="78">
        <v>14.85</v>
      </c>
      <c r="R2288" s="78">
        <v>31.92</v>
      </c>
      <c r="S2288" s="75" t="s">
        <v>1</v>
      </c>
      <c r="T2288" s="79">
        <v>11</v>
      </c>
      <c r="V2288" s="86">
        <v>30126</v>
      </c>
      <c r="X2288" s="81" t="str">
        <f t="shared" si="350"/>
        <v>1981-Q3</v>
      </c>
      <c r="Y2288" s="81" t="str">
        <f t="shared" si="351"/>
        <v>1981-Q3</v>
      </c>
      <c r="Z2288" s="87">
        <f t="shared" si="352"/>
        <v>15.7</v>
      </c>
      <c r="AB2288" s="81" t="str">
        <f t="shared" si="353"/>
        <v>1982-Q2</v>
      </c>
      <c r="AC2288" s="81" t="str">
        <f t="shared" si="354"/>
        <v>1982-Q2</v>
      </c>
      <c r="AD2288" s="87">
        <f t="shared" si="355"/>
        <v>14.85</v>
      </c>
      <c r="AF2288" s="81" t="str">
        <f t="shared" si="356"/>
        <v>1982-Q2</v>
      </c>
      <c r="AG2288" s="87">
        <f t="shared" si="357"/>
        <v>15.7</v>
      </c>
      <c r="AH2288" s="87">
        <f t="shared" si="358"/>
        <v>14.85</v>
      </c>
      <c r="AI2288" s="87">
        <f t="shared" si="359"/>
        <v>0.84999999999999964</v>
      </c>
    </row>
    <row r="2289" spans="1:35" ht="12" customHeight="1" x14ac:dyDescent="0.2">
      <c r="A2289" s="73" t="s">
        <v>1887</v>
      </c>
      <c r="B2289" s="74" t="s">
        <v>28</v>
      </c>
      <c r="C2289" s="74" t="s">
        <v>1552</v>
      </c>
      <c r="D2289" s="74" t="s">
        <v>263</v>
      </c>
      <c r="E2289" s="74" t="s">
        <v>1561</v>
      </c>
      <c r="F2289" s="74" t="s">
        <v>2</v>
      </c>
      <c r="G2289" s="74" t="s">
        <v>2680</v>
      </c>
      <c r="H2289" s="76">
        <v>29994</v>
      </c>
      <c r="I2289" s="77">
        <v>188.1</v>
      </c>
      <c r="J2289" s="78">
        <v>12.76</v>
      </c>
      <c r="K2289" s="78">
        <v>17.75</v>
      </c>
      <c r="L2289" s="78">
        <v>41.99</v>
      </c>
      <c r="M2289" s="75" t="s">
        <v>1</v>
      </c>
      <c r="N2289" s="76">
        <v>30125</v>
      </c>
      <c r="O2289" s="77">
        <v>72</v>
      </c>
      <c r="P2289" s="78">
        <v>11.98</v>
      </c>
      <c r="Q2289" s="78">
        <v>16</v>
      </c>
      <c r="R2289" s="78">
        <v>41.94</v>
      </c>
      <c r="S2289" s="75" t="s">
        <v>1</v>
      </c>
      <c r="T2289" s="79">
        <v>4</v>
      </c>
      <c r="V2289" s="86">
        <v>30125</v>
      </c>
      <c r="X2289" s="81" t="str">
        <f t="shared" si="350"/>
        <v>1982-Q1</v>
      </c>
      <c r="Y2289" s="81" t="str">
        <f t="shared" si="351"/>
        <v>1982-Q1</v>
      </c>
      <c r="Z2289" s="87">
        <f t="shared" si="352"/>
        <v>17.75</v>
      </c>
      <c r="AB2289" s="81" t="str">
        <f t="shared" si="353"/>
        <v>1982-Q2</v>
      </c>
      <c r="AC2289" s="81" t="str">
        <f t="shared" si="354"/>
        <v>1982-Q2</v>
      </c>
      <c r="AD2289" s="87">
        <f t="shared" si="355"/>
        <v>16</v>
      </c>
      <c r="AF2289" s="81" t="str">
        <f t="shared" si="356"/>
        <v>1982-Q2</v>
      </c>
      <c r="AG2289" s="87">
        <f t="shared" si="357"/>
        <v>17.75</v>
      </c>
      <c r="AH2289" s="87">
        <f t="shared" si="358"/>
        <v>16</v>
      </c>
      <c r="AI2289" s="87">
        <f t="shared" si="359"/>
        <v>1.75</v>
      </c>
    </row>
    <row r="2290" spans="1:35" ht="12" customHeight="1" x14ac:dyDescent="0.2">
      <c r="A2290" s="73" t="s">
        <v>1887</v>
      </c>
      <c r="B2290" s="74" t="s">
        <v>28</v>
      </c>
      <c r="C2290" s="74" t="s">
        <v>2716</v>
      </c>
      <c r="D2290" s="74" t="s">
        <v>10</v>
      </c>
      <c r="E2290" s="74" t="s">
        <v>1575</v>
      </c>
      <c r="F2290" s="74" t="s">
        <v>2</v>
      </c>
      <c r="G2290" s="74" t="s">
        <v>2680</v>
      </c>
      <c r="H2290" s="76">
        <v>30028</v>
      </c>
      <c r="I2290" s="77">
        <v>47.5</v>
      </c>
      <c r="J2290" s="78">
        <v>12.06</v>
      </c>
      <c r="K2290" s="78">
        <v>17.5</v>
      </c>
      <c r="L2290" s="78">
        <v>40.21</v>
      </c>
      <c r="M2290" s="75" t="s">
        <v>1</v>
      </c>
      <c r="N2290" s="76">
        <v>30125</v>
      </c>
      <c r="O2290" s="77">
        <v>33.700000000000003</v>
      </c>
      <c r="P2290" s="78">
        <v>11.56</v>
      </c>
      <c r="Q2290" s="78">
        <v>16.170000000000002</v>
      </c>
      <c r="R2290" s="78">
        <v>37.31</v>
      </c>
      <c r="S2290" s="75" t="s">
        <v>1</v>
      </c>
      <c r="T2290" s="79">
        <v>3</v>
      </c>
      <c r="V2290" s="86">
        <v>30125</v>
      </c>
      <c r="X2290" s="81" t="str">
        <f t="shared" si="350"/>
        <v>1982-Q1</v>
      </c>
      <c r="Y2290" s="81" t="str">
        <f t="shared" si="351"/>
        <v>1982-Q1</v>
      </c>
      <c r="Z2290" s="87">
        <f t="shared" si="352"/>
        <v>17.5</v>
      </c>
      <c r="AB2290" s="81" t="str">
        <f t="shared" si="353"/>
        <v>1982-Q2</v>
      </c>
      <c r="AC2290" s="81" t="str">
        <f t="shared" si="354"/>
        <v>1982-Q2</v>
      </c>
      <c r="AD2290" s="87">
        <f t="shared" si="355"/>
        <v>16.170000000000002</v>
      </c>
      <c r="AF2290" s="81" t="str">
        <f t="shared" si="356"/>
        <v>1982-Q2</v>
      </c>
      <c r="AG2290" s="87">
        <f t="shared" si="357"/>
        <v>17.5</v>
      </c>
      <c r="AH2290" s="87">
        <f t="shared" si="358"/>
        <v>16.170000000000002</v>
      </c>
      <c r="AI2290" s="87">
        <f t="shared" si="359"/>
        <v>1.3299999999999983</v>
      </c>
    </row>
    <row r="2291" spans="1:35" ht="12" customHeight="1" x14ac:dyDescent="0.2">
      <c r="A2291" s="73" t="s">
        <v>1887</v>
      </c>
      <c r="B2291" s="74" t="s">
        <v>204</v>
      </c>
      <c r="C2291" s="74" t="s">
        <v>2327</v>
      </c>
      <c r="D2291" s="74" t="s">
        <v>2170</v>
      </c>
      <c r="E2291" s="74" t="s">
        <v>977</v>
      </c>
      <c r="F2291" s="74" t="s">
        <v>2</v>
      </c>
      <c r="G2291" s="74" t="s">
        <v>2680</v>
      </c>
      <c r="H2291" s="76">
        <v>29798</v>
      </c>
      <c r="I2291" s="77">
        <v>21.9</v>
      </c>
      <c r="J2291" s="78">
        <v>11.91</v>
      </c>
      <c r="K2291" s="78">
        <v>17.5</v>
      </c>
      <c r="L2291" s="78">
        <v>33.14</v>
      </c>
      <c r="M2291" s="78">
        <v>268.39999999999998</v>
      </c>
      <c r="N2291" s="76">
        <v>30123</v>
      </c>
      <c r="O2291" s="77">
        <v>6.4</v>
      </c>
      <c r="P2291" s="78">
        <v>10.47</v>
      </c>
      <c r="Q2291" s="78">
        <v>14.9</v>
      </c>
      <c r="R2291" s="78">
        <v>33.14</v>
      </c>
      <c r="S2291" s="78">
        <v>259.89999999999998</v>
      </c>
      <c r="T2291" s="79">
        <v>10</v>
      </c>
      <c r="V2291" s="86">
        <v>30123</v>
      </c>
      <c r="X2291" s="81" t="str">
        <f t="shared" si="350"/>
        <v>1981-Q3</v>
      </c>
      <c r="Y2291" s="81" t="str">
        <f t="shared" si="351"/>
        <v>1981-Q3</v>
      </c>
      <c r="Z2291" s="87">
        <f t="shared" si="352"/>
        <v>17.5</v>
      </c>
      <c r="AB2291" s="81" t="str">
        <f t="shared" si="353"/>
        <v>1982-Q2</v>
      </c>
      <c r="AC2291" s="81" t="str">
        <f t="shared" si="354"/>
        <v>1982-Q2</v>
      </c>
      <c r="AD2291" s="87">
        <f t="shared" si="355"/>
        <v>14.9</v>
      </c>
      <c r="AF2291" s="81" t="str">
        <f t="shared" si="356"/>
        <v>1982-Q2</v>
      </c>
      <c r="AG2291" s="87">
        <f t="shared" si="357"/>
        <v>17.5</v>
      </c>
      <c r="AH2291" s="87">
        <f t="shared" si="358"/>
        <v>14.9</v>
      </c>
      <c r="AI2291" s="87">
        <f t="shared" si="359"/>
        <v>2.5999999999999996</v>
      </c>
    </row>
    <row r="2292" spans="1:35" ht="12" customHeight="1" x14ac:dyDescent="0.2">
      <c r="A2292" s="73" t="s">
        <v>1887</v>
      </c>
      <c r="B2292" s="74" t="s">
        <v>76</v>
      </c>
      <c r="C2292" s="74" t="s">
        <v>75</v>
      </c>
      <c r="D2292" s="74" t="s">
        <v>22</v>
      </c>
      <c r="E2292" s="74" t="s">
        <v>684</v>
      </c>
      <c r="F2292" s="74" t="s">
        <v>2</v>
      </c>
      <c r="G2292" s="74" t="s">
        <v>2680</v>
      </c>
      <c r="H2292" s="76">
        <v>29949</v>
      </c>
      <c r="I2292" s="77">
        <v>34.9</v>
      </c>
      <c r="J2292" s="78">
        <v>12.32</v>
      </c>
      <c r="K2292" s="78">
        <v>17.5</v>
      </c>
      <c r="L2292" s="78">
        <v>39.53</v>
      </c>
      <c r="M2292" s="78">
        <v>406.5</v>
      </c>
      <c r="N2292" s="76">
        <v>30120</v>
      </c>
      <c r="O2292" s="77">
        <v>16.600000000000001</v>
      </c>
      <c r="P2292" s="78">
        <v>12.26</v>
      </c>
      <c r="Q2292" s="78">
        <v>15.5</v>
      </c>
      <c r="R2292" s="78">
        <v>39.9</v>
      </c>
      <c r="S2292" s="78">
        <v>394.3</v>
      </c>
      <c r="T2292" s="79">
        <v>5</v>
      </c>
      <c r="V2292" s="86">
        <v>30120</v>
      </c>
      <c r="X2292" s="81" t="str">
        <f t="shared" si="350"/>
        <v>1981-Q4</v>
      </c>
      <c r="Y2292" s="81" t="str">
        <f t="shared" si="351"/>
        <v>1981-Q4</v>
      </c>
      <c r="Z2292" s="87">
        <f t="shared" si="352"/>
        <v>17.5</v>
      </c>
      <c r="AB2292" s="81" t="str">
        <f t="shared" si="353"/>
        <v>1982-Q2</v>
      </c>
      <c r="AC2292" s="81" t="str">
        <f t="shared" si="354"/>
        <v>1982-Q2</v>
      </c>
      <c r="AD2292" s="87">
        <f t="shared" si="355"/>
        <v>15.5</v>
      </c>
      <c r="AF2292" s="81" t="str">
        <f t="shared" si="356"/>
        <v>1982-Q2</v>
      </c>
      <c r="AG2292" s="87">
        <f t="shared" si="357"/>
        <v>17.5</v>
      </c>
      <c r="AH2292" s="87">
        <f t="shared" si="358"/>
        <v>15.5</v>
      </c>
      <c r="AI2292" s="87">
        <f t="shared" si="359"/>
        <v>2</v>
      </c>
    </row>
    <row r="2293" spans="1:35" ht="12" customHeight="1" x14ac:dyDescent="0.2">
      <c r="A2293" s="73" t="s">
        <v>1887</v>
      </c>
      <c r="B2293" s="74" t="s">
        <v>210</v>
      </c>
      <c r="C2293" s="74" t="s">
        <v>927</v>
      </c>
      <c r="D2293" s="74" t="s">
        <v>928</v>
      </c>
      <c r="E2293" s="74" t="s">
        <v>932</v>
      </c>
      <c r="F2293" s="74" t="s">
        <v>2</v>
      </c>
      <c r="G2293" s="74" t="s">
        <v>2680</v>
      </c>
      <c r="H2293" s="76">
        <v>29752</v>
      </c>
      <c r="I2293" s="77">
        <v>18.100000000000001</v>
      </c>
      <c r="J2293" s="78">
        <v>11.46</v>
      </c>
      <c r="K2293" s="78">
        <v>16</v>
      </c>
      <c r="L2293" s="78">
        <v>34.42</v>
      </c>
      <c r="M2293" s="78">
        <v>162.4</v>
      </c>
      <c r="N2293" s="76">
        <v>30117</v>
      </c>
      <c r="O2293" s="77">
        <v>15.6</v>
      </c>
      <c r="P2293" s="78">
        <v>11.06</v>
      </c>
      <c r="Q2293" s="78">
        <v>14.85</v>
      </c>
      <c r="R2293" s="78">
        <v>34.42</v>
      </c>
      <c r="S2293" s="78">
        <v>157.6</v>
      </c>
      <c r="T2293" s="79">
        <v>12</v>
      </c>
      <c r="V2293" s="86">
        <v>30117</v>
      </c>
      <c r="X2293" s="81" t="str">
        <f t="shared" si="350"/>
        <v>1981-Q2</v>
      </c>
      <c r="Y2293" s="81" t="str">
        <f t="shared" si="351"/>
        <v>1981-Q2</v>
      </c>
      <c r="Z2293" s="87">
        <f t="shared" si="352"/>
        <v>16</v>
      </c>
      <c r="AB2293" s="81" t="str">
        <f t="shared" si="353"/>
        <v>1982-Q2</v>
      </c>
      <c r="AC2293" s="81" t="str">
        <f t="shared" si="354"/>
        <v>1982-Q2</v>
      </c>
      <c r="AD2293" s="87">
        <f t="shared" si="355"/>
        <v>14.85</v>
      </c>
      <c r="AF2293" s="81" t="str">
        <f t="shared" si="356"/>
        <v>1982-Q2</v>
      </c>
      <c r="AG2293" s="87">
        <f t="shared" si="357"/>
        <v>16</v>
      </c>
      <c r="AH2293" s="87">
        <f t="shared" si="358"/>
        <v>14.85</v>
      </c>
      <c r="AI2293" s="87">
        <f t="shared" si="359"/>
        <v>1.1500000000000004</v>
      </c>
    </row>
    <row r="2294" spans="1:35" ht="12" customHeight="1" x14ac:dyDescent="0.2">
      <c r="A2294" s="73" t="s">
        <v>1887</v>
      </c>
      <c r="B2294" s="74" t="s">
        <v>63</v>
      </c>
      <c r="C2294" s="74" t="s">
        <v>2449</v>
      </c>
      <c r="D2294" s="74" t="s">
        <v>4</v>
      </c>
      <c r="E2294" s="74" t="s">
        <v>825</v>
      </c>
      <c r="F2294" s="74" t="s">
        <v>2</v>
      </c>
      <c r="G2294" s="74" t="s">
        <v>2680</v>
      </c>
      <c r="H2294" s="76">
        <v>29906</v>
      </c>
      <c r="I2294" s="77">
        <v>36.299999999999997</v>
      </c>
      <c r="J2294" s="78">
        <v>12.4</v>
      </c>
      <c r="K2294" s="78">
        <v>19</v>
      </c>
      <c r="L2294" s="78">
        <v>39.69</v>
      </c>
      <c r="M2294" s="78">
        <v>418</v>
      </c>
      <c r="N2294" s="76">
        <v>30116</v>
      </c>
      <c r="O2294" s="77">
        <v>20.399999999999999</v>
      </c>
      <c r="P2294" s="78">
        <v>10.99</v>
      </c>
      <c r="Q2294" s="78">
        <v>15.75</v>
      </c>
      <c r="R2294" s="78">
        <v>38</v>
      </c>
      <c r="S2294" s="78">
        <v>410.2</v>
      </c>
      <c r="T2294" s="79">
        <v>7</v>
      </c>
      <c r="V2294" s="86">
        <v>30116</v>
      </c>
      <c r="X2294" s="81" t="str">
        <f t="shared" si="350"/>
        <v>1981-Q4</v>
      </c>
      <c r="Y2294" s="81" t="str">
        <f t="shared" si="351"/>
        <v>1981-Q4</v>
      </c>
      <c r="Z2294" s="87">
        <f t="shared" si="352"/>
        <v>19</v>
      </c>
      <c r="AB2294" s="81" t="str">
        <f t="shared" si="353"/>
        <v>1982-Q2</v>
      </c>
      <c r="AC2294" s="81" t="str">
        <f t="shared" si="354"/>
        <v>1982-Q2</v>
      </c>
      <c r="AD2294" s="87">
        <f t="shared" si="355"/>
        <v>15.75</v>
      </c>
      <c r="AF2294" s="81" t="str">
        <f t="shared" si="356"/>
        <v>1982-Q2</v>
      </c>
      <c r="AG2294" s="87">
        <f t="shared" si="357"/>
        <v>19</v>
      </c>
      <c r="AH2294" s="87">
        <f t="shared" si="358"/>
        <v>15.75</v>
      </c>
      <c r="AI2294" s="87">
        <f t="shared" si="359"/>
        <v>3.25</v>
      </c>
    </row>
    <row r="2295" spans="1:35" ht="12" customHeight="1" x14ac:dyDescent="0.2">
      <c r="A2295" s="73" t="s">
        <v>1887</v>
      </c>
      <c r="B2295" s="74" t="s">
        <v>184</v>
      </c>
      <c r="C2295" s="74" t="s">
        <v>2453</v>
      </c>
      <c r="D2295" s="74" t="s">
        <v>4</v>
      </c>
      <c r="E2295" s="74" t="s">
        <v>1320</v>
      </c>
      <c r="F2295" s="74" t="s">
        <v>2</v>
      </c>
      <c r="G2295" s="74" t="s">
        <v>2680</v>
      </c>
      <c r="H2295" s="76">
        <v>29819</v>
      </c>
      <c r="I2295" s="77">
        <v>57.7</v>
      </c>
      <c r="J2295" s="78">
        <v>13.05</v>
      </c>
      <c r="K2295" s="78">
        <v>18.25</v>
      </c>
      <c r="L2295" s="78">
        <v>34.5</v>
      </c>
      <c r="M2295" s="78">
        <v>911.8</v>
      </c>
      <c r="N2295" s="76">
        <v>30111</v>
      </c>
      <c r="O2295" s="77">
        <v>30.8</v>
      </c>
      <c r="P2295" s="78">
        <v>13.09</v>
      </c>
      <c r="Q2295" s="78">
        <v>17.86</v>
      </c>
      <c r="R2295" s="78">
        <v>35.29</v>
      </c>
      <c r="S2295" s="78">
        <v>894.4</v>
      </c>
      <c r="T2295" s="79">
        <v>9</v>
      </c>
      <c r="V2295" s="86">
        <v>30111</v>
      </c>
      <c r="X2295" s="81" t="str">
        <f t="shared" si="350"/>
        <v>1981-Q3</v>
      </c>
      <c r="Y2295" s="81" t="str">
        <f t="shared" si="351"/>
        <v>1981-Q3</v>
      </c>
      <c r="Z2295" s="87">
        <f t="shared" si="352"/>
        <v>18.25</v>
      </c>
      <c r="AB2295" s="81" t="str">
        <f t="shared" si="353"/>
        <v>1982-Q2</v>
      </c>
      <c r="AC2295" s="81" t="str">
        <f t="shared" si="354"/>
        <v>1982-Q2</v>
      </c>
      <c r="AD2295" s="87">
        <f t="shared" si="355"/>
        <v>17.86</v>
      </c>
      <c r="AF2295" s="81" t="str">
        <f t="shared" si="356"/>
        <v>1982-Q2</v>
      </c>
      <c r="AG2295" s="87">
        <f t="shared" si="357"/>
        <v>18.25</v>
      </c>
      <c r="AH2295" s="87">
        <f t="shared" si="358"/>
        <v>17.86</v>
      </c>
      <c r="AI2295" s="87">
        <f t="shared" si="359"/>
        <v>0.39000000000000057</v>
      </c>
    </row>
    <row r="2296" spans="1:35" ht="12" customHeight="1" x14ac:dyDescent="0.2">
      <c r="A2296" s="73" t="s">
        <v>1887</v>
      </c>
      <c r="B2296" s="74" t="s">
        <v>163</v>
      </c>
      <c r="C2296" s="74" t="s">
        <v>2034</v>
      </c>
      <c r="D2296" s="74" t="s">
        <v>167</v>
      </c>
      <c r="E2296" s="74" t="s">
        <v>1457</v>
      </c>
      <c r="F2296" s="74" t="s">
        <v>2</v>
      </c>
      <c r="G2296" s="74" t="s">
        <v>2680</v>
      </c>
      <c r="H2296" s="76">
        <v>29707</v>
      </c>
      <c r="I2296" s="77">
        <v>48.2</v>
      </c>
      <c r="J2296" s="78">
        <v>12.63</v>
      </c>
      <c r="K2296" s="78">
        <v>17.5</v>
      </c>
      <c r="L2296" s="78">
        <v>35.4</v>
      </c>
      <c r="M2296" s="78">
        <v>630.29999999999995</v>
      </c>
      <c r="N2296" s="76">
        <v>30103</v>
      </c>
      <c r="O2296" s="77">
        <v>24.5</v>
      </c>
      <c r="P2296" s="78">
        <v>11.04</v>
      </c>
      <c r="Q2296" s="78">
        <v>13.75</v>
      </c>
      <c r="R2296" s="78">
        <v>37.24</v>
      </c>
      <c r="S2296" s="78">
        <v>596.6</v>
      </c>
      <c r="T2296" s="79">
        <v>13</v>
      </c>
      <c r="V2296" s="86">
        <v>30103</v>
      </c>
      <c r="X2296" s="81" t="str">
        <f t="shared" si="350"/>
        <v>1981-Q2</v>
      </c>
      <c r="Y2296" s="81" t="str">
        <f t="shared" si="351"/>
        <v>1981-Q2</v>
      </c>
      <c r="Z2296" s="87">
        <f t="shared" si="352"/>
        <v>17.5</v>
      </c>
      <c r="AB2296" s="81" t="str">
        <f t="shared" si="353"/>
        <v>1982-Q2</v>
      </c>
      <c r="AC2296" s="81" t="str">
        <f t="shared" si="354"/>
        <v>1982-Q2</v>
      </c>
      <c r="AD2296" s="87">
        <f t="shared" si="355"/>
        <v>13.75</v>
      </c>
      <c r="AF2296" s="81" t="str">
        <f t="shared" si="356"/>
        <v>1982-Q2</v>
      </c>
      <c r="AG2296" s="87">
        <f t="shared" si="357"/>
        <v>17.5</v>
      </c>
      <c r="AH2296" s="87">
        <f t="shared" si="358"/>
        <v>13.75</v>
      </c>
      <c r="AI2296" s="87">
        <f t="shared" si="359"/>
        <v>3.75</v>
      </c>
    </row>
    <row r="2297" spans="1:35" ht="12" customHeight="1" x14ac:dyDescent="0.2">
      <c r="A2297" s="73" t="s">
        <v>1887</v>
      </c>
      <c r="B2297" s="74" t="s">
        <v>28</v>
      </c>
      <c r="C2297" s="74" t="s">
        <v>1145</v>
      </c>
      <c r="D2297" s="74" t="s">
        <v>2877</v>
      </c>
      <c r="E2297" s="74" t="s">
        <v>1586</v>
      </c>
      <c r="F2297" s="74" t="s">
        <v>2</v>
      </c>
      <c r="G2297" s="74" t="s">
        <v>2680</v>
      </c>
      <c r="H2297" s="76">
        <v>29942</v>
      </c>
      <c r="I2297" s="77">
        <v>18.2</v>
      </c>
      <c r="J2297" s="78">
        <v>13.82</v>
      </c>
      <c r="K2297" s="78">
        <v>19.5</v>
      </c>
      <c r="L2297" s="78">
        <v>37.43</v>
      </c>
      <c r="M2297" s="75" t="s">
        <v>1</v>
      </c>
      <c r="N2297" s="76">
        <v>30103</v>
      </c>
      <c r="O2297" s="77">
        <v>12.7</v>
      </c>
      <c r="P2297" s="78">
        <v>12.5</v>
      </c>
      <c r="Q2297" s="78">
        <v>16.600000000000001</v>
      </c>
      <c r="R2297" s="78">
        <v>36.19</v>
      </c>
      <c r="S2297" s="75" t="s">
        <v>1</v>
      </c>
      <c r="T2297" s="79">
        <v>5</v>
      </c>
      <c r="V2297" s="86">
        <v>30103</v>
      </c>
      <c r="X2297" s="81" t="str">
        <f t="shared" si="350"/>
        <v>1981-Q4</v>
      </c>
      <c r="Y2297" s="81" t="str">
        <f t="shared" si="351"/>
        <v>1981-Q4</v>
      </c>
      <c r="Z2297" s="87">
        <f t="shared" si="352"/>
        <v>19.5</v>
      </c>
      <c r="AB2297" s="81" t="str">
        <f t="shared" si="353"/>
        <v>1982-Q2</v>
      </c>
      <c r="AC2297" s="81" t="str">
        <f t="shared" si="354"/>
        <v>1982-Q2</v>
      </c>
      <c r="AD2297" s="87">
        <f t="shared" si="355"/>
        <v>16.600000000000001</v>
      </c>
      <c r="AF2297" s="81" t="str">
        <f t="shared" si="356"/>
        <v>1982-Q2</v>
      </c>
      <c r="AG2297" s="87">
        <f t="shared" si="357"/>
        <v>19.5</v>
      </c>
      <c r="AH2297" s="87">
        <f t="shared" si="358"/>
        <v>16.600000000000001</v>
      </c>
      <c r="AI2297" s="87">
        <f t="shared" si="359"/>
        <v>2.8999999999999986</v>
      </c>
    </row>
    <row r="2298" spans="1:35" ht="12" customHeight="1" x14ac:dyDescent="0.2">
      <c r="A2298" s="73" t="s">
        <v>1887</v>
      </c>
      <c r="B2298" s="74" t="s">
        <v>67</v>
      </c>
      <c r="C2298" s="74" t="s">
        <v>747</v>
      </c>
      <c r="D2298" s="74" t="s">
        <v>2095</v>
      </c>
      <c r="E2298" s="74" t="s">
        <v>750</v>
      </c>
      <c r="F2298" s="74" t="s">
        <v>2</v>
      </c>
      <c r="G2298" s="74" t="s">
        <v>2680</v>
      </c>
      <c r="H2298" s="76">
        <v>29906</v>
      </c>
      <c r="I2298" s="77">
        <v>23</v>
      </c>
      <c r="J2298" s="78">
        <v>13.24</v>
      </c>
      <c r="K2298" s="78">
        <v>18</v>
      </c>
      <c r="L2298" s="78">
        <v>53.24</v>
      </c>
      <c r="M2298" s="75" t="s">
        <v>1</v>
      </c>
      <c r="N2298" s="76">
        <v>30099</v>
      </c>
      <c r="O2298" s="77">
        <v>18.3</v>
      </c>
      <c r="P2298" s="78">
        <v>11.91</v>
      </c>
      <c r="Q2298" s="78">
        <v>15.5</v>
      </c>
      <c r="R2298" s="78">
        <v>53.24</v>
      </c>
      <c r="S2298" s="78">
        <v>128.80000000000001</v>
      </c>
      <c r="T2298" s="79">
        <v>6</v>
      </c>
      <c r="V2298" s="86">
        <v>30099</v>
      </c>
      <c r="X2298" s="81" t="str">
        <f t="shared" si="350"/>
        <v>1981-Q4</v>
      </c>
      <c r="Y2298" s="81" t="str">
        <f t="shared" si="351"/>
        <v>1981-Q4</v>
      </c>
      <c r="Z2298" s="87">
        <f t="shared" si="352"/>
        <v>18</v>
      </c>
      <c r="AB2298" s="81" t="str">
        <f t="shared" si="353"/>
        <v>1982-Q2</v>
      </c>
      <c r="AC2298" s="81" t="str">
        <f t="shared" si="354"/>
        <v>1982-Q2</v>
      </c>
      <c r="AD2298" s="87">
        <f t="shared" si="355"/>
        <v>15.5</v>
      </c>
      <c r="AF2298" s="81" t="str">
        <f t="shared" si="356"/>
        <v>1982-Q2</v>
      </c>
      <c r="AG2298" s="87">
        <f t="shared" si="357"/>
        <v>18</v>
      </c>
      <c r="AH2298" s="87">
        <f t="shared" si="358"/>
        <v>15.5</v>
      </c>
      <c r="AI2298" s="87">
        <f t="shared" si="359"/>
        <v>2.5</v>
      </c>
    </row>
    <row r="2299" spans="1:35" ht="12" customHeight="1" x14ac:dyDescent="0.2">
      <c r="A2299" s="73" t="s">
        <v>1887</v>
      </c>
      <c r="B2299" s="74" t="s">
        <v>67</v>
      </c>
      <c r="C2299" s="74" t="s">
        <v>781</v>
      </c>
      <c r="D2299" s="74" t="s">
        <v>2002</v>
      </c>
      <c r="E2299" s="74" t="s">
        <v>794</v>
      </c>
      <c r="F2299" s="74" t="s">
        <v>2</v>
      </c>
      <c r="G2299" s="74" t="s">
        <v>2680</v>
      </c>
      <c r="H2299" s="76">
        <v>29903</v>
      </c>
      <c r="I2299" s="77">
        <v>24</v>
      </c>
      <c r="J2299" s="78">
        <v>13.31</v>
      </c>
      <c r="K2299" s="78">
        <v>19</v>
      </c>
      <c r="L2299" s="78">
        <v>35.64</v>
      </c>
      <c r="M2299" s="78">
        <v>333.4</v>
      </c>
      <c r="N2299" s="76">
        <v>30099</v>
      </c>
      <c r="O2299" s="77">
        <v>4.3</v>
      </c>
      <c r="P2299" s="78">
        <v>12.56</v>
      </c>
      <c r="Q2299" s="78">
        <v>17</v>
      </c>
      <c r="R2299" s="78">
        <v>33.450000000000003</v>
      </c>
      <c r="S2299" s="78">
        <v>325.5</v>
      </c>
      <c r="T2299" s="79">
        <v>6</v>
      </c>
      <c r="V2299" s="86">
        <v>30099</v>
      </c>
      <c r="X2299" s="81" t="str">
        <f t="shared" si="350"/>
        <v>1981-Q4</v>
      </c>
      <c r="Y2299" s="81" t="str">
        <f t="shared" si="351"/>
        <v>1981-Q4</v>
      </c>
      <c r="Z2299" s="87">
        <f t="shared" si="352"/>
        <v>19</v>
      </c>
      <c r="AB2299" s="81" t="str">
        <f t="shared" si="353"/>
        <v>1982-Q2</v>
      </c>
      <c r="AC2299" s="81" t="str">
        <f t="shared" si="354"/>
        <v>1982-Q2</v>
      </c>
      <c r="AD2299" s="87">
        <f t="shared" si="355"/>
        <v>17</v>
      </c>
      <c r="AF2299" s="81" t="str">
        <f t="shared" si="356"/>
        <v>1982-Q2</v>
      </c>
      <c r="AG2299" s="87">
        <f t="shared" si="357"/>
        <v>19</v>
      </c>
      <c r="AH2299" s="87">
        <f t="shared" si="358"/>
        <v>17</v>
      </c>
      <c r="AI2299" s="87">
        <f t="shared" si="359"/>
        <v>2</v>
      </c>
    </row>
    <row r="2300" spans="1:35" ht="12" customHeight="1" x14ac:dyDescent="0.2">
      <c r="A2300" s="73" t="s">
        <v>1887</v>
      </c>
      <c r="B2300" s="74" t="s">
        <v>199</v>
      </c>
      <c r="C2300" s="74" t="s">
        <v>13</v>
      </c>
      <c r="D2300" s="74" t="s">
        <v>12</v>
      </c>
      <c r="E2300" s="74" t="s">
        <v>1029</v>
      </c>
      <c r="F2300" s="74" t="s">
        <v>2</v>
      </c>
      <c r="G2300" s="74" t="s">
        <v>2680</v>
      </c>
      <c r="H2300" s="76">
        <v>29826</v>
      </c>
      <c r="I2300" s="77">
        <v>6.4</v>
      </c>
      <c r="J2300" s="78">
        <v>11.38</v>
      </c>
      <c r="K2300" s="78">
        <v>16.25</v>
      </c>
      <c r="L2300" s="78">
        <v>36</v>
      </c>
      <c r="M2300" s="75" t="s">
        <v>1</v>
      </c>
      <c r="N2300" s="76">
        <v>30098</v>
      </c>
      <c r="O2300" s="77">
        <v>2.9</v>
      </c>
      <c r="P2300" s="78">
        <v>11.12</v>
      </c>
      <c r="Q2300" s="78">
        <v>15</v>
      </c>
      <c r="R2300" s="78">
        <v>30.8</v>
      </c>
      <c r="S2300" s="78">
        <v>65.3</v>
      </c>
      <c r="T2300" s="79">
        <v>9</v>
      </c>
      <c r="V2300" s="86">
        <v>30098</v>
      </c>
      <c r="X2300" s="81" t="str">
        <f t="shared" si="350"/>
        <v>1981-Q3</v>
      </c>
      <c r="Y2300" s="81" t="str">
        <f t="shared" si="351"/>
        <v>1981-Q3</v>
      </c>
      <c r="Z2300" s="87">
        <f t="shared" si="352"/>
        <v>16.25</v>
      </c>
      <c r="AB2300" s="81" t="str">
        <f t="shared" si="353"/>
        <v>1982-Q2</v>
      </c>
      <c r="AC2300" s="81" t="str">
        <f t="shared" si="354"/>
        <v>1982-Q2</v>
      </c>
      <c r="AD2300" s="87">
        <f t="shared" si="355"/>
        <v>15</v>
      </c>
      <c r="AF2300" s="81" t="str">
        <f t="shared" si="356"/>
        <v>1982-Q2</v>
      </c>
      <c r="AG2300" s="87">
        <f t="shared" si="357"/>
        <v>16.25</v>
      </c>
      <c r="AH2300" s="87">
        <f t="shared" si="358"/>
        <v>15</v>
      </c>
      <c r="AI2300" s="87">
        <f t="shared" si="359"/>
        <v>1.25</v>
      </c>
    </row>
    <row r="2301" spans="1:35" ht="12" customHeight="1" x14ac:dyDescent="0.2">
      <c r="A2301" s="73" t="s">
        <v>1887</v>
      </c>
      <c r="B2301" s="74" t="s">
        <v>31</v>
      </c>
      <c r="C2301" s="74" t="s">
        <v>2538</v>
      </c>
      <c r="D2301" s="74" t="s">
        <v>62</v>
      </c>
      <c r="E2301" s="74" t="s">
        <v>1392</v>
      </c>
      <c r="F2301" s="74" t="s">
        <v>2</v>
      </c>
      <c r="G2301" s="74" t="s">
        <v>2680</v>
      </c>
      <c r="H2301" s="76">
        <v>29796</v>
      </c>
      <c r="I2301" s="77">
        <v>372</v>
      </c>
      <c r="J2301" s="78">
        <v>13.35</v>
      </c>
      <c r="K2301" s="78">
        <v>18</v>
      </c>
      <c r="L2301" s="78">
        <v>36.799999999999997</v>
      </c>
      <c r="M2301" s="75" t="s">
        <v>1</v>
      </c>
      <c r="N2301" s="76">
        <v>30092</v>
      </c>
      <c r="O2301" s="77">
        <v>221.7</v>
      </c>
      <c r="P2301" s="78">
        <v>13.25</v>
      </c>
      <c r="Q2301" s="78">
        <v>17.75</v>
      </c>
      <c r="R2301" s="78">
        <v>36.5</v>
      </c>
      <c r="S2301" s="75" t="s">
        <v>1</v>
      </c>
      <c r="T2301" s="79">
        <v>9</v>
      </c>
      <c r="V2301" s="86">
        <v>30092</v>
      </c>
      <c r="X2301" s="81" t="str">
        <f t="shared" si="350"/>
        <v>1981-Q3</v>
      </c>
      <c r="Y2301" s="81" t="str">
        <f t="shared" si="351"/>
        <v>1981-Q3</v>
      </c>
      <c r="Z2301" s="87">
        <f t="shared" si="352"/>
        <v>18</v>
      </c>
      <c r="AB2301" s="81" t="str">
        <f t="shared" si="353"/>
        <v>1982-Q2</v>
      </c>
      <c r="AC2301" s="81" t="str">
        <f t="shared" si="354"/>
        <v>1982-Q2</v>
      </c>
      <c r="AD2301" s="87">
        <f t="shared" si="355"/>
        <v>17.75</v>
      </c>
      <c r="AF2301" s="81" t="str">
        <f t="shared" si="356"/>
        <v>1982-Q2</v>
      </c>
      <c r="AG2301" s="87">
        <f t="shared" si="357"/>
        <v>18</v>
      </c>
      <c r="AH2301" s="87">
        <f t="shared" si="358"/>
        <v>17.75</v>
      </c>
      <c r="AI2301" s="87">
        <f t="shared" si="359"/>
        <v>0.25</v>
      </c>
    </row>
    <row r="2302" spans="1:35" ht="12" customHeight="1" x14ac:dyDescent="0.2">
      <c r="A2302" s="73" t="s">
        <v>1887</v>
      </c>
      <c r="B2302" s="74" t="s">
        <v>89</v>
      </c>
      <c r="C2302" s="74" t="s">
        <v>492</v>
      </c>
      <c r="D2302" s="74" t="s">
        <v>122</v>
      </c>
      <c r="E2302" s="74" t="s">
        <v>513</v>
      </c>
      <c r="F2302" s="74" t="s">
        <v>2</v>
      </c>
      <c r="G2302" s="74" t="s">
        <v>2680</v>
      </c>
      <c r="H2302" s="76">
        <v>29699.75</v>
      </c>
      <c r="I2302" s="77">
        <v>12.2</v>
      </c>
      <c r="J2302" s="78">
        <v>10.5</v>
      </c>
      <c r="K2302" s="78">
        <v>15.7</v>
      </c>
      <c r="L2302" s="78">
        <v>32.200000000000003</v>
      </c>
      <c r="M2302" s="75" t="s">
        <v>1</v>
      </c>
      <c r="N2302" s="76">
        <v>30091</v>
      </c>
      <c r="O2302" s="77">
        <v>7.2</v>
      </c>
      <c r="P2302" s="78">
        <v>9.86</v>
      </c>
      <c r="Q2302" s="78">
        <v>15.1</v>
      </c>
      <c r="R2302" s="78">
        <v>30.93</v>
      </c>
      <c r="S2302" s="75" t="s">
        <v>1</v>
      </c>
      <c r="T2302" s="79">
        <v>13</v>
      </c>
      <c r="V2302" s="86">
        <v>30091</v>
      </c>
      <c r="X2302" s="81" t="str">
        <f t="shared" si="350"/>
        <v>1981-Q2</v>
      </c>
      <c r="Y2302" s="81" t="str">
        <f t="shared" si="351"/>
        <v>1981-Q2</v>
      </c>
      <c r="Z2302" s="87">
        <f t="shared" si="352"/>
        <v>15.7</v>
      </c>
      <c r="AB2302" s="81" t="str">
        <f t="shared" si="353"/>
        <v>1982-Q2</v>
      </c>
      <c r="AC2302" s="81" t="str">
        <f t="shared" si="354"/>
        <v>1982-Q2</v>
      </c>
      <c r="AD2302" s="87">
        <f t="shared" si="355"/>
        <v>15.1</v>
      </c>
      <c r="AF2302" s="81" t="str">
        <f t="shared" si="356"/>
        <v>1982-Q2</v>
      </c>
      <c r="AG2302" s="87">
        <f t="shared" si="357"/>
        <v>15.7</v>
      </c>
      <c r="AH2302" s="87">
        <f t="shared" si="358"/>
        <v>15.1</v>
      </c>
      <c r="AI2302" s="87">
        <f t="shared" si="359"/>
        <v>0.59999999999999964</v>
      </c>
    </row>
    <row r="2303" spans="1:35" ht="12" customHeight="1" x14ac:dyDescent="0.2">
      <c r="A2303" s="73" t="s">
        <v>1887</v>
      </c>
      <c r="B2303" s="74" t="s">
        <v>171</v>
      </c>
      <c r="C2303" s="74" t="s">
        <v>2505</v>
      </c>
      <c r="D2303" s="74" t="s">
        <v>19</v>
      </c>
      <c r="E2303" s="74" t="s">
        <v>1430</v>
      </c>
      <c r="F2303" s="74" t="s">
        <v>2</v>
      </c>
      <c r="G2303" s="74" t="s">
        <v>2680</v>
      </c>
      <c r="H2303" s="76">
        <v>29819</v>
      </c>
      <c r="I2303" s="77">
        <v>5.7</v>
      </c>
      <c r="J2303" s="78">
        <v>14.35</v>
      </c>
      <c r="K2303" s="78">
        <v>18.25</v>
      </c>
      <c r="L2303" s="78">
        <v>32.93</v>
      </c>
      <c r="M2303" s="75" t="s">
        <v>1</v>
      </c>
      <c r="N2303" s="76">
        <v>30091</v>
      </c>
      <c r="O2303" s="77">
        <v>3.2</v>
      </c>
      <c r="P2303" s="78">
        <v>13.55</v>
      </c>
      <c r="Q2303" s="78">
        <v>15.5</v>
      </c>
      <c r="R2303" s="78">
        <v>28.86</v>
      </c>
      <c r="S2303" s="75" t="s">
        <v>1</v>
      </c>
      <c r="T2303" s="79">
        <v>9</v>
      </c>
      <c r="V2303" s="86">
        <v>30091</v>
      </c>
      <c r="X2303" s="81" t="str">
        <f t="shared" si="350"/>
        <v>1981-Q3</v>
      </c>
      <c r="Y2303" s="81" t="str">
        <f t="shared" si="351"/>
        <v>1981-Q3</v>
      </c>
      <c r="Z2303" s="87">
        <f t="shared" si="352"/>
        <v>18.25</v>
      </c>
      <c r="AB2303" s="81" t="str">
        <f t="shared" si="353"/>
        <v>1982-Q2</v>
      </c>
      <c r="AC2303" s="81" t="str">
        <f t="shared" si="354"/>
        <v>1982-Q2</v>
      </c>
      <c r="AD2303" s="87">
        <f t="shared" si="355"/>
        <v>15.5</v>
      </c>
      <c r="AF2303" s="81" t="str">
        <f t="shared" si="356"/>
        <v>1982-Q2</v>
      </c>
      <c r="AG2303" s="87">
        <f t="shared" si="357"/>
        <v>18.25</v>
      </c>
      <c r="AH2303" s="87">
        <f t="shared" si="358"/>
        <v>15.5</v>
      </c>
      <c r="AI2303" s="87">
        <f t="shared" si="359"/>
        <v>2.75</v>
      </c>
    </row>
    <row r="2304" spans="1:35" ht="12" customHeight="1" x14ac:dyDescent="0.2">
      <c r="A2304" s="73" t="s">
        <v>1887</v>
      </c>
      <c r="B2304" s="74" t="s">
        <v>144</v>
      </c>
      <c r="C2304" s="74" t="s">
        <v>13</v>
      </c>
      <c r="D2304" s="74" t="s">
        <v>12</v>
      </c>
      <c r="E2304" s="74" t="s">
        <v>1605</v>
      </c>
      <c r="F2304" s="74" t="s">
        <v>2</v>
      </c>
      <c r="G2304" s="74" t="s">
        <v>2680</v>
      </c>
      <c r="H2304" s="76">
        <v>29843</v>
      </c>
      <c r="I2304" s="77">
        <v>64.5</v>
      </c>
      <c r="J2304" s="78">
        <v>13.37</v>
      </c>
      <c r="K2304" s="78">
        <v>18.8</v>
      </c>
      <c r="L2304" s="78">
        <v>40.9</v>
      </c>
      <c r="M2304" s="78">
        <v>1324.5</v>
      </c>
      <c r="N2304" s="76">
        <v>30091</v>
      </c>
      <c r="O2304" s="77">
        <v>34.299999999999997</v>
      </c>
      <c r="P2304" s="78">
        <v>12.31</v>
      </c>
      <c r="Q2304" s="78">
        <v>16.3</v>
      </c>
      <c r="R2304" s="78">
        <v>40.44</v>
      </c>
      <c r="S2304" s="78">
        <v>1309.9000000000001</v>
      </c>
      <c r="T2304" s="79">
        <v>8</v>
      </c>
      <c r="V2304" s="86">
        <v>30091</v>
      </c>
      <c r="X2304" s="81" t="str">
        <f t="shared" si="350"/>
        <v>1981-Q3</v>
      </c>
      <c r="Y2304" s="81" t="str">
        <f t="shared" si="351"/>
        <v>1981-Q3</v>
      </c>
      <c r="Z2304" s="87">
        <f t="shared" si="352"/>
        <v>18.8</v>
      </c>
      <c r="AB2304" s="81" t="str">
        <f t="shared" si="353"/>
        <v>1982-Q2</v>
      </c>
      <c r="AC2304" s="81" t="str">
        <f t="shared" si="354"/>
        <v>1982-Q2</v>
      </c>
      <c r="AD2304" s="87">
        <f t="shared" si="355"/>
        <v>16.3</v>
      </c>
      <c r="AF2304" s="81" t="str">
        <f t="shared" si="356"/>
        <v>1982-Q2</v>
      </c>
      <c r="AG2304" s="87">
        <f t="shared" si="357"/>
        <v>18.8</v>
      </c>
      <c r="AH2304" s="87">
        <f t="shared" si="358"/>
        <v>16.3</v>
      </c>
      <c r="AI2304" s="87">
        <f t="shared" si="359"/>
        <v>2.5</v>
      </c>
    </row>
    <row r="2305" spans="1:35" ht="12" customHeight="1" x14ac:dyDescent="0.2">
      <c r="A2305" s="73" t="s">
        <v>1887</v>
      </c>
      <c r="B2305" s="74" t="s">
        <v>8</v>
      </c>
      <c r="C2305" s="74" t="s">
        <v>2445</v>
      </c>
      <c r="D2305" s="74" t="s">
        <v>10</v>
      </c>
      <c r="E2305" s="74" t="s">
        <v>1766</v>
      </c>
      <c r="F2305" s="74" t="s">
        <v>2</v>
      </c>
      <c r="G2305" s="74" t="s">
        <v>2680</v>
      </c>
      <c r="H2305" s="76">
        <v>29840</v>
      </c>
      <c r="I2305" s="77">
        <v>12.6</v>
      </c>
      <c r="J2305" s="78">
        <v>12.78</v>
      </c>
      <c r="K2305" s="78">
        <v>16</v>
      </c>
      <c r="L2305" s="78">
        <v>41.55</v>
      </c>
      <c r="M2305" s="75" t="s">
        <v>1</v>
      </c>
      <c r="N2305" s="76">
        <v>30091</v>
      </c>
      <c r="O2305" s="77">
        <v>10.199999999999999</v>
      </c>
      <c r="P2305" s="78">
        <v>12.68</v>
      </c>
      <c r="Q2305" s="78">
        <v>15</v>
      </c>
      <c r="R2305" s="78">
        <v>41.55</v>
      </c>
      <c r="S2305" s="75" t="s">
        <v>1</v>
      </c>
      <c r="T2305" s="79">
        <v>8</v>
      </c>
      <c r="V2305" s="86">
        <v>30091</v>
      </c>
      <c r="X2305" s="81" t="str">
        <f t="shared" si="350"/>
        <v>1981-Q3</v>
      </c>
      <c r="Y2305" s="81" t="str">
        <f t="shared" si="351"/>
        <v>1981-Q3</v>
      </c>
      <c r="Z2305" s="87">
        <f t="shared" si="352"/>
        <v>16</v>
      </c>
      <c r="AB2305" s="81" t="str">
        <f t="shared" si="353"/>
        <v>1982-Q2</v>
      </c>
      <c r="AC2305" s="81" t="str">
        <f t="shared" si="354"/>
        <v>1982-Q2</v>
      </c>
      <c r="AD2305" s="87">
        <f t="shared" si="355"/>
        <v>15</v>
      </c>
      <c r="AF2305" s="81" t="str">
        <f t="shared" si="356"/>
        <v>1982-Q2</v>
      </c>
      <c r="AG2305" s="87">
        <f t="shared" si="357"/>
        <v>16</v>
      </c>
      <c r="AH2305" s="87">
        <f t="shared" si="358"/>
        <v>15</v>
      </c>
      <c r="AI2305" s="87">
        <f t="shared" si="359"/>
        <v>1</v>
      </c>
    </row>
    <row r="2306" spans="1:35" ht="12" customHeight="1" x14ac:dyDescent="0.2">
      <c r="A2306" s="73" t="s">
        <v>1887</v>
      </c>
      <c r="B2306" s="74" t="s">
        <v>116</v>
      </c>
      <c r="C2306" s="74" t="s">
        <v>13</v>
      </c>
      <c r="D2306" s="74" t="s">
        <v>12</v>
      </c>
      <c r="E2306" s="74" t="s">
        <v>1882</v>
      </c>
      <c r="F2306" s="74" t="s">
        <v>2</v>
      </c>
      <c r="G2306" s="74" t="s">
        <v>2680</v>
      </c>
      <c r="H2306" s="76">
        <v>29805</v>
      </c>
      <c r="I2306" s="77">
        <v>20.7</v>
      </c>
      <c r="J2306" s="78">
        <v>11.38</v>
      </c>
      <c r="K2306" s="78">
        <v>16.25</v>
      </c>
      <c r="L2306" s="78">
        <v>35.1</v>
      </c>
      <c r="M2306" s="75" t="s">
        <v>1</v>
      </c>
      <c r="N2306" s="76">
        <v>30090</v>
      </c>
      <c r="O2306" s="77">
        <v>11</v>
      </c>
      <c r="P2306" s="78">
        <v>10.86</v>
      </c>
      <c r="Q2306" s="78">
        <v>14.69</v>
      </c>
      <c r="R2306" s="78">
        <v>34.700000000000003</v>
      </c>
      <c r="S2306" s="78">
        <v>364.9</v>
      </c>
      <c r="T2306" s="79">
        <v>9</v>
      </c>
      <c r="V2306" s="86">
        <v>30090</v>
      </c>
      <c r="X2306" s="81" t="str">
        <f t="shared" si="350"/>
        <v>1981-Q3</v>
      </c>
      <c r="Y2306" s="81" t="str">
        <f t="shared" si="351"/>
        <v>1981-Q3</v>
      </c>
      <c r="Z2306" s="87">
        <f t="shared" si="352"/>
        <v>16.25</v>
      </c>
      <c r="AB2306" s="81" t="str">
        <f t="shared" si="353"/>
        <v>1982-Q2</v>
      </c>
      <c r="AC2306" s="81" t="str">
        <f t="shared" si="354"/>
        <v>1982-Q2</v>
      </c>
      <c r="AD2306" s="87">
        <f t="shared" si="355"/>
        <v>14.69</v>
      </c>
      <c r="AF2306" s="81" t="str">
        <f t="shared" si="356"/>
        <v>1982-Q2</v>
      </c>
      <c r="AG2306" s="87">
        <f t="shared" si="357"/>
        <v>16.25</v>
      </c>
      <c r="AH2306" s="87">
        <f t="shared" si="358"/>
        <v>14.69</v>
      </c>
      <c r="AI2306" s="87">
        <f t="shared" si="359"/>
        <v>1.5600000000000005</v>
      </c>
    </row>
    <row r="2307" spans="1:35" ht="12" customHeight="1" x14ac:dyDescent="0.2">
      <c r="A2307" s="73" t="s">
        <v>1887</v>
      </c>
      <c r="B2307" s="74" t="s">
        <v>89</v>
      </c>
      <c r="C2307" s="74" t="s">
        <v>88</v>
      </c>
      <c r="D2307" s="74" t="s">
        <v>12</v>
      </c>
      <c r="E2307" s="74" t="s">
        <v>535</v>
      </c>
      <c r="F2307" s="74" t="s">
        <v>2</v>
      </c>
      <c r="G2307" s="74" t="s">
        <v>2680</v>
      </c>
      <c r="H2307" s="76">
        <v>29623</v>
      </c>
      <c r="I2307" s="77">
        <v>14</v>
      </c>
      <c r="J2307" s="78">
        <v>11.32</v>
      </c>
      <c r="K2307" s="78">
        <v>15.7</v>
      </c>
      <c r="L2307" s="78">
        <v>36.6</v>
      </c>
      <c r="M2307" s="75" t="s">
        <v>1</v>
      </c>
      <c r="N2307" s="76">
        <v>30089</v>
      </c>
      <c r="O2307" s="77">
        <v>8.1</v>
      </c>
      <c r="P2307" s="78">
        <v>11.17</v>
      </c>
      <c r="Q2307" s="78">
        <v>15.42</v>
      </c>
      <c r="R2307" s="78">
        <v>36.700000000000003</v>
      </c>
      <c r="S2307" s="75" t="s">
        <v>1</v>
      </c>
      <c r="T2307" s="79">
        <v>15</v>
      </c>
      <c r="V2307" s="86">
        <v>30089</v>
      </c>
      <c r="X2307" s="81" t="str">
        <f t="shared" ref="X2307:X2370" si="360">YEAR(H2307)&amp;"-Q"&amp;IF(MONTH(H2307)&lt;4,1,IF(MONTH(H2307)&lt;7,2,IF(MONTH(H2307)&lt;10,3,4)))</f>
        <v>1981-Q1</v>
      </c>
      <c r="Y2307" s="81" t="str">
        <f t="shared" ref="Y2307:Y2370" si="361">IF(ISNUMBER(K2307),X2307,"")</f>
        <v>1981-Q1</v>
      </c>
      <c r="Z2307" s="87">
        <f t="shared" ref="Z2307:Z2370" si="362">IF(ISNUMBER(K2307),K2307,"")</f>
        <v>15.7</v>
      </c>
      <c r="AB2307" s="81" t="str">
        <f t="shared" ref="AB2307:AB2370" si="363">IF(A2307="Settled",YEAR(N2307)&amp;"-Q"&amp;IF(MONTH(N2307)&lt;4,1,IF(MONTH(N2307)&lt;7,2,IF(MONTH(N2307)&lt;10,3,4))),"")</f>
        <v>1982-Q2</v>
      </c>
      <c r="AC2307" s="81" t="str">
        <f t="shared" ref="AC2307:AC2370" si="364">IF(ISNUMBER(Q2307),AB2307,"")</f>
        <v>1982-Q2</v>
      </c>
      <c r="AD2307" s="87">
        <f t="shared" ref="AD2307:AD2370" si="365">IF(ISNUMBER(Q2307),Q2307,"")</f>
        <v>15.42</v>
      </c>
      <c r="AF2307" s="81" t="str">
        <f t="shared" ref="AF2307:AF2370" si="366">IF(AND(LEN(Z2307)&gt;0,LEN(AD2307)&gt;0),AB2307,"")</f>
        <v>1982-Q2</v>
      </c>
      <c r="AG2307" s="87">
        <f t="shared" ref="AG2307:AG2370" si="367">IF(LEN(AF2307)&gt;0,Z2307,"")</f>
        <v>15.7</v>
      </c>
      <c r="AH2307" s="87">
        <f t="shared" ref="AH2307:AH2370" si="368">IF(LEN(AF2307)&gt;0,AD2307,"")</f>
        <v>15.42</v>
      </c>
      <c r="AI2307" s="87">
        <f t="shared" ref="AI2307:AI2370" si="369">IF(LEN(AF2307)&gt;0,AG2307-AH2307,"")</f>
        <v>0.27999999999999936</v>
      </c>
    </row>
    <row r="2308" spans="1:35" ht="12" customHeight="1" x14ac:dyDescent="0.2">
      <c r="A2308" s="73" t="s">
        <v>1887</v>
      </c>
      <c r="B2308" s="74" t="s">
        <v>17</v>
      </c>
      <c r="C2308" s="74" t="s">
        <v>2449</v>
      </c>
      <c r="D2308" s="74" t="s">
        <v>4</v>
      </c>
      <c r="E2308" s="74" t="s">
        <v>1633</v>
      </c>
      <c r="F2308" s="74" t="s">
        <v>2</v>
      </c>
      <c r="G2308" s="74" t="s">
        <v>2680</v>
      </c>
      <c r="H2308" s="76">
        <v>29941</v>
      </c>
      <c r="I2308" s="77">
        <v>6.7</v>
      </c>
      <c r="J2308" s="78">
        <v>12.05</v>
      </c>
      <c r="K2308" s="78">
        <v>19</v>
      </c>
      <c r="L2308" s="78">
        <v>35.86</v>
      </c>
      <c r="M2308" s="75" t="s">
        <v>1</v>
      </c>
      <c r="N2308" s="76">
        <v>30085</v>
      </c>
      <c r="O2308" s="77">
        <v>3.6</v>
      </c>
      <c r="P2308" s="78">
        <v>10.7</v>
      </c>
      <c r="Q2308" s="78">
        <v>15.5</v>
      </c>
      <c r="R2308" s="78">
        <v>38.56</v>
      </c>
      <c r="S2308" s="75" t="s">
        <v>1</v>
      </c>
      <c r="T2308" s="79">
        <v>4</v>
      </c>
      <c r="V2308" s="86">
        <v>30085</v>
      </c>
      <c r="X2308" s="81" t="str">
        <f t="shared" si="360"/>
        <v>1981-Q4</v>
      </c>
      <c r="Y2308" s="81" t="str">
        <f t="shared" si="361"/>
        <v>1981-Q4</v>
      </c>
      <c r="Z2308" s="87">
        <f t="shared" si="362"/>
        <v>19</v>
      </c>
      <c r="AB2308" s="81" t="str">
        <f t="shared" si="363"/>
        <v>1982-Q2</v>
      </c>
      <c r="AC2308" s="81" t="str">
        <f t="shared" si="364"/>
        <v>1982-Q2</v>
      </c>
      <c r="AD2308" s="87">
        <f t="shared" si="365"/>
        <v>15.5</v>
      </c>
      <c r="AF2308" s="81" t="str">
        <f t="shared" si="366"/>
        <v>1982-Q2</v>
      </c>
      <c r="AG2308" s="87">
        <f t="shared" si="367"/>
        <v>19</v>
      </c>
      <c r="AH2308" s="87">
        <f t="shared" si="368"/>
        <v>15.5</v>
      </c>
      <c r="AI2308" s="87">
        <f t="shared" si="369"/>
        <v>3.5</v>
      </c>
    </row>
    <row r="2309" spans="1:35" ht="12" customHeight="1" x14ac:dyDescent="0.2">
      <c r="A2309" s="73" t="s">
        <v>1887</v>
      </c>
      <c r="B2309" s="74" t="s">
        <v>104</v>
      </c>
      <c r="C2309" s="74" t="s">
        <v>13</v>
      </c>
      <c r="D2309" s="74" t="s">
        <v>12</v>
      </c>
      <c r="E2309" s="74" t="s">
        <v>339</v>
      </c>
      <c r="F2309" s="74" t="s">
        <v>2</v>
      </c>
      <c r="G2309" s="74" t="s">
        <v>2680</v>
      </c>
      <c r="H2309" s="76">
        <v>29724</v>
      </c>
      <c r="I2309" s="77">
        <v>10.3</v>
      </c>
      <c r="J2309" s="78">
        <v>12.19</v>
      </c>
      <c r="K2309" s="78">
        <v>16.25</v>
      </c>
      <c r="L2309" s="78">
        <v>36</v>
      </c>
      <c r="M2309" s="75" t="s">
        <v>1</v>
      </c>
      <c r="N2309" s="76">
        <v>30075</v>
      </c>
      <c r="O2309" s="77">
        <v>7.1</v>
      </c>
      <c r="P2309" s="78">
        <v>12.08</v>
      </c>
      <c r="Q2309" s="78">
        <v>16</v>
      </c>
      <c r="R2309" s="78">
        <v>36</v>
      </c>
      <c r="S2309" s="75" t="s">
        <v>1</v>
      </c>
      <c r="T2309" s="79">
        <v>11</v>
      </c>
      <c r="V2309" s="86">
        <v>30075</v>
      </c>
      <c r="X2309" s="81" t="str">
        <f t="shared" si="360"/>
        <v>1981-Q2</v>
      </c>
      <c r="Y2309" s="81" t="str">
        <f t="shared" si="361"/>
        <v>1981-Q2</v>
      </c>
      <c r="Z2309" s="87">
        <f t="shared" si="362"/>
        <v>16.25</v>
      </c>
      <c r="AB2309" s="81" t="str">
        <f t="shared" si="363"/>
        <v>1982-Q2</v>
      </c>
      <c r="AC2309" s="81" t="str">
        <f t="shared" si="364"/>
        <v>1982-Q2</v>
      </c>
      <c r="AD2309" s="87">
        <f t="shared" si="365"/>
        <v>16</v>
      </c>
      <c r="AF2309" s="81" t="str">
        <f t="shared" si="366"/>
        <v>1982-Q2</v>
      </c>
      <c r="AG2309" s="87">
        <f t="shared" si="367"/>
        <v>16.25</v>
      </c>
      <c r="AH2309" s="87">
        <f t="shared" si="368"/>
        <v>16</v>
      </c>
      <c r="AI2309" s="87">
        <f t="shared" si="369"/>
        <v>0.25</v>
      </c>
    </row>
    <row r="2310" spans="1:35" ht="12" customHeight="1" x14ac:dyDescent="0.2">
      <c r="A2310" s="73" t="s">
        <v>1887</v>
      </c>
      <c r="B2310" s="74" t="s">
        <v>42</v>
      </c>
      <c r="C2310" s="74" t="s">
        <v>41</v>
      </c>
      <c r="D2310" s="74" t="s">
        <v>12</v>
      </c>
      <c r="E2310" s="74" t="s">
        <v>1172</v>
      </c>
      <c r="F2310" s="74" t="s">
        <v>2</v>
      </c>
      <c r="G2310" s="74" t="s">
        <v>2680</v>
      </c>
      <c r="H2310" s="76">
        <v>29899</v>
      </c>
      <c r="I2310" s="77">
        <v>12.2</v>
      </c>
      <c r="J2310" s="78">
        <v>14.02</v>
      </c>
      <c r="K2310" s="78">
        <v>21</v>
      </c>
      <c r="L2310" s="78">
        <v>32.5</v>
      </c>
      <c r="M2310" s="75" t="s">
        <v>1</v>
      </c>
      <c r="N2310" s="76">
        <v>30074</v>
      </c>
      <c r="O2310" s="77">
        <v>4.2</v>
      </c>
      <c r="P2310" s="78">
        <v>12.18</v>
      </c>
      <c r="Q2310" s="78">
        <v>16.600000000000001</v>
      </c>
      <c r="R2310" s="78">
        <v>32.729999999999997</v>
      </c>
      <c r="S2310" s="75" t="s">
        <v>1</v>
      </c>
      <c r="T2310" s="79">
        <v>5</v>
      </c>
      <c r="V2310" s="86">
        <v>30074</v>
      </c>
      <c r="X2310" s="81" t="str">
        <f t="shared" si="360"/>
        <v>1981-Q4</v>
      </c>
      <c r="Y2310" s="81" t="str">
        <f t="shared" si="361"/>
        <v>1981-Q4</v>
      </c>
      <c r="Z2310" s="87">
        <f t="shared" si="362"/>
        <v>21</v>
      </c>
      <c r="AB2310" s="81" t="str">
        <f t="shared" si="363"/>
        <v>1982-Q2</v>
      </c>
      <c r="AC2310" s="81" t="str">
        <f t="shared" si="364"/>
        <v>1982-Q2</v>
      </c>
      <c r="AD2310" s="87">
        <f t="shared" si="365"/>
        <v>16.600000000000001</v>
      </c>
      <c r="AF2310" s="81" t="str">
        <f t="shared" si="366"/>
        <v>1982-Q2</v>
      </c>
      <c r="AG2310" s="87">
        <f t="shared" si="367"/>
        <v>21</v>
      </c>
      <c r="AH2310" s="87">
        <f t="shared" si="368"/>
        <v>16.600000000000001</v>
      </c>
      <c r="AI2310" s="87">
        <f t="shared" si="369"/>
        <v>4.3999999999999986</v>
      </c>
    </row>
    <row r="2311" spans="1:35" ht="12" customHeight="1" x14ac:dyDescent="0.2">
      <c r="A2311" s="73" t="s">
        <v>1887</v>
      </c>
      <c r="B2311" s="74" t="s">
        <v>67</v>
      </c>
      <c r="C2311" s="74" t="s">
        <v>772</v>
      </c>
      <c r="D2311" s="74" t="s">
        <v>2002</v>
      </c>
      <c r="E2311" s="74" t="s">
        <v>779</v>
      </c>
      <c r="F2311" s="74" t="s">
        <v>2</v>
      </c>
      <c r="G2311" s="74" t="s">
        <v>2680</v>
      </c>
      <c r="H2311" s="76">
        <v>29875</v>
      </c>
      <c r="I2311" s="77">
        <v>91</v>
      </c>
      <c r="J2311" s="78">
        <v>12.52</v>
      </c>
      <c r="K2311" s="78">
        <v>18</v>
      </c>
      <c r="L2311" s="78">
        <v>31.16</v>
      </c>
      <c r="M2311" s="75" t="s">
        <v>1</v>
      </c>
      <c r="N2311" s="76">
        <v>30071</v>
      </c>
      <c r="O2311" s="77">
        <v>31.3</v>
      </c>
      <c r="P2311" s="78">
        <v>11.37</v>
      </c>
      <c r="Q2311" s="78">
        <v>15.5</v>
      </c>
      <c r="R2311" s="78">
        <v>33.82</v>
      </c>
      <c r="S2311" s="75" t="s">
        <v>1</v>
      </c>
      <c r="T2311" s="79">
        <v>6</v>
      </c>
      <c r="V2311" s="86">
        <v>30071</v>
      </c>
      <c r="X2311" s="81" t="str">
        <f t="shared" si="360"/>
        <v>1981-Q4</v>
      </c>
      <c r="Y2311" s="81" t="str">
        <f t="shared" si="361"/>
        <v>1981-Q4</v>
      </c>
      <c r="Z2311" s="87">
        <f t="shared" si="362"/>
        <v>18</v>
      </c>
      <c r="AB2311" s="81" t="str">
        <f t="shared" si="363"/>
        <v>1982-Q2</v>
      </c>
      <c r="AC2311" s="81" t="str">
        <f t="shared" si="364"/>
        <v>1982-Q2</v>
      </c>
      <c r="AD2311" s="87">
        <f t="shared" si="365"/>
        <v>15.5</v>
      </c>
      <c r="AF2311" s="81" t="str">
        <f t="shared" si="366"/>
        <v>1982-Q2</v>
      </c>
      <c r="AG2311" s="87">
        <f t="shared" si="367"/>
        <v>18</v>
      </c>
      <c r="AH2311" s="87">
        <f t="shared" si="368"/>
        <v>15.5</v>
      </c>
      <c r="AI2311" s="87">
        <f t="shared" si="369"/>
        <v>2.5</v>
      </c>
    </row>
    <row r="2312" spans="1:35" ht="12" customHeight="1" x14ac:dyDescent="0.2">
      <c r="A2312" s="73" t="s">
        <v>1887</v>
      </c>
      <c r="B2312" s="74" t="s">
        <v>210</v>
      </c>
      <c r="C2312" s="74" t="s">
        <v>2402</v>
      </c>
      <c r="D2312" s="74" t="s">
        <v>905</v>
      </c>
      <c r="E2312" s="74" t="s">
        <v>910</v>
      </c>
      <c r="F2312" s="74" t="s">
        <v>2</v>
      </c>
      <c r="G2312" s="74" t="s">
        <v>2680</v>
      </c>
      <c r="H2312" s="76">
        <v>29707</v>
      </c>
      <c r="I2312" s="77">
        <v>37.1</v>
      </c>
      <c r="J2312" s="78">
        <v>10.58</v>
      </c>
      <c r="K2312" s="78">
        <v>14.83</v>
      </c>
      <c r="L2312" s="78">
        <v>36.43</v>
      </c>
      <c r="M2312" s="75" t="s">
        <v>1</v>
      </c>
      <c r="N2312" s="76">
        <v>30071</v>
      </c>
      <c r="O2312" s="77">
        <v>25.6</v>
      </c>
      <c r="P2312" s="78">
        <v>10.54</v>
      </c>
      <c r="Q2312" s="78">
        <v>14.7</v>
      </c>
      <c r="R2312" s="78">
        <v>36.43</v>
      </c>
      <c r="S2312" s="75" t="s">
        <v>1</v>
      </c>
      <c r="T2312" s="79">
        <v>12</v>
      </c>
      <c r="V2312" s="86">
        <v>30071</v>
      </c>
      <c r="X2312" s="81" t="str">
        <f t="shared" si="360"/>
        <v>1981-Q2</v>
      </c>
      <c r="Y2312" s="81" t="str">
        <f t="shared" si="361"/>
        <v>1981-Q2</v>
      </c>
      <c r="Z2312" s="87">
        <f t="shared" si="362"/>
        <v>14.83</v>
      </c>
      <c r="AB2312" s="81" t="str">
        <f t="shared" si="363"/>
        <v>1982-Q2</v>
      </c>
      <c r="AC2312" s="81" t="str">
        <f t="shared" si="364"/>
        <v>1982-Q2</v>
      </c>
      <c r="AD2312" s="87">
        <f t="shared" si="365"/>
        <v>14.7</v>
      </c>
      <c r="AF2312" s="81" t="str">
        <f t="shared" si="366"/>
        <v>1982-Q2</v>
      </c>
      <c r="AG2312" s="87">
        <f t="shared" si="367"/>
        <v>14.83</v>
      </c>
      <c r="AH2312" s="87">
        <f t="shared" si="368"/>
        <v>14.7</v>
      </c>
      <c r="AI2312" s="87">
        <f t="shared" si="369"/>
        <v>0.13000000000000078</v>
      </c>
    </row>
    <row r="2313" spans="1:35" ht="12" customHeight="1" x14ac:dyDescent="0.2">
      <c r="A2313" s="73" t="s">
        <v>1887</v>
      </c>
      <c r="B2313" s="74" t="s">
        <v>63</v>
      </c>
      <c r="C2313" s="74" t="s">
        <v>100</v>
      </c>
      <c r="D2313" s="74" t="s">
        <v>62</v>
      </c>
      <c r="E2313" s="74" t="s">
        <v>838</v>
      </c>
      <c r="F2313" s="74" t="s">
        <v>2</v>
      </c>
      <c r="G2313" s="74" t="s">
        <v>2680</v>
      </c>
      <c r="H2313" s="76">
        <v>29858</v>
      </c>
      <c r="I2313" s="77">
        <v>95.5</v>
      </c>
      <c r="J2313" s="78">
        <v>11.73</v>
      </c>
      <c r="K2313" s="78">
        <v>17.75</v>
      </c>
      <c r="L2313" s="78">
        <v>38.799999999999997</v>
      </c>
      <c r="M2313" s="75" t="s">
        <v>1</v>
      </c>
      <c r="N2313" s="76">
        <v>30069</v>
      </c>
      <c r="O2313" s="77">
        <v>31.7</v>
      </c>
      <c r="P2313" s="78">
        <v>11.15</v>
      </c>
      <c r="Q2313" s="78">
        <v>15.75</v>
      </c>
      <c r="R2313" s="78">
        <v>37.299999999999997</v>
      </c>
      <c r="S2313" s="78">
        <v>926.8</v>
      </c>
      <c r="T2313" s="79">
        <v>7</v>
      </c>
      <c r="V2313" s="86">
        <v>30069</v>
      </c>
      <c r="X2313" s="81" t="str">
        <f t="shared" si="360"/>
        <v>1981-Q3</v>
      </c>
      <c r="Y2313" s="81" t="str">
        <f t="shared" si="361"/>
        <v>1981-Q3</v>
      </c>
      <c r="Z2313" s="87">
        <f t="shared" si="362"/>
        <v>17.75</v>
      </c>
      <c r="AB2313" s="81" t="str">
        <f t="shared" si="363"/>
        <v>1982-Q2</v>
      </c>
      <c r="AC2313" s="81" t="str">
        <f t="shared" si="364"/>
        <v>1982-Q2</v>
      </c>
      <c r="AD2313" s="87">
        <f t="shared" si="365"/>
        <v>15.75</v>
      </c>
      <c r="AF2313" s="81" t="str">
        <f t="shared" si="366"/>
        <v>1982-Q2</v>
      </c>
      <c r="AG2313" s="87">
        <f t="shared" si="367"/>
        <v>17.75</v>
      </c>
      <c r="AH2313" s="87">
        <f t="shared" si="368"/>
        <v>15.75</v>
      </c>
      <c r="AI2313" s="87">
        <f t="shared" si="369"/>
        <v>2</v>
      </c>
    </row>
    <row r="2314" spans="1:35" ht="12" customHeight="1" x14ac:dyDescent="0.2">
      <c r="A2314" s="73" t="s">
        <v>1887</v>
      </c>
      <c r="B2314" s="74" t="s">
        <v>8</v>
      </c>
      <c r="C2314" s="74" t="s">
        <v>3016</v>
      </c>
      <c r="D2314" s="74" t="s">
        <v>124</v>
      </c>
      <c r="E2314" s="74" t="s">
        <v>1835</v>
      </c>
      <c r="F2314" s="74" t="s">
        <v>2</v>
      </c>
      <c r="G2314" s="74" t="s">
        <v>2680</v>
      </c>
      <c r="H2314" s="76">
        <v>29782</v>
      </c>
      <c r="I2314" s="77">
        <v>36.700000000000003</v>
      </c>
      <c r="J2314" s="75" t="s">
        <v>1</v>
      </c>
      <c r="K2314" s="78">
        <v>15.5</v>
      </c>
      <c r="L2314" s="78">
        <v>39.090000000000003</v>
      </c>
      <c r="M2314" s="75" t="s">
        <v>1</v>
      </c>
      <c r="N2314" s="76">
        <v>30068</v>
      </c>
      <c r="O2314" s="77">
        <v>30.3</v>
      </c>
      <c r="P2314" s="78">
        <v>11.58</v>
      </c>
      <c r="Q2314" s="78">
        <v>15</v>
      </c>
      <c r="R2314" s="78">
        <v>39.090000000000003</v>
      </c>
      <c r="S2314" s="78">
        <v>547.70000000000005</v>
      </c>
      <c r="T2314" s="79">
        <v>9</v>
      </c>
      <c r="V2314" s="86">
        <v>30068</v>
      </c>
      <c r="X2314" s="81" t="str">
        <f t="shared" si="360"/>
        <v>1981-Q3</v>
      </c>
      <c r="Y2314" s="81" t="str">
        <f t="shared" si="361"/>
        <v>1981-Q3</v>
      </c>
      <c r="Z2314" s="87">
        <f t="shared" si="362"/>
        <v>15.5</v>
      </c>
      <c r="AB2314" s="81" t="str">
        <f t="shared" si="363"/>
        <v>1982-Q2</v>
      </c>
      <c r="AC2314" s="81" t="str">
        <f t="shared" si="364"/>
        <v>1982-Q2</v>
      </c>
      <c r="AD2314" s="87">
        <f t="shared" si="365"/>
        <v>15</v>
      </c>
      <c r="AF2314" s="81" t="str">
        <f t="shared" si="366"/>
        <v>1982-Q2</v>
      </c>
      <c r="AG2314" s="87">
        <f t="shared" si="367"/>
        <v>15.5</v>
      </c>
      <c r="AH2314" s="87">
        <f t="shared" si="368"/>
        <v>15</v>
      </c>
      <c r="AI2314" s="87">
        <f t="shared" si="369"/>
        <v>0.5</v>
      </c>
    </row>
    <row r="2315" spans="1:35" ht="12" customHeight="1" x14ac:dyDescent="0.2">
      <c r="A2315" s="73" t="s">
        <v>1887</v>
      </c>
      <c r="B2315" s="74" t="s">
        <v>70</v>
      </c>
      <c r="C2315" s="74" t="s">
        <v>149</v>
      </c>
      <c r="D2315" s="74" t="s">
        <v>22</v>
      </c>
      <c r="E2315" s="74" t="s">
        <v>742</v>
      </c>
      <c r="F2315" s="74" t="s">
        <v>2</v>
      </c>
      <c r="G2315" s="74" t="s">
        <v>2680</v>
      </c>
      <c r="H2315" s="76">
        <v>29791</v>
      </c>
      <c r="I2315" s="77">
        <v>31.4</v>
      </c>
      <c r="J2315" s="78">
        <v>12.44</v>
      </c>
      <c r="K2315" s="78">
        <v>17</v>
      </c>
      <c r="L2315" s="78">
        <v>39.89</v>
      </c>
      <c r="M2315" s="75" t="s">
        <v>1</v>
      </c>
      <c r="N2315" s="76">
        <v>30063.75</v>
      </c>
      <c r="O2315" s="77">
        <v>21</v>
      </c>
      <c r="P2315" s="78">
        <v>12.38</v>
      </c>
      <c r="Q2315" s="78">
        <v>15.75</v>
      </c>
      <c r="R2315" s="78">
        <v>38</v>
      </c>
      <c r="S2315" s="78">
        <v>292.89999999999998</v>
      </c>
      <c r="T2315" s="79">
        <v>9</v>
      </c>
      <c r="V2315" s="86">
        <v>30063.75</v>
      </c>
      <c r="X2315" s="81" t="str">
        <f t="shared" si="360"/>
        <v>1981-Q3</v>
      </c>
      <c r="Y2315" s="81" t="str">
        <f t="shared" si="361"/>
        <v>1981-Q3</v>
      </c>
      <c r="Z2315" s="87">
        <f t="shared" si="362"/>
        <v>17</v>
      </c>
      <c r="AB2315" s="81" t="str">
        <f t="shared" si="363"/>
        <v>1982-Q2</v>
      </c>
      <c r="AC2315" s="81" t="str">
        <f t="shared" si="364"/>
        <v>1982-Q2</v>
      </c>
      <c r="AD2315" s="87">
        <f t="shared" si="365"/>
        <v>15.75</v>
      </c>
      <c r="AF2315" s="81" t="str">
        <f t="shared" si="366"/>
        <v>1982-Q2</v>
      </c>
      <c r="AG2315" s="87">
        <f t="shared" si="367"/>
        <v>17</v>
      </c>
      <c r="AH2315" s="87">
        <f t="shared" si="368"/>
        <v>15.75</v>
      </c>
      <c r="AI2315" s="87">
        <f t="shared" si="369"/>
        <v>1.25</v>
      </c>
    </row>
    <row r="2316" spans="1:35" ht="12" customHeight="1" x14ac:dyDescent="0.2">
      <c r="A2316" s="73" t="s">
        <v>1887</v>
      </c>
      <c r="B2316" s="74" t="s">
        <v>158</v>
      </c>
      <c r="C2316" s="74" t="s">
        <v>161</v>
      </c>
      <c r="D2316" s="74" t="s">
        <v>118</v>
      </c>
      <c r="E2316" s="74" t="s">
        <v>1476</v>
      </c>
      <c r="F2316" s="74" t="s">
        <v>2</v>
      </c>
      <c r="G2316" s="74" t="s">
        <v>2680</v>
      </c>
      <c r="H2316" s="76">
        <v>29872</v>
      </c>
      <c r="I2316" s="77">
        <v>6.4</v>
      </c>
      <c r="J2316" s="78">
        <v>11.09</v>
      </c>
      <c r="K2316" s="78">
        <v>17.5</v>
      </c>
      <c r="L2316" s="78">
        <v>32.590000000000003</v>
      </c>
      <c r="M2316" s="75" t="s">
        <v>1</v>
      </c>
      <c r="N2316" s="76">
        <v>30053.75</v>
      </c>
      <c r="O2316" s="77">
        <v>4.5999999999999996</v>
      </c>
      <c r="P2316" s="78">
        <v>11.12</v>
      </c>
      <c r="Q2316" s="78">
        <v>14.5</v>
      </c>
      <c r="R2316" s="78">
        <v>47.9</v>
      </c>
      <c r="S2316" s="75" t="s">
        <v>1</v>
      </c>
      <c r="T2316" s="79">
        <v>6</v>
      </c>
      <c r="V2316" s="86">
        <v>30053.75</v>
      </c>
      <c r="X2316" s="81" t="str">
        <f t="shared" si="360"/>
        <v>1981-Q4</v>
      </c>
      <c r="Y2316" s="81" t="str">
        <f t="shared" si="361"/>
        <v>1981-Q4</v>
      </c>
      <c r="Z2316" s="87">
        <f t="shared" si="362"/>
        <v>17.5</v>
      </c>
      <c r="AB2316" s="81" t="str">
        <f t="shared" si="363"/>
        <v>1982-Q2</v>
      </c>
      <c r="AC2316" s="81" t="str">
        <f t="shared" si="364"/>
        <v>1982-Q2</v>
      </c>
      <c r="AD2316" s="87">
        <f t="shared" si="365"/>
        <v>14.5</v>
      </c>
      <c r="AF2316" s="81" t="str">
        <f t="shared" si="366"/>
        <v>1982-Q2</v>
      </c>
      <c r="AG2316" s="87">
        <f t="shared" si="367"/>
        <v>17.5</v>
      </c>
      <c r="AH2316" s="87">
        <f t="shared" si="368"/>
        <v>14.5</v>
      </c>
      <c r="AI2316" s="87">
        <f t="shared" si="369"/>
        <v>3</v>
      </c>
    </row>
    <row r="2317" spans="1:35" ht="12" customHeight="1" x14ac:dyDescent="0.2">
      <c r="A2317" s="73" t="s">
        <v>1887</v>
      </c>
      <c r="B2317" s="74" t="s">
        <v>60</v>
      </c>
      <c r="C2317" s="74" t="s">
        <v>2360</v>
      </c>
      <c r="D2317" s="74" t="s">
        <v>2095</v>
      </c>
      <c r="E2317" s="74" t="s">
        <v>849</v>
      </c>
      <c r="F2317" s="74" t="s">
        <v>2</v>
      </c>
      <c r="G2317" s="74" t="s">
        <v>2680</v>
      </c>
      <c r="H2317" s="76">
        <v>29776</v>
      </c>
      <c r="I2317" s="77">
        <v>15.5</v>
      </c>
      <c r="J2317" s="78">
        <v>13.31</v>
      </c>
      <c r="K2317" s="78">
        <v>18.5</v>
      </c>
      <c r="L2317" s="78">
        <v>34.39</v>
      </c>
      <c r="M2317" s="75" t="s">
        <v>1</v>
      </c>
      <c r="N2317" s="76">
        <v>30048.75</v>
      </c>
      <c r="O2317" s="77">
        <v>12</v>
      </c>
      <c r="P2317" s="78">
        <v>13.71</v>
      </c>
      <c r="Q2317" s="78">
        <v>16.399999999999999</v>
      </c>
      <c r="R2317" s="78">
        <v>29.44</v>
      </c>
      <c r="S2317" s="75" t="s">
        <v>1</v>
      </c>
      <c r="T2317" s="79">
        <v>9</v>
      </c>
      <c r="V2317" s="86">
        <v>30048.75</v>
      </c>
      <c r="X2317" s="81" t="str">
        <f t="shared" si="360"/>
        <v>1981-Q3</v>
      </c>
      <c r="Y2317" s="81" t="str">
        <f t="shared" si="361"/>
        <v>1981-Q3</v>
      </c>
      <c r="Z2317" s="87">
        <f t="shared" si="362"/>
        <v>18.5</v>
      </c>
      <c r="AB2317" s="81" t="str">
        <f t="shared" si="363"/>
        <v>1982-Q2</v>
      </c>
      <c r="AC2317" s="81" t="str">
        <f t="shared" si="364"/>
        <v>1982-Q2</v>
      </c>
      <c r="AD2317" s="87">
        <f t="shared" si="365"/>
        <v>16.399999999999999</v>
      </c>
      <c r="AF2317" s="81" t="str">
        <f t="shared" si="366"/>
        <v>1982-Q2</v>
      </c>
      <c r="AG2317" s="87">
        <f t="shared" si="367"/>
        <v>18.5</v>
      </c>
      <c r="AH2317" s="87">
        <f t="shared" si="368"/>
        <v>16.399999999999999</v>
      </c>
      <c r="AI2317" s="87">
        <f t="shared" si="369"/>
        <v>2.1000000000000014</v>
      </c>
    </row>
    <row r="2318" spans="1:35" ht="12" customHeight="1" x14ac:dyDescent="0.2">
      <c r="A2318" s="73" t="s">
        <v>1887</v>
      </c>
      <c r="B2318" s="74" t="s">
        <v>17</v>
      </c>
      <c r="C2318" s="74" t="s">
        <v>20</v>
      </c>
      <c r="D2318" s="74" t="s">
        <v>19</v>
      </c>
      <c r="E2318" s="74" t="s">
        <v>1627</v>
      </c>
      <c r="F2318" s="74" t="s">
        <v>2</v>
      </c>
      <c r="G2318" s="74" t="s">
        <v>2680</v>
      </c>
      <c r="H2318" s="76">
        <v>29894</v>
      </c>
      <c r="I2318" s="77">
        <v>5.4</v>
      </c>
      <c r="J2318" s="78">
        <v>11.14</v>
      </c>
      <c r="K2318" s="78">
        <v>17</v>
      </c>
      <c r="L2318" s="75" t="s">
        <v>1</v>
      </c>
      <c r="M2318" s="75" t="s">
        <v>1</v>
      </c>
      <c r="N2318" s="76">
        <v>30045.75</v>
      </c>
      <c r="O2318" s="77">
        <v>5.4</v>
      </c>
      <c r="P2318" s="78">
        <v>9.85</v>
      </c>
      <c r="Q2318" s="78">
        <v>15.5</v>
      </c>
      <c r="R2318" s="75" t="s">
        <v>1</v>
      </c>
      <c r="S2318" s="75" t="s">
        <v>1</v>
      </c>
      <c r="T2318" s="79">
        <v>5</v>
      </c>
      <c r="V2318" s="86">
        <v>30045.75</v>
      </c>
      <c r="X2318" s="81" t="str">
        <f t="shared" si="360"/>
        <v>1981-Q4</v>
      </c>
      <c r="Y2318" s="81" t="str">
        <f t="shared" si="361"/>
        <v>1981-Q4</v>
      </c>
      <c r="Z2318" s="87">
        <f t="shared" si="362"/>
        <v>17</v>
      </c>
      <c r="AB2318" s="81" t="str">
        <f t="shared" si="363"/>
        <v>1982-Q2</v>
      </c>
      <c r="AC2318" s="81" t="str">
        <f t="shared" si="364"/>
        <v>1982-Q2</v>
      </c>
      <c r="AD2318" s="87">
        <f t="shared" si="365"/>
        <v>15.5</v>
      </c>
      <c r="AF2318" s="81" t="str">
        <f t="shared" si="366"/>
        <v>1982-Q2</v>
      </c>
      <c r="AG2318" s="87">
        <f t="shared" si="367"/>
        <v>17</v>
      </c>
      <c r="AH2318" s="87">
        <f t="shared" si="368"/>
        <v>15.5</v>
      </c>
      <c r="AI2318" s="87">
        <f t="shared" si="369"/>
        <v>1.5</v>
      </c>
    </row>
    <row r="2319" spans="1:35" ht="12" customHeight="1" x14ac:dyDescent="0.2">
      <c r="A2319" s="73" t="s">
        <v>1887</v>
      </c>
      <c r="B2319" s="74" t="s">
        <v>31</v>
      </c>
      <c r="C2319" s="74" t="s">
        <v>1417</v>
      </c>
      <c r="D2319" s="74" t="s">
        <v>1418</v>
      </c>
      <c r="E2319" s="74" t="s">
        <v>1420</v>
      </c>
      <c r="F2319" s="74" t="s">
        <v>2</v>
      </c>
      <c r="G2319" s="74" t="s">
        <v>2680</v>
      </c>
      <c r="H2319" s="76">
        <v>29887</v>
      </c>
      <c r="I2319" s="77">
        <v>5.8</v>
      </c>
      <c r="J2319" s="78">
        <v>13.96</v>
      </c>
      <c r="K2319" s="78">
        <v>17.5</v>
      </c>
      <c r="L2319" s="78">
        <v>43.5</v>
      </c>
      <c r="M2319" s="75" t="s">
        <v>1</v>
      </c>
      <c r="N2319" s="76">
        <v>30043</v>
      </c>
      <c r="O2319" s="77">
        <v>3.3</v>
      </c>
      <c r="P2319" s="78">
        <v>12.8</v>
      </c>
      <c r="Q2319" s="78">
        <v>15.5</v>
      </c>
      <c r="R2319" s="78">
        <v>43.5</v>
      </c>
      <c r="S2319" s="75" t="s">
        <v>1</v>
      </c>
      <c r="T2319" s="79">
        <v>5</v>
      </c>
      <c r="V2319" s="86">
        <v>30043</v>
      </c>
      <c r="X2319" s="81" t="str">
        <f t="shared" si="360"/>
        <v>1981-Q4</v>
      </c>
      <c r="Y2319" s="81" t="str">
        <f t="shared" si="361"/>
        <v>1981-Q4</v>
      </c>
      <c r="Z2319" s="87">
        <f t="shared" si="362"/>
        <v>17.5</v>
      </c>
      <c r="AB2319" s="81" t="str">
        <f t="shared" si="363"/>
        <v>1982-Q2</v>
      </c>
      <c r="AC2319" s="81" t="str">
        <f t="shared" si="364"/>
        <v>1982-Q2</v>
      </c>
      <c r="AD2319" s="87">
        <f t="shared" si="365"/>
        <v>15.5</v>
      </c>
      <c r="AF2319" s="81" t="str">
        <f t="shared" si="366"/>
        <v>1982-Q2</v>
      </c>
      <c r="AG2319" s="87">
        <f t="shared" si="367"/>
        <v>17.5</v>
      </c>
      <c r="AH2319" s="87">
        <f t="shared" si="368"/>
        <v>15.5</v>
      </c>
      <c r="AI2319" s="87">
        <f t="shared" si="369"/>
        <v>2</v>
      </c>
    </row>
    <row r="2320" spans="1:35" ht="12" customHeight="1" x14ac:dyDescent="0.2">
      <c r="A2320" s="73" t="s">
        <v>1887</v>
      </c>
      <c r="B2320" s="74" t="s">
        <v>42</v>
      </c>
      <c r="C2320" s="74" t="s">
        <v>1148</v>
      </c>
      <c r="D2320" s="74" t="s">
        <v>12</v>
      </c>
      <c r="E2320" s="74" t="s">
        <v>1158</v>
      </c>
      <c r="F2320" s="74" t="s">
        <v>2</v>
      </c>
      <c r="G2320" s="74" t="s">
        <v>2680</v>
      </c>
      <c r="H2320" s="76">
        <v>29864</v>
      </c>
      <c r="I2320" s="77">
        <v>16.600000000000001</v>
      </c>
      <c r="J2320" s="78">
        <v>13.85</v>
      </c>
      <c r="K2320" s="78">
        <v>19.5</v>
      </c>
      <c r="L2320" s="78">
        <v>36.83</v>
      </c>
      <c r="M2320" s="75" t="s">
        <v>1</v>
      </c>
      <c r="N2320" s="76">
        <v>30042</v>
      </c>
      <c r="O2320" s="77">
        <v>6.2</v>
      </c>
      <c r="P2320" s="78">
        <v>12.83</v>
      </c>
      <c r="Q2320" s="78">
        <v>16.5</v>
      </c>
      <c r="R2320" s="78">
        <v>36.83</v>
      </c>
      <c r="S2320" s="75" t="s">
        <v>1</v>
      </c>
      <c r="T2320" s="79">
        <v>5</v>
      </c>
      <c r="V2320" s="86">
        <v>30042</v>
      </c>
      <c r="X2320" s="81" t="str">
        <f t="shared" si="360"/>
        <v>1981-Q4</v>
      </c>
      <c r="Y2320" s="81" t="str">
        <f t="shared" si="361"/>
        <v>1981-Q4</v>
      </c>
      <c r="Z2320" s="87">
        <f t="shared" si="362"/>
        <v>19.5</v>
      </c>
      <c r="AB2320" s="81" t="str">
        <f t="shared" si="363"/>
        <v>1982-Q2</v>
      </c>
      <c r="AC2320" s="81" t="str">
        <f t="shared" si="364"/>
        <v>1982-Q2</v>
      </c>
      <c r="AD2320" s="87">
        <f t="shared" si="365"/>
        <v>16.5</v>
      </c>
      <c r="AF2320" s="81" t="str">
        <f t="shared" si="366"/>
        <v>1982-Q2</v>
      </c>
      <c r="AG2320" s="87">
        <f t="shared" si="367"/>
        <v>19.5</v>
      </c>
      <c r="AH2320" s="87">
        <f t="shared" si="368"/>
        <v>16.5</v>
      </c>
      <c r="AI2320" s="87">
        <f t="shared" si="369"/>
        <v>3</v>
      </c>
    </row>
    <row r="2321" spans="1:35" ht="12" customHeight="1" x14ac:dyDescent="0.2">
      <c r="A2321" s="73" t="s">
        <v>1887</v>
      </c>
      <c r="B2321" s="74" t="s">
        <v>163</v>
      </c>
      <c r="C2321" s="74" t="s">
        <v>2330</v>
      </c>
      <c r="D2321" s="74" t="s">
        <v>15</v>
      </c>
      <c r="E2321" s="74" t="s">
        <v>1471</v>
      </c>
      <c r="F2321" s="74" t="s">
        <v>2</v>
      </c>
      <c r="G2321" s="74" t="s">
        <v>2680</v>
      </c>
      <c r="H2321" s="76">
        <v>29644</v>
      </c>
      <c r="I2321" s="77">
        <v>74.400000000000006</v>
      </c>
      <c r="J2321" s="78">
        <v>11.62</v>
      </c>
      <c r="K2321" s="78">
        <v>15.88</v>
      </c>
      <c r="L2321" s="78">
        <v>33.81</v>
      </c>
      <c r="M2321" s="75" t="s">
        <v>1</v>
      </c>
      <c r="N2321" s="76">
        <v>30042</v>
      </c>
      <c r="O2321" s="77">
        <v>56.4</v>
      </c>
      <c r="P2321" s="78">
        <v>11.09</v>
      </c>
      <c r="Q2321" s="78">
        <v>14.7</v>
      </c>
      <c r="R2321" s="78">
        <v>33.04</v>
      </c>
      <c r="S2321" s="75" t="s">
        <v>1</v>
      </c>
      <c r="T2321" s="79">
        <v>13</v>
      </c>
      <c r="V2321" s="86">
        <v>30042</v>
      </c>
      <c r="X2321" s="81" t="str">
        <f t="shared" si="360"/>
        <v>1981-Q1</v>
      </c>
      <c r="Y2321" s="81" t="str">
        <f t="shared" si="361"/>
        <v>1981-Q1</v>
      </c>
      <c r="Z2321" s="87">
        <f t="shared" si="362"/>
        <v>15.88</v>
      </c>
      <c r="AB2321" s="81" t="str">
        <f t="shared" si="363"/>
        <v>1982-Q2</v>
      </c>
      <c r="AC2321" s="81" t="str">
        <f t="shared" si="364"/>
        <v>1982-Q2</v>
      </c>
      <c r="AD2321" s="87">
        <f t="shared" si="365"/>
        <v>14.7</v>
      </c>
      <c r="AF2321" s="81" t="str">
        <f t="shared" si="366"/>
        <v>1982-Q2</v>
      </c>
      <c r="AG2321" s="87">
        <f t="shared" si="367"/>
        <v>15.88</v>
      </c>
      <c r="AH2321" s="87">
        <f t="shared" si="368"/>
        <v>14.7</v>
      </c>
      <c r="AI2321" s="87">
        <f t="shared" si="369"/>
        <v>1.1800000000000015</v>
      </c>
    </row>
    <row r="2322" spans="1:35" ht="12" customHeight="1" x14ac:dyDescent="0.2">
      <c r="A2322" s="73" t="s">
        <v>1887</v>
      </c>
      <c r="B2322" s="74" t="s">
        <v>231</v>
      </c>
      <c r="C2322" s="74" t="s">
        <v>2446</v>
      </c>
      <c r="D2322" s="74" t="s">
        <v>631</v>
      </c>
      <c r="E2322" s="74" t="s">
        <v>634</v>
      </c>
      <c r="F2322" s="74" t="s">
        <v>2</v>
      </c>
      <c r="G2322" s="74" t="s">
        <v>2680</v>
      </c>
      <c r="H2322" s="76">
        <v>29769</v>
      </c>
      <c r="I2322" s="77">
        <v>44.8</v>
      </c>
      <c r="J2322" s="78">
        <v>11.09</v>
      </c>
      <c r="K2322" s="78">
        <v>17.600000000000001</v>
      </c>
      <c r="L2322" s="78">
        <v>34.56</v>
      </c>
      <c r="M2322" s="75" t="s">
        <v>1</v>
      </c>
      <c r="N2322" s="76">
        <v>30041</v>
      </c>
      <c r="O2322" s="77">
        <v>39</v>
      </c>
      <c r="P2322" s="78">
        <v>10.87</v>
      </c>
      <c r="Q2322" s="78">
        <v>17</v>
      </c>
      <c r="R2322" s="78">
        <v>34.56</v>
      </c>
      <c r="S2322" s="75" t="s">
        <v>1</v>
      </c>
      <c r="T2322" s="79">
        <v>9</v>
      </c>
      <c r="V2322" s="86">
        <v>30041</v>
      </c>
      <c r="X2322" s="81" t="str">
        <f t="shared" si="360"/>
        <v>1981-Q3</v>
      </c>
      <c r="Y2322" s="81" t="str">
        <f t="shared" si="361"/>
        <v>1981-Q3</v>
      </c>
      <c r="Z2322" s="87">
        <f t="shared" si="362"/>
        <v>17.600000000000001</v>
      </c>
      <c r="AB2322" s="81" t="str">
        <f t="shared" si="363"/>
        <v>1982-Q1</v>
      </c>
      <c r="AC2322" s="81" t="str">
        <f t="shared" si="364"/>
        <v>1982-Q1</v>
      </c>
      <c r="AD2322" s="87">
        <f t="shared" si="365"/>
        <v>17</v>
      </c>
      <c r="AF2322" s="81" t="str">
        <f t="shared" si="366"/>
        <v>1982-Q1</v>
      </c>
      <c r="AG2322" s="87">
        <f t="shared" si="367"/>
        <v>17.600000000000001</v>
      </c>
      <c r="AH2322" s="87">
        <f t="shared" si="368"/>
        <v>17</v>
      </c>
      <c r="AI2322" s="87">
        <f t="shared" si="369"/>
        <v>0.60000000000000142</v>
      </c>
    </row>
    <row r="2323" spans="1:35" ht="12" customHeight="1" x14ac:dyDescent="0.2">
      <c r="A2323" s="73" t="s">
        <v>1887</v>
      </c>
      <c r="B2323" s="74" t="s">
        <v>171</v>
      </c>
      <c r="C2323" s="74" t="s">
        <v>2776</v>
      </c>
      <c r="D2323" s="74" t="s">
        <v>19</v>
      </c>
      <c r="E2323" s="74" t="s">
        <v>1444</v>
      </c>
      <c r="F2323" s="74" t="s">
        <v>2</v>
      </c>
      <c r="G2323" s="74" t="s">
        <v>2680</v>
      </c>
      <c r="H2323" s="76">
        <v>29768</v>
      </c>
      <c r="I2323" s="77">
        <v>15.4</v>
      </c>
      <c r="J2323" s="78">
        <v>12.46</v>
      </c>
      <c r="K2323" s="78">
        <v>18</v>
      </c>
      <c r="L2323" s="78">
        <v>35.15</v>
      </c>
      <c r="M2323" s="75" t="s">
        <v>1</v>
      </c>
      <c r="N2323" s="76">
        <v>30040</v>
      </c>
      <c r="O2323" s="77">
        <v>9.4</v>
      </c>
      <c r="P2323" s="78">
        <v>11.45</v>
      </c>
      <c r="Q2323" s="78">
        <v>15.5</v>
      </c>
      <c r="R2323" s="78">
        <v>32.92</v>
      </c>
      <c r="S2323" s="75" t="s">
        <v>1</v>
      </c>
      <c r="T2323" s="79">
        <v>9</v>
      </c>
      <c r="V2323" s="86">
        <v>30040</v>
      </c>
      <c r="X2323" s="81" t="str">
        <f t="shared" si="360"/>
        <v>1981-Q3</v>
      </c>
      <c r="Y2323" s="81" t="str">
        <f t="shared" si="361"/>
        <v>1981-Q3</v>
      </c>
      <c r="Z2323" s="87">
        <f t="shared" si="362"/>
        <v>18</v>
      </c>
      <c r="AB2323" s="81" t="str">
        <f t="shared" si="363"/>
        <v>1982-Q1</v>
      </c>
      <c r="AC2323" s="81" t="str">
        <f t="shared" si="364"/>
        <v>1982-Q1</v>
      </c>
      <c r="AD2323" s="87">
        <f t="shared" si="365"/>
        <v>15.5</v>
      </c>
      <c r="AF2323" s="81" t="str">
        <f t="shared" si="366"/>
        <v>1982-Q1</v>
      </c>
      <c r="AG2323" s="87">
        <f t="shared" si="367"/>
        <v>18</v>
      </c>
      <c r="AH2323" s="87">
        <f t="shared" si="368"/>
        <v>15.5</v>
      </c>
      <c r="AI2323" s="87">
        <f t="shared" si="369"/>
        <v>2.5</v>
      </c>
    </row>
    <row r="2324" spans="1:35" ht="12" customHeight="1" x14ac:dyDescent="0.2">
      <c r="A2324" s="73" t="s">
        <v>1887</v>
      </c>
      <c r="B2324" s="74" t="s">
        <v>60</v>
      </c>
      <c r="C2324" s="74" t="s">
        <v>59</v>
      </c>
      <c r="D2324" s="74" t="s">
        <v>2228</v>
      </c>
      <c r="E2324" s="74" t="s">
        <v>857</v>
      </c>
      <c r="F2324" s="74" t="s">
        <v>2</v>
      </c>
      <c r="G2324" s="74" t="s">
        <v>2680</v>
      </c>
      <c r="H2324" s="76">
        <v>29766</v>
      </c>
      <c r="I2324" s="77">
        <v>69.3</v>
      </c>
      <c r="J2324" s="78">
        <v>12.74</v>
      </c>
      <c r="K2324" s="78">
        <v>16.5</v>
      </c>
      <c r="L2324" s="75" t="s">
        <v>1</v>
      </c>
      <c r="M2324" s="75" t="s">
        <v>1</v>
      </c>
      <c r="N2324" s="76">
        <v>30037</v>
      </c>
      <c r="O2324" s="77">
        <v>31.9</v>
      </c>
      <c r="P2324" s="78">
        <v>12.34</v>
      </c>
      <c r="Q2324" s="78">
        <v>15.4</v>
      </c>
      <c r="R2324" s="75" t="s">
        <v>1</v>
      </c>
      <c r="S2324" s="78">
        <v>673.8</v>
      </c>
      <c r="T2324" s="79">
        <v>9</v>
      </c>
      <c r="V2324" s="86">
        <v>30037</v>
      </c>
      <c r="X2324" s="81" t="str">
        <f t="shared" si="360"/>
        <v>1981-Q2</v>
      </c>
      <c r="Y2324" s="81" t="str">
        <f t="shared" si="361"/>
        <v>1981-Q2</v>
      </c>
      <c r="Z2324" s="87">
        <f t="shared" si="362"/>
        <v>16.5</v>
      </c>
      <c r="AB2324" s="81" t="str">
        <f t="shared" si="363"/>
        <v>1982-Q1</v>
      </c>
      <c r="AC2324" s="81" t="str">
        <f t="shared" si="364"/>
        <v>1982-Q1</v>
      </c>
      <c r="AD2324" s="87">
        <f t="shared" si="365"/>
        <v>15.4</v>
      </c>
      <c r="AF2324" s="81" t="str">
        <f t="shared" si="366"/>
        <v>1982-Q1</v>
      </c>
      <c r="AG2324" s="87">
        <f t="shared" si="367"/>
        <v>16.5</v>
      </c>
      <c r="AH2324" s="87">
        <f t="shared" si="368"/>
        <v>15.4</v>
      </c>
      <c r="AI2324" s="87">
        <f t="shared" si="369"/>
        <v>1.0999999999999996</v>
      </c>
    </row>
    <row r="2325" spans="1:35" ht="12" customHeight="1" x14ac:dyDescent="0.2">
      <c r="A2325" s="73" t="s">
        <v>1887</v>
      </c>
      <c r="B2325" s="74" t="s">
        <v>89</v>
      </c>
      <c r="C2325" s="74" t="s">
        <v>492</v>
      </c>
      <c r="D2325" s="74" t="s">
        <v>122</v>
      </c>
      <c r="E2325" s="74" t="s">
        <v>514</v>
      </c>
      <c r="F2325" s="74" t="s">
        <v>2</v>
      </c>
      <c r="G2325" s="74" t="s">
        <v>2680</v>
      </c>
      <c r="H2325" s="76">
        <v>29695.75</v>
      </c>
      <c r="I2325" s="77">
        <v>26.5</v>
      </c>
      <c r="J2325" s="78">
        <v>10.82</v>
      </c>
      <c r="K2325" s="78">
        <v>15.12</v>
      </c>
      <c r="L2325" s="78">
        <v>35.06</v>
      </c>
      <c r="M2325" s="75" t="s">
        <v>1</v>
      </c>
      <c r="N2325" s="76">
        <v>30032</v>
      </c>
      <c r="O2325" s="77">
        <v>24</v>
      </c>
      <c r="P2325" s="78">
        <v>10.58</v>
      </c>
      <c r="Q2325" s="78">
        <v>15.1</v>
      </c>
      <c r="R2325" s="78">
        <v>36.92</v>
      </c>
      <c r="S2325" s="75" t="s">
        <v>1</v>
      </c>
      <c r="T2325" s="79">
        <v>11</v>
      </c>
      <c r="V2325" s="86">
        <v>30032</v>
      </c>
      <c r="X2325" s="81" t="str">
        <f t="shared" si="360"/>
        <v>1981-Q2</v>
      </c>
      <c r="Y2325" s="81" t="str">
        <f t="shared" si="361"/>
        <v>1981-Q2</v>
      </c>
      <c r="Z2325" s="87">
        <f t="shared" si="362"/>
        <v>15.12</v>
      </c>
      <c r="AB2325" s="81" t="str">
        <f t="shared" si="363"/>
        <v>1982-Q1</v>
      </c>
      <c r="AC2325" s="81" t="str">
        <f t="shared" si="364"/>
        <v>1982-Q1</v>
      </c>
      <c r="AD2325" s="87">
        <f t="shared" si="365"/>
        <v>15.1</v>
      </c>
      <c r="AF2325" s="81" t="str">
        <f t="shared" si="366"/>
        <v>1982-Q1</v>
      </c>
      <c r="AG2325" s="87">
        <f t="shared" si="367"/>
        <v>15.12</v>
      </c>
      <c r="AH2325" s="87">
        <f t="shared" si="368"/>
        <v>15.1</v>
      </c>
      <c r="AI2325" s="87">
        <f t="shared" si="369"/>
        <v>1.9999999999999574E-2</v>
      </c>
    </row>
    <row r="2326" spans="1:35" ht="12" customHeight="1" x14ac:dyDescent="0.2">
      <c r="A2326" s="73" t="s">
        <v>1887</v>
      </c>
      <c r="B2326" s="74" t="s">
        <v>184</v>
      </c>
      <c r="C2326" s="74" t="s">
        <v>2452</v>
      </c>
      <c r="D2326" s="74" t="s">
        <v>4</v>
      </c>
      <c r="E2326" s="74" t="s">
        <v>1270</v>
      </c>
      <c r="F2326" s="74" t="s">
        <v>2</v>
      </c>
      <c r="G2326" s="74" t="s">
        <v>2680</v>
      </c>
      <c r="H2326" s="76">
        <v>29711</v>
      </c>
      <c r="I2326" s="77">
        <v>186.8</v>
      </c>
      <c r="J2326" s="78">
        <v>12.92</v>
      </c>
      <c r="K2326" s="78">
        <v>19</v>
      </c>
      <c r="L2326" s="78">
        <v>35.65</v>
      </c>
      <c r="M2326" s="75" t="s">
        <v>1</v>
      </c>
      <c r="N2326" s="76">
        <v>30027</v>
      </c>
      <c r="O2326" s="77">
        <v>107</v>
      </c>
      <c r="P2326" s="78">
        <v>12.25</v>
      </c>
      <c r="Q2326" s="78">
        <v>17.3</v>
      </c>
      <c r="R2326" s="78">
        <v>37.69</v>
      </c>
      <c r="S2326" s="75" t="s">
        <v>1</v>
      </c>
      <c r="T2326" s="79">
        <v>10</v>
      </c>
      <c r="V2326" s="86">
        <v>30027</v>
      </c>
      <c r="X2326" s="81" t="str">
        <f t="shared" si="360"/>
        <v>1981-Q2</v>
      </c>
      <c r="Y2326" s="81" t="str">
        <f t="shared" si="361"/>
        <v>1981-Q2</v>
      </c>
      <c r="Z2326" s="87">
        <f t="shared" si="362"/>
        <v>19</v>
      </c>
      <c r="AB2326" s="81" t="str">
        <f t="shared" si="363"/>
        <v>1982-Q1</v>
      </c>
      <c r="AC2326" s="81" t="str">
        <f t="shared" si="364"/>
        <v>1982-Q1</v>
      </c>
      <c r="AD2326" s="87">
        <f t="shared" si="365"/>
        <v>17.3</v>
      </c>
      <c r="AF2326" s="81" t="str">
        <f t="shared" si="366"/>
        <v>1982-Q1</v>
      </c>
      <c r="AG2326" s="87">
        <f t="shared" si="367"/>
        <v>19</v>
      </c>
      <c r="AH2326" s="87">
        <f t="shared" si="368"/>
        <v>17.3</v>
      </c>
      <c r="AI2326" s="87">
        <f t="shared" si="369"/>
        <v>1.6999999999999993</v>
      </c>
    </row>
    <row r="2327" spans="1:35" ht="12" customHeight="1" x14ac:dyDescent="0.2">
      <c r="A2327" s="73" t="s">
        <v>1887</v>
      </c>
      <c r="B2327" s="74" t="s">
        <v>14</v>
      </c>
      <c r="C2327" s="74" t="s">
        <v>131</v>
      </c>
      <c r="D2327" s="74" t="s">
        <v>2095</v>
      </c>
      <c r="E2327" s="74" t="s">
        <v>1728</v>
      </c>
      <c r="F2327" s="74" t="s">
        <v>2</v>
      </c>
      <c r="G2327" s="74" t="s">
        <v>2680</v>
      </c>
      <c r="H2327" s="76">
        <v>29720</v>
      </c>
      <c r="I2327" s="77">
        <v>142.30000000000001</v>
      </c>
      <c r="J2327" s="78">
        <v>13.43</v>
      </c>
      <c r="K2327" s="78">
        <v>18</v>
      </c>
      <c r="L2327" s="78">
        <v>38.5</v>
      </c>
      <c r="M2327" s="75" t="s">
        <v>1</v>
      </c>
      <c r="N2327" s="76">
        <v>30022</v>
      </c>
      <c r="O2327" s="77">
        <v>81.8</v>
      </c>
      <c r="P2327" s="78">
        <v>12.76</v>
      </c>
      <c r="Q2327" s="78">
        <v>16.25</v>
      </c>
      <c r="R2327" s="78">
        <v>38.5</v>
      </c>
      <c r="S2327" s="78">
        <v>899.9</v>
      </c>
      <c r="T2327" s="79">
        <v>10</v>
      </c>
      <c r="V2327" s="86">
        <v>30022</v>
      </c>
      <c r="X2327" s="81" t="str">
        <f t="shared" si="360"/>
        <v>1981-Q2</v>
      </c>
      <c r="Y2327" s="81" t="str">
        <f t="shared" si="361"/>
        <v>1981-Q2</v>
      </c>
      <c r="Z2327" s="87">
        <f t="shared" si="362"/>
        <v>18</v>
      </c>
      <c r="AB2327" s="81" t="str">
        <f t="shared" si="363"/>
        <v>1982-Q1</v>
      </c>
      <c r="AC2327" s="81" t="str">
        <f t="shared" si="364"/>
        <v>1982-Q1</v>
      </c>
      <c r="AD2327" s="87">
        <f t="shared" si="365"/>
        <v>16.25</v>
      </c>
      <c r="AF2327" s="81" t="str">
        <f t="shared" si="366"/>
        <v>1982-Q1</v>
      </c>
      <c r="AG2327" s="87">
        <f t="shared" si="367"/>
        <v>18</v>
      </c>
      <c r="AH2327" s="87">
        <f t="shared" si="368"/>
        <v>16.25</v>
      </c>
      <c r="AI2327" s="87">
        <f t="shared" si="369"/>
        <v>1.75</v>
      </c>
    </row>
    <row r="2328" spans="1:35" ht="12" customHeight="1" x14ac:dyDescent="0.2">
      <c r="A2328" s="73" t="s">
        <v>1887</v>
      </c>
      <c r="B2328" s="74" t="s">
        <v>39</v>
      </c>
      <c r="C2328" s="74" t="s">
        <v>187</v>
      </c>
      <c r="D2328" s="74" t="s">
        <v>2188</v>
      </c>
      <c r="E2328" s="74" t="s">
        <v>1219</v>
      </c>
      <c r="F2328" s="74" t="s">
        <v>2</v>
      </c>
      <c r="G2328" s="74" t="s">
        <v>2680</v>
      </c>
      <c r="H2328" s="76">
        <v>29691.75</v>
      </c>
      <c r="I2328" s="77">
        <v>250.8</v>
      </c>
      <c r="J2328" s="78">
        <v>12.68</v>
      </c>
      <c r="K2328" s="78">
        <v>17.600000000000001</v>
      </c>
      <c r="L2328" s="78">
        <v>41.62</v>
      </c>
      <c r="M2328" s="75" t="s">
        <v>1</v>
      </c>
      <c r="N2328" s="76">
        <v>30018</v>
      </c>
      <c r="O2328" s="77">
        <v>142.5</v>
      </c>
      <c r="P2328" s="78">
        <v>12.47</v>
      </c>
      <c r="Q2328" s="78">
        <v>17.100000000000001</v>
      </c>
      <c r="R2328" s="78">
        <v>41.48</v>
      </c>
      <c r="S2328" s="75" t="s">
        <v>1</v>
      </c>
      <c r="T2328" s="79">
        <v>10</v>
      </c>
      <c r="V2328" s="86">
        <v>30018</v>
      </c>
      <c r="X2328" s="81" t="str">
        <f t="shared" si="360"/>
        <v>1981-Q2</v>
      </c>
      <c r="Y2328" s="81" t="str">
        <f t="shared" si="361"/>
        <v>1981-Q2</v>
      </c>
      <c r="Z2328" s="87">
        <f t="shared" si="362"/>
        <v>17.600000000000001</v>
      </c>
      <c r="AB2328" s="81" t="str">
        <f t="shared" si="363"/>
        <v>1982-Q1</v>
      </c>
      <c r="AC2328" s="81" t="str">
        <f t="shared" si="364"/>
        <v>1982-Q1</v>
      </c>
      <c r="AD2328" s="87">
        <f t="shared" si="365"/>
        <v>17.100000000000001</v>
      </c>
      <c r="AF2328" s="81" t="str">
        <f t="shared" si="366"/>
        <v>1982-Q1</v>
      </c>
      <c r="AG2328" s="87">
        <f t="shared" si="367"/>
        <v>17.600000000000001</v>
      </c>
      <c r="AH2328" s="87">
        <f t="shared" si="368"/>
        <v>17.100000000000001</v>
      </c>
      <c r="AI2328" s="87">
        <f t="shared" si="369"/>
        <v>0.5</v>
      </c>
    </row>
    <row r="2329" spans="1:35" ht="12" customHeight="1" x14ac:dyDescent="0.2">
      <c r="A2329" s="73" t="s">
        <v>1887</v>
      </c>
      <c r="B2329" s="74" t="s">
        <v>89</v>
      </c>
      <c r="C2329" s="74" t="s">
        <v>88</v>
      </c>
      <c r="D2329" s="74" t="s">
        <v>12</v>
      </c>
      <c r="E2329" s="74" t="s">
        <v>534</v>
      </c>
      <c r="F2329" s="74" t="s">
        <v>2</v>
      </c>
      <c r="G2329" s="74" t="s">
        <v>2680</v>
      </c>
      <c r="H2329" s="76">
        <v>29637</v>
      </c>
      <c r="I2329" s="77">
        <v>43.2</v>
      </c>
      <c r="J2329" s="78">
        <v>11.91</v>
      </c>
      <c r="K2329" s="78">
        <v>18</v>
      </c>
      <c r="L2329" s="78">
        <v>36.369999999999997</v>
      </c>
      <c r="M2329" s="75" t="s">
        <v>1</v>
      </c>
      <c r="N2329" s="76">
        <v>30013</v>
      </c>
      <c r="O2329" s="77">
        <v>26.2</v>
      </c>
      <c r="P2329" s="78">
        <v>10.79</v>
      </c>
      <c r="Q2329" s="78">
        <v>15</v>
      </c>
      <c r="R2329" s="78">
        <v>36.75</v>
      </c>
      <c r="S2329" s="75" t="s">
        <v>1</v>
      </c>
      <c r="T2329" s="79">
        <v>12</v>
      </c>
      <c r="V2329" s="86">
        <v>30013</v>
      </c>
      <c r="X2329" s="81" t="str">
        <f t="shared" si="360"/>
        <v>1981-Q1</v>
      </c>
      <c r="Y2329" s="81" t="str">
        <f t="shared" si="361"/>
        <v>1981-Q1</v>
      </c>
      <c r="Z2329" s="87">
        <f t="shared" si="362"/>
        <v>18</v>
      </c>
      <c r="AB2329" s="81" t="str">
        <f t="shared" si="363"/>
        <v>1982-Q1</v>
      </c>
      <c r="AC2329" s="81" t="str">
        <f t="shared" si="364"/>
        <v>1982-Q1</v>
      </c>
      <c r="AD2329" s="87">
        <f t="shared" si="365"/>
        <v>15</v>
      </c>
      <c r="AF2329" s="81" t="str">
        <f t="shared" si="366"/>
        <v>1982-Q1</v>
      </c>
      <c r="AG2329" s="87">
        <f t="shared" si="367"/>
        <v>18</v>
      </c>
      <c r="AH2329" s="87">
        <f t="shared" si="368"/>
        <v>15</v>
      </c>
      <c r="AI2329" s="87">
        <f t="shared" si="369"/>
        <v>3</v>
      </c>
    </row>
    <row r="2330" spans="1:35" ht="12" customHeight="1" x14ac:dyDescent="0.2">
      <c r="A2330" s="73" t="s">
        <v>1887</v>
      </c>
      <c r="B2330" s="74" t="s">
        <v>111</v>
      </c>
      <c r="C2330" s="74" t="s">
        <v>2263</v>
      </c>
      <c r="D2330" s="74" t="s">
        <v>26</v>
      </c>
      <c r="E2330" s="74" t="s">
        <v>289</v>
      </c>
      <c r="F2330" s="74" t="s">
        <v>2</v>
      </c>
      <c r="G2330" s="74" t="s">
        <v>2680</v>
      </c>
      <c r="H2330" s="76">
        <v>29707</v>
      </c>
      <c r="I2330" s="77">
        <v>101.4</v>
      </c>
      <c r="J2330" s="78">
        <v>12.09</v>
      </c>
      <c r="K2330" s="78">
        <v>18.02</v>
      </c>
      <c r="L2330" s="78">
        <v>30.42</v>
      </c>
      <c r="M2330" s="75" t="s">
        <v>1</v>
      </c>
      <c r="N2330" s="76">
        <v>30011</v>
      </c>
      <c r="O2330" s="77">
        <v>26.2</v>
      </c>
      <c r="P2330" s="78">
        <v>11.46</v>
      </c>
      <c r="Q2330" s="78">
        <v>15.03</v>
      </c>
      <c r="R2330" s="78">
        <v>30.64</v>
      </c>
      <c r="S2330" s="75" t="s">
        <v>1</v>
      </c>
      <c r="T2330" s="79">
        <v>10</v>
      </c>
      <c r="V2330" s="86">
        <v>30011</v>
      </c>
      <c r="X2330" s="81" t="str">
        <f t="shared" si="360"/>
        <v>1981-Q2</v>
      </c>
      <c r="Y2330" s="81" t="str">
        <f t="shared" si="361"/>
        <v>1981-Q2</v>
      </c>
      <c r="Z2330" s="87">
        <f t="shared" si="362"/>
        <v>18.02</v>
      </c>
      <c r="AB2330" s="81" t="str">
        <f t="shared" si="363"/>
        <v>1982-Q1</v>
      </c>
      <c r="AC2330" s="81" t="str">
        <f t="shared" si="364"/>
        <v>1982-Q1</v>
      </c>
      <c r="AD2330" s="87">
        <f t="shared" si="365"/>
        <v>15.03</v>
      </c>
      <c r="AF2330" s="81" t="str">
        <f t="shared" si="366"/>
        <v>1982-Q1</v>
      </c>
      <c r="AG2330" s="87">
        <f t="shared" si="367"/>
        <v>18.02</v>
      </c>
      <c r="AH2330" s="87">
        <f t="shared" si="368"/>
        <v>15.03</v>
      </c>
      <c r="AI2330" s="87">
        <f t="shared" si="369"/>
        <v>2.99</v>
      </c>
    </row>
    <row r="2331" spans="1:35" ht="12" customHeight="1" x14ac:dyDescent="0.2">
      <c r="A2331" s="73" t="s">
        <v>1887</v>
      </c>
      <c r="B2331" s="74" t="s">
        <v>1653</v>
      </c>
      <c r="C2331" s="74" t="s">
        <v>2127</v>
      </c>
      <c r="D2331" s="74" t="s">
        <v>2095</v>
      </c>
      <c r="E2331" s="74" t="s">
        <v>1686</v>
      </c>
      <c r="F2331" s="74" t="s">
        <v>2</v>
      </c>
      <c r="G2331" s="74" t="s">
        <v>2680</v>
      </c>
      <c r="H2331" s="76">
        <v>29733</v>
      </c>
      <c r="I2331" s="77">
        <v>11.7</v>
      </c>
      <c r="J2331" s="78">
        <v>12.91</v>
      </c>
      <c r="K2331" s="78">
        <v>19.3</v>
      </c>
      <c r="L2331" s="78">
        <v>39.4</v>
      </c>
      <c r="M2331" s="75" t="s">
        <v>1</v>
      </c>
      <c r="N2331" s="76">
        <v>30011</v>
      </c>
      <c r="O2331" s="77">
        <v>7.9</v>
      </c>
      <c r="P2331" s="78">
        <v>11.96</v>
      </c>
      <c r="Q2331" s="78">
        <v>16</v>
      </c>
      <c r="R2331" s="78">
        <v>41.85</v>
      </c>
      <c r="S2331" s="75" t="s">
        <v>1</v>
      </c>
      <c r="T2331" s="79">
        <v>9</v>
      </c>
      <c r="V2331" s="86">
        <v>30011</v>
      </c>
      <c r="X2331" s="81" t="str">
        <f t="shared" si="360"/>
        <v>1981-Q2</v>
      </c>
      <c r="Y2331" s="81" t="str">
        <f t="shared" si="361"/>
        <v>1981-Q2</v>
      </c>
      <c r="Z2331" s="87">
        <f t="shared" si="362"/>
        <v>19.3</v>
      </c>
      <c r="AB2331" s="81" t="str">
        <f t="shared" si="363"/>
        <v>1982-Q1</v>
      </c>
      <c r="AC2331" s="81" t="str">
        <f t="shared" si="364"/>
        <v>1982-Q1</v>
      </c>
      <c r="AD2331" s="87">
        <f t="shared" si="365"/>
        <v>16</v>
      </c>
      <c r="AF2331" s="81" t="str">
        <f t="shared" si="366"/>
        <v>1982-Q1</v>
      </c>
      <c r="AG2331" s="87">
        <f t="shared" si="367"/>
        <v>19.3</v>
      </c>
      <c r="AH2331" s="87">
        <f t="shared" si="368"/>
        <v>16</v>
      </c>
      <c r="AI2331" s="87">
        <f t="shared" si="369"/>
        <v>3.3000000000000007</v>
      </c>
    </row>
    <row r="2332" spans="1:35" ht="12" customHeight="1" x14ac:dyDescent="0.2">
      <c r="A2332" s="73" t="s">
        <v>1887</v>
      </c>
      <c r="B2332" s="74" t="s">
        <v>67</v>
      </c>
      <c r="C2332" s="74" t="s">
        <v>752</v>
      </c>
      <c r="D2332" s="74" t="s">
        <v>2188</v>
      </c>
      <c r="E2332" s="74" t="s">
        <v>757</v>
      </c>
      <c r="F2332" s="74" t="s">
        <v>2</v>
      </c>
      <c r="G2332" s="74" t="s">
        <v>2680</v>
      </c>
      <c r="H2332" s="76">
        <v>29812</v>
      </c>
      <c r="I2332" s="77">
        <v>9.6</v>
      </c>
      <c r="J2332" s="78">
        <v>15.37</v>
      </c>
      <c r="K2332" s="78">
        <v>18</v>
      </c>
      <c r="L2332" s="78">
        <v>40.6</v>
      </c>
      <c r="M2332" s="75" t="s">
        <v>1</v>
      </c>
      <c r="N2332" s="76">
        <v>30008</v>
      </c>
      <c r="O2332" s="77">
        <v>4.3</v>
      </c>
      <c r="P2332" s="78">
        <v>13.2</v>
      </c>
      <c r="Q2332" s="78">
        <v>15.25</v>
      </c>
      <c r="R2332" s="78">
        <v>38.729999999999997</v>
      </c>
      <c r="S2332" s="75" t="s">
        <v>1</v>
      </c>
      <c r="T2332" s="79">
        <v>6</v>
      </c>
      <c r="V2332" s="86">
        <v>30008</v>
      </c>
      <c r="X2332" s="81" t="str">
        <f t="shared" si="360"/>
        <v>1981-Q3</v>
      </c>
      <c r="Y2332" s="81" t="str">
        <f t="shared" si="361"/>
        <v>1981-Q3</v>
      </c>
      <c r="Z2332" s="87">
        <f t="shared" si="362"/>
        <v>18</v>
      </c>
      <c r="AB2332" s="81" t="str">
        <f t="shared" si="363"/>
        <v>1982-Q1</v>
      </c>
      <c r="AC2332" s="81" t="str">
        <f t="shared" si="364"/>
        <v>1982-Q1</v>
      </c>
      <c r="AD2332" s="87">
        <f t="shared" si="365"/>
        <v>15.25</v>
      </c>
      <c r="AF2332" s="81" t="str">
        <f t="shared" si="366"/>
        <v>1982-Q1</v>
      </c>
      <c r="AG2332" s="87">
        <f t="shared" si="367"/>
        <v>18</v>
      </c>
      <c r="AH2332" s="87">
        <f t="shared" si="368"/>
        <v>15.25</v>
      </c>
      <c r="AI2332" s="87">
        <f t="shared" si="369"/>
        <v>2.75</v>
      </c>
    </row>
    <row r="2333" spans="1:35" ht="12" customHeight="1" x14ac:dyDescent="0.2">
      <c r="A2333" s="73" t="s">
        <v>1887</v>
      </c>
      <c r="B2333" s="74" t="s">
        <v>89</v>
      </c>
      <c r="C2333" s="74" t="s">
        <v>88</v>
      </c>
      <c r="D2333" s="74" t="s">
        <v>12</v>
      </c>
      <c r="E2333" s="74" t="s">
        <v>536</v>
      </c>
      <c r="F2333" s="74" t="s">
        <v>2</v>
      </c>
      <c r="G2333" s="74" t="s">
        <v>2680</v>
      </c>
      <c r="H2333" s="76">
        <v>29434</v>
      </c>
      <c r="I2333" s="77">
        <v>53.1</v>
      </c>
      <c r="J2333" s="78">
        <v>10.55</v>
      </c>
      <c r="K2333" s="78">
        <v>15</v>
      </c>
      <c r="L2333" s="78">
        <v>39.9</v>
      </c>
      <c r="M2333" s="75" t="s">
        <v>1</v>
      </c>
      <c r="N2333" s="76">
        <v>30001</v>
      </c>
      <c r="O2333" s="77">
        <v>26.4</v>
      </c>
      <c r="P2333" s="78">
        <v>10.66</v>
      </c>
      <c r="Q2333" s="78">
        <v>15.17</v>
      </c>
      <c r="R2333" s="78">
        <v>39.28</v>
      </c>
      <c r="S2333" s="75" t="s">
        <v>1</v>
      </c>
      <c r="T2333" s="79">
        <v>18</v>
      </c>
      <c r="V2333" s="86">
        <v>30001</v>
      </c>
      <c r="X2333" s="81" t="str">
        <f t="shared" si="360"/>
        <v>1980-Q3</v>
      </c>
      <c r="Y2333" s="81" t="str">
        <f t="shared" si="361"/>
        <v>1980-Q3</v>
      </c>
      <c r="Z2333" s="87">
        <f t="shared" si="362"/>
        <v>15</v>
      </c>
      <c r="AB2333" s="81" t="str">
        <f t="shared" si="363"/>
        <v>1982-Q1</v>
      </c>
      <c r="AC2333" s="81" t="str">
        <f t="shared" si="364"/>
        <v>1982-Q1</v>
      </c>
      <c r="AD2333" s="87">
        <f t="shared" si="365"/>
        <v>15.17</v>
      </c>
      <c r="AF2333" s="81" t="str">
        <f t="shared" si="366"/>
        <v>1982-Q1</v>
      </c>
      <c r="AG2333" s="87">
        <f t="shared" si="367"/>
        <v>15</v>
      </c>
      <c r="AH2333" s="87">
        <f t="shared" si="368"/>
        <v>15.17</v>
      </c>
      <c r="AI2333" s="87">
        <f t="shared" si="369"/>
        <v>-0.16999999999999993</v>
      </c>
    </row>
    <row r="2334" spans="1:35" ht="12" customHeight="1" x14ac:dyDescent="0.2">
      <c r="A2334" s="73" t="s">
        <v>1887</v>
      </c>
      <c r="B2334" s="74" t="s">
        <v>57</v>
      </c>
      <c r="C2334" s="74" t="s">
        <v>214</v>
      </c>
      <c r="D2334" s="74" t="s">
        <v>22</v>
      </c>
      <c r="E2334" s="74" t="s">
        <v>892</v>
      </c>
      <c r="F2334" s="74" t="s">
        <v>2</v>
      </c>
      <c r="G2334" s="74" t="s">
        <v>2680</v>
      </c>
      <c r="H2334" s="76">
        <v>29782</v>
      </c>
      <c r="I2334" s="77">
        <v>15.3</v>
      </c>
      <c r="J2334" s="78">
        <v>11.32</v>
      </c>
      <c r="K2334" s="78">
        <v>16.5</v>
      </c>
      <c r="L2334" s="78">
        <v>29.76</v>
      </c>
      <c r="M2334" s="75" t="s">
        <v>1</v>
      </c>
      <c r="N2334" s="76">
        <v>29999</v>
      </c>
      <c r="O2334" s="77">
        <v>10.5</v>
      </c>
      <c r="P2334" s="78">
        <v>10.98</v>
      </c>
      <c r="Q2334" s="78">
        <v>15</v>
      </c>
      <c r="R2334" s="78">
        <v>29.97</v>
      </c>
      <c r="S2334" s="75" t="s">
        <v>1</v>
      </c>
      <c r="T2334" s="79">
        <v>7</v>
      </c>
      <c r="V2334" s="86">
        <v>29999</v>
      </c>
      <c r="X2334" s="81" t="str">
        <f t="shared" si="360"/>
        <v>1981-Q3</v>
      </c>
      <c r="Y2334" s="81" t="str">
        <f t="shared" si="361"/>
        <v>1981-Q3</v>
      </c>
      <c r="Z2334" s="87">
        <f t="shared" si="362"/>
        <v>16.5</v>
      </c>
      <c r="AB2334" s="81" t="str">
        <f t="shared" si="363"/>
        <v>1982-Q1</v>
      </c>
      <c r="AC2334" s="81" t="str">
        <f t="shared" si="364"/>
        <v>1982-Q1</v>
      </c>
      <c r="AD2334" s="87">
        <f t="shared" si="365"/>
        <v>15</v>
      </c>
      <c r="AF2334" s="81" t="str">
        <f t="shared" si="366"/>
        <v>1982-Q1</v>
      </c>
      <c r="AG2334" s="87">
        <f t="shared" si="367"/>
        <v>16.5</v>
      </c>
      <c r="AH2334" s="87">
        <f t="shared" si="368"/>
        <v>15</v>
      </c>
      <c r="AI2334" s="87">
        <f t="shared" si="369"/>
        <v>1.5</v>
      </c>
    </row>
    <row r="2335" spans="1:35" ht="12" customHeight="1" x14ac:dyDescent="0.2">
      <c r="A2335" s="73" t="s">
        <v>1887</v>
      </c>
      <c r="B2335" s="74" t="s">
        <v>46</v>
      </c>
      <c r="C2335" s="74" t="s">
        <v>1100</v>
      </c>
      <c r="D2335" s="74" t="s">
        <v>1101</v>
      </c>
      <c r="E2335" s="74" t="s">
        <v>1107</v>
      </c>
      <c r="F2335" s="74" t="s">
        <v>2</v>
      </c>
      <c r="G2335" s="74" t="s">
        <v>2680</v>
      </c>
      <c r="H2335" s="76">
        <v>29630</v>
      </c>
      <c r="I2335" s="77">
        <v>494.6</v>
      </c>
      <c r="J2335" s="78">
        <v>11.07</v>
      </c>
      <c r="K2335" s="78">
        <v>17</v>
      </c>
      <c r="L2335" s="78">
        <v>38.99</v>
      </c>
      <c r="M2335" s="75" t="s">
        <v>1</v>
      </c>
      <c r="N2335" s="76">
        <v>29993</v>
      </c>
      <c r="O2335" s="77">
        <v>337.8</v>
      </c>
      <c r="P2335" s="78">
        <v>10.67</v>
      </c>
      <c r="Q2335" s="78">
        <v>16</v>
      </c>
      <c r="R2335" s="78">
        <v>38.6</v>
      </c>
      <c r="S2335" s="75" t="s">
        <v>1</v>
      </c>
      <c r="T2335" s="79">
        <v>12</v>
      </c>
      <c r="V2335" s="86">
        <v>29993</v>
      </c>
      <c r="X2335" s="81" t="str">
        <f t="shared" si="360"/>
        <v>1981-Q1</v>
      </c>
      <c r="Y2335" s="81" t="str">
        <f t="shared" si="361"/>
        <v>1981-Q1</v>
      </c>
      <c r="Z2335" s="87">
        <f t="shared" si="362"/>
        <v>17</v>
      </c>
      <c r="AB2335" s="81" t="str">
        <f t="shared" si="363"/>
        <v>1982-Q1</v>
      </c>
      <c r="AC2335" s="81" t="str">
        <f t="shared" si="364"/>
        <v>1982-Q1</v>
      </c>
      <c r="AD2335" s="87">
        <f t="shared" si="365"/>
        <v>16</v>
      </c>
      <c r="AF2335" s="81" t="str">
        <f t="shared" si="366"/>
        <v>1982-Q1</v>
      </c>
      <c r="AG2335" s="87">
        <f t="shared" si="367"/>
        <v>17</v>
      </c>
      <c r="AH2335" s="87">
        <f t="shared" si="368"/>
        <v>16</v>
      </c>
      <c r="AI2335" s="87">
        <f t="shared" si="369"/>
        <v>1</v>
      </c>
    </row>
    <row r="2336" spans="1:35" ht="12" customHeight="1" x14ac:dyDescent="0.2">
      <c r="A2336" s="73" t="s">
        <v>1887</v>
      </c>
      <c r="B2336" s="74" t="s">
        <v>28</v>
      </c>
      <c r="C2336" s="74" t="s">
        <v>1502</v>
      </c>
      <c r="D2336" s="74" t="s">
        <v>22</v>
      </c>
      <c r="E2336" s="74" t="s">
        <v>1509</v>
      </c>
      <c r="F2336" s="74" t="s">
        <v>2</v>
      </c>
      <c r="G2336" s="74" t="s">
        <v>2680</v>
      </c>
      <c r="H2336" s="76">
        <v>29915</v>
      </c>
      <c r="I2336" s="77">
        <v>25</v>
      </c>
      <c r="J2336" s="78">
        <v>13</v>
      </c>
      <c r="K2336" s="78">
        <v>18</v>
      </c>
      <c r="L2336" s="78">
        <v>49.1</v>
      </c>
      <c r="M2336" s="75" t="s">
        <v>1</v>
      </c>
      <c r="N2336" s="76">
        <v>29993</v>
      </c>
      <c r="O2336" s="77">
        <v>11.8</v>
      </c>
      <c r="P2336" s="78">
        <v>12.04</v>
      </c>
      <c r="Q2336" s="78">
        <v>16.2</v>
      </c>
      <c r="R2336" s="78">
        <v>45.5</v>
      </c>
      <c r="S2336" s="75" t="s">
        <v>1</v>
      </c>
      <c r="T2336" s="79">
        <v>2</v>
      </c>
      <c r="V2336" s="86">
        <v>29993</v>
      </c>
      <c r="X2336" s="81" t="str">
        <f t="shared" si="360"/>
        <v>1981-Q4</v>
      </c>
      <c r="Y2336" s="81" t="str">
        <f t="shared" si="361"/>
        <v>1981-Q4</v>
      </c>
      <c r="Z2336" s="87">
        <f t="shared" si="362"/>
        <v>18</v>
      </c>
      <c r="AB2336" s="81" t="str">
        <f t="shared" si="363"/>
        <v>1982-Q1</v>
      </c>
      <c r="AC2336" s="81" t="str">
        <f t="shared" si="364"/>
        <v>1982-Q1</v>
      </c>
      <c r="AD2336" s="87">
        <f t="shared" si="365"/>
        <v>16.2</v>
      </c>
      <c r="AF2336" s="81" t="str">
        <f t="shared" si="366"/>
        <v>1982-Q1</v>
      </c>
      <c r="AG2336" s="87">
        <f t="shared" si="367"/>
        <v>18</v>
      </c>
      <c r="AH2336" s="87">
        <f t="shared" si="368"/>
        <v>16.2</v>
      </c>
      <c r="AI2336" s="87">
        <f t="shared" si="369"/>
        <v>1.8000000000000007</v>
      </c>
    </row>
    <row r="2337" spans="1:35" ht="12" customHeight="1" x14ac:dyDescent="0.2">
      <c r="A2337" s="73" t="s">
        <v>1887</v>
      </c>
      <c r="B2337" s="74" t="s">
        <v>63</v>
      </c>
      <c r="C2337" s="74" t="s">
        <v>3019</v>
      </c>
      <c r="D2337" s="74" t="s">
        <v>62</v>
      </c>
      <c r="E2337" s="74" t="s">
        <v>804</v>
      </c>
      <c r="F2337" s="74" t="s">
        <v>2</v>
      </c>
      <c r="G2337" s="74" t="s">
        <v>2680</v>
      </c>
      <c r="H2337" s="76">
        <v>29777</v>
      </c>
      <c r="I2337" s="77">
        <v>159.9</v>
      </c>
      <c r="J2337" s="78">
        <v>11.5</v>
      </c>
      <c r="K2337" s="78">
        <v>17</v>
      </c>
      <c r="L2337" s="78">
        <v>39.1</v>
      </c>
      <c r="M2337" s="75" t="s">
        <v>1</v>
      </c>
      <c r="N2337" s="76">
        <v>29990</v>
      </c>
      <c r="O2337" s="77">
        <v>84.8</v>
      </c>
      <c r="P2337" s="78">
        <v>10.96</v>
      </c>
      <c r="Q2337" s="78">
        <v>15.5</v>
      </c>
      <c r="R2337" s="78">
        <v>38.61</v>
      </c>
      <c r="S2337" s="78">
        <v>2487.4</v>
      </c>
      <c r="T2337" s="79">
        <v>7</v>
      </c>
      <c r="V2337" s="86">
        <v>29990</v>
      </c>
      <c r="X2337" s="81" t="str">
        <f t="shared" si="360"/>
        <v>1981-Q3</v>
      </c>
      <c r="Y2337" s="81" t="str">
        <f t="shared" si="361"/>
        <v>1981-Q3</v>
      </c>
      <c r="Z2337" s="87">
        <f t="shared" si="362"/>
        <v>17</v>
      </c>
      <c r="AB2337" s="81" t="str">
        <f t="shared" si="363"/>
        <v>1982-Q1</v>
      </c>
      <c r="AC2337" s="81" t="str">
        <f t="shared" si="364"/>
        <v>1982-Q1</v>
      </c>
      <c r="AD2337" s="87">
        <f t="shared" si="365"/>
        <v>15.5</v>
      </c>
      <c r="AF2337" s="81" t="str">
        <f t="shared" si="366"/>
        <v>1982-Q1</v>
      </c>
      <c r="AG2337" s="87">
        <f t="shared" si="367"/>
        <v>17</v>
      </c>
      <c r="AH2337" s="87">
        <f t="shared" si="368"/>
        <v>15.5</v>
      </c>
      <c r="AI2337" s="87">
        <f t="shared" si="369"/>
        <v>1.5</v>
      </c>
    </row>
    <row r="2338" spans="1:35" ht="12" customHeight="1" x14ac:dyDescent="0.2">
      <c r="A2338" s="73" t="s">
        <v>1887</v>
      </c>
      <c r="B2338" s="74" t="s">
        <v>184</v>
      </c>
      <c r="C2338" s="74" t="s">
        <v>2542</v>
      </c>
      <c r="D2338" s="74" t="s">
        <v>631</v>
      </c>
      <c r="E2338" s="74" t="s">
        <v>1284</v>
      </c>
      <c r="F2338" s="74" t="s">
        <v>2</v>
      </c>
      <c r="G2338" s="74" t="s">
        <v>2680</v>
      </c>
      <c r="H2338" s="76">
        <v>29689.75</v>
      </c>
      <c r="I2338" s="77">
        <v>74.3</v>
      </c>
      <c r="J2338" s="78">
        <v>12.32</v>
      </c>
      <c r="K2338" s="78">
        <v>17.5</v>
      </c>
      <c r="L2338" s="78">
        <v>35.4</v>
      </c>
      <c r="M2338" s="75" t="s">
        <v>1</v>
      </c>
      <c r="N2338" s="76">
        <v>29985</v>
      </c>
      <c r="O2338" s="77">
        <v>28.1</v>
      </c>
      <c r="P2338" s="78">
        <v>12.11</v>
      </c>
      <c r="Q2338" s="78">
        <v>16.440000000000001</v>
      </c>
      <c r="R2338" s="78">
        <v>36.35</v>
      </c>
      <c r="S2338" s="75" t="s">
        <v>1</v>
      </c>
      <c r="T2338" s="79">
        <v>9</v>
      </c>
      <c r="V2338" s="86">
        <v>29985</v>
      </c>
      <c r="X2338" s="81" t="str">
        <f t="shared" si="360"/>
        <v>1981-Q2</v>
      </c>
      <c r="Y2338" s="81" t="str">
        <f t="shared" si="361"/>
        <v>1981-Q2</v>
      </c>
      <c r="Z2338" s="87">
        <f t="shared" si="362"/>
        <v>17.5</v>
      </c>
      <c r="AB2338" s="81" t="str">
        <f t="shared" si="363"/>
        <v>1982-Q1</v>
      </c>
      <c r="AC2338" s="81" t="str">
        <f t="shared" si="364"/>
        <v>1982-Q1</v>
      </c>
      <c r="AD2338" s="87">
        <f t="shared" si="365"/>
        <v>16.440000000000001</v>
      </c>
      <c r="AF2338" s="81" t="str">
        <f t="shared" si="366"/>
        <v>1982-Q1</v>
      </c>
      <c r="AG2338" s="87">
        <f t="shared" si="367"/>
        <v>17.5</v>
      </c>
      <c r="AH2338" s="87">
        <f t="shared" si="368"/>
        <v>16.440000000000001</v>
      </c>
      <c r="AI2338" s="87">
        <f t="shared" si="369"/>
        <v>1.0599999999999987</v>
      </c>
    </row>
    <row r="2339" spans="1:35" ht="12" customHeight="1" x14ac:dyDescent="0.2">
      <c r="A2339" s="73" t="s">
        <v>1887</v>
      </c>
      <c r="B2339" s="74" t="s">
        <v>95</v>
      </c>
      <c r="C2339" s="74" t="s">
        <v>94</v>
      </c>
      <c r="D2339" s="74" t="s">
        <v>151</v>
      </c>
      <c r="E2339" s="74" t="s">
        <v>442</v>
      </c>
      <c r="F2339" s="74" t="s">
        <v>2</v>
      </c>
      <c r="G2339" s="74" t="s">
        <v>2680</v>
      </c>
      <c r="H2339" s="76">
        <v>29735</v>
      </c>
      <c r="I2339" s="77">
        <v>38.700000000000003</v>
      </c>
      <c r="J2339" s="78">
        <v>10.49</v>
      </c>
      <c r="K2339" s="78">
        <v>18</v>
      </c>
      <c r="L2339" s="78">
        <v>28.86</v>
      </c>
      <c r="M2339" s="75" t="s">
        <v>1</v>
      </c>
      <c r="N2339" s="76">
        <v>29983</v>
      </c>
      <c r="O2339" s="77">
        <v>5.5</v>
      </c>
      <c r="P2339" s="78">
        <v>9.6999999999999993</v>
      </c>
      <c r="Q2339" s="78">
        <v>15.85</v>
      </c>
      <c r="R2339" s="78">
        <v>26.73</v>
      </c>
      <c r="S2339" s="75" t="s">
        <v>1</v>
      </c>
      <c r="T2339" s="79">
        <v>8</v>
      </c>
      <c r="V2339" s="86">
        <v>29983</v>
      </c>
      <c r="X2339" s="81" t="str">
        <f t="shared" si="360"/>
        <v>1981-Q2</v>
      </c>
      <c r="Y2339" s="81" t="str">
        <f t="shared" si="361"/>
        <v>1981-Q2</v>
      </c>
      <c r="Z2339" s="87">
        <f t="shared" si="362"/>
        <v>18</v>
      </c>
      <c r="AB2339" s="81" t="str">
        <f t="shared" si="363"/>
        <v>1982-Q1</v>
      </c>
      <c r="AC2339" s="81" t="str">
        <f t="shared" si="364"/>
        <v>1982-Q1</v>
      </c>
      <c r="AD2339" s="87">
        <f t="shared" si="365"/>
        <v>15.85</v>
      </c>
      <c r="AF2339" s="81" t="str">
        <f t="shared" si="366"/>
        <v>1982-Q1</v>
      </c>
      <c r="AG2339" s="87">
        <f t="shared" si="367"/>
        <v>18</v>
      </c>
      <c r="AH2339" s="87">
        <f t="shared" si="368"/>
        <v>15.85</v>
      </c>
      <c r="AI2339" s="87">
        <f t="shared" si="369"/>
        <v>2.1500000000000004</v>
      </c>
    </row>
    <row r="2340" spans="1:35" ht="12" customHeight="1" x14ac:dyDescent="0.2">
      <c r="A2340" s="73" t="s">
        <v>1887</v>
      </c>
      <c r="B2340" s="74" t="s">
        <v>67</v>
      </c>
      <c r="C2340" s="74" t="s">
        <v>762</v>
      </c>
      <c r="D2340" s="74" t="s">
        <v>2188</v>
      </c>
      <c r="E2340" s="74" t="s">
        <v>770</v>
      </c>
      <c r="F2340" s="74" t="s">
        <v>2</v>
      </c>
      <c r="G2340" s="74" t="s">
        <v>2680</v>
      </c>
      <c r="H2340" s="76">
        <v>29784</v>
      </c>
      <c r="I2340" s="77">
        <v>29.4</v>
      </c>
      <c r="J2340" s="78">
        <v>10.97</v>
      </c>
      <c r="K2340" s="78">
        <v>18</v>
      </c>
      <c r="L2340" s="78">
        <v>34.43</v>
      </c>
      <c r="M2340" s="75" t="s">
        <v>1</v>
      </c>
      <c r="N2340" s="76">
        <v>29980</v>
      </c>
      <c r="O2340" s="77">
        <v>12.6</v>
      </c>
      <c r="P2340" s="78">
        <v>9.52</v>
      </c>
      <c r="Q2340" s="78">
        <v>15.5</v>
      </c>
      <c r="R2340" s="78">
        <v>35.18</v>
      </c>
      <c r="S2340" s="75" t="s">
        <v>1</v>
      </c>
      <c r="T2340" s="79">
        <v>6</v>
      </c>
      <c r="V2340" s="86">
        <v>29980</v>
      </c>
      <c r="X2340" s="81" t="str">
        <f t="shared" si="360"/>
        <v>1981-Q3</v>
      </c>
      <c r="Y2340" s="81" t="str">
        <f t="shared" si="361"/>
        <v>1981-Q3</v>
      </c>
      <c r="Z2340" s="87">
        <f t="shared" si="362"/>
        <v>18</v>
      </c>
      <c r="AB2340" s="81" t="str">
        <f t="shared" si="363"/>
        <v>1982-Q1</v>
      </c>
      <c r="AC2340" s="81" t="str">
        <f t="shared" si="364"/>
        <v>1982-Q1</v>
      </c>
      <c r="AD2340" s="87">
        <f t="shared" si="365"/>
        <v>15.5</v>
      </c>
      <c r="AF2340" s="81" t="str">
        <f t="shared" si="366"/>
        <v>1982-Q1</v>
      </c>
      <c r="AG2340" s="87">
        <f t="shared" si="367"/>
        <v>18</v>
      </c>
      <c r="AH2340" s="87">
        <f t="shared" si="368"/>
        <v>15.5</v>
      </c>
      <c r="AI2340" s="87">
        <f t="shared" si="369"/>
        <v>2.5</v>
      </c>
    </row>
    <row r="2341" spans="1:35" ht="12" customHeight="1" x14ac:dyDescent="0.2">
      <c r="A2341" s="73" t="s">
        <v>1887</v>
      </c>
      <c r="B2341" s="74" t="s">
        <v>163</v>
      </c>
      <c r="C2341" s="74" t="s">
        <v>168</v>
      </c>
      <c r="D2341" s="74" t="s">
        <v>167</v>
      </c>
      <c r="E2341" s="74" t="s">
        <v>1452</v>
      </c>
      <c r="F2341" s="74" t="s">
        <v>2</v>
      </c>
      <c r="G2341" s="74" t="s">
        <v>2680</v>
      </c>
      <c r="H2341" s="76">
        <v>29584</v>
      </c>
      <c r="I2341" s="77">
        <v>103.7</v>
      </c>
      <c r="J2341" s="78">
        <v>12.29</v>
      </c>
      <c r="K2341" s="78">
        <v>17.5</v>
      </c>
      <c r="L2341" s="78">
        <v>38</v>
      </c>
      <c r="M2341" s="75" t="s">
        <v>1</v>
      </c>
      <c r="N2341" s="76">
        <v>29979</v>
      </c>
      <c r="O2341" s="77">
        <v>57</v>
      </c>
      <c r="P2341" s="78">
        <v>10.57</v>
      </c>
      <c r="Q2341" s="78">
        <v>13</v>
      </c>
      <c r="R2341" s="78">
        <v>37.979999999999997</v>
      </c>
      <c r="S2341" s="75" t="s">
        <v>1</v>
      </c>
      <c r="T2341" s="79">
        <v>13</v>
      </c>
      <c r="V2341" s="86">
        <v>29979</v>
      </c>
      <c r="X2341" s="81" t="str">
        <f t="shared" si="360"/>
        <v>1980-Q4</v>
      </c>
      <c r="Y2341" s="81" t="str">
        <f t="shared" si="361"/>
        <v>1980-Q4</v>
      </c>
      <c r="Z2341" s="87">
        <f t="shared" si="362"/>
        <v>17.5</v>
      </c>
      <c r="AB2341" s="81" t="str">
        <f t="shared" si="363"/>
        <v>1982-Q1</v>
      </c>
      <c r="AC2341" s="81" t="str">
        <f t="shared" si="364"/>
        <v>1982-Q1</v>
      </c>
      <c r="AD2341" s="87">
        <f t="shared" si="365"/>
        <v>13</v>
      </c>
      <c r="AF2341" s="81" t="str">
        <f t="shared" si="366"/>
        <v>1982-Q1</v>
      </c>
      <c r="AG2341" s="87">
        <f t="shared" si="367"/>
        <v>17.5</v>
      </c>
      <c r="AH2341" s="87">
        <f t="shared" si="368"/>
        <v>13</v>
      </c>
      <c r="AI2341" s="87">
        <f t="shared" si="369"/>
        <v>4.5</v>
      </c>
    </row>
    <row r="2342" spans="1:35" ht="12" customHeight="1" x14ac:dyDescent="0.2">
      <c r="A2342" s="73" t="s">
        <v>1887</v>
      </c>
      <c r="B2342" s="74" t="s">
        <v>184</v>
      </c>
      <c r="C2342" s="74" t="s">
        <v>183</v>
      </c>
      <c r="D2342" s="74" t="s">
        <v>167</v>
      </c>
      <c r="E2342" s="74" t="s">
        <v>1293</v>
      </c>
      <c r="F2342" s="74" t="s">
        <v>2</v>
      </c>
      <c r="G2342" s="74" t="s">
        <v>2680</v>
      </c>
      <c r="H2342" s="76">
        <v>29691.75</v>
      </c>
      <c r="I2342" s="77">
        <v>135</v>
      </c>
      <c r="J2342" s="78">
        <v>11.69</v>
      </c>
      <c r="K2342" s="78">
        <v>17</v>
      </c>
      <c r="L2342" s="78">
        <v>36.9</v>
      </c>
      <c r="M2342" s="75" t="s">
        <v>1</v>
      </c>
      <c r="N2342" s="76">
        <v>29978</v>
      </c>
      <c r="O2342" s="77">
        <v>85.4</v>
      </c>
      <c r="P2342" s="78">
        <v>11.8</v>
      </c>
      <c r="Q2342" s="78">
        <v>16.84</v>
      </c>
      <c r="R2342" s="78">
        <v>34.5</v>
      </c>
      <c r="S2342" s="75" t="s">
        <v>1</v>
      </c>
      <c r="T2342" s="79">
        <v>9</v>
      </c>
      <c r="V2342" s="86">
        <v>29978</v>
      </c>
      <c r="X2342" s="81" t="str">
        <f t="shared" si="360"/>
        <v>1981-Q2</v>
      </c>
      <c r="Y2342" s="81" t="str">
        <f t="shared" si="361"/>
        <v>1981-Q2</v>
      </c>
      <c r="Z2342" s="87">
        <f t="shared" si="362"/>
        <v>17</v>
      </c>
      <c r="AB2342" s="81" t="str">
        <f t="shared" si="363"/>
        <v>1982-Q1</v>
      </c>
      <c r="AC2342" s="81" t="str">
        <f t="shared" si="364"/>
        <v>1982-Q1</v>
      </c>
      <c r="AD2342" s="87">
        <f t="shared" si="365"/>
        <v>16.84</v>
      </c>
      <c r="AF2342" s="81" t="str">
        <f t="shared" si="366"/>
        <v>1982-Q1</v>
      </c>
      <c r="AG2342" s="87">
        <f t="shared" si="367"/>
        <v>17</v>
      </c>
      <c r="AH2342" s="87">
        <f t="shared" si="368"/>
        <v>16.84</v>
      </c>
      <c r="AI2342" s="87">
        <f t="shared" si="369"/>
        <v>0.16000000000000014</v>
      </c>
    </row>
    <row r="2343" spans="1:35" ht="12" customHeight="1" x14ac:dyDescent="0.2">
      <c r="A2343" s="73" t="s">
        <v>1887</v>
      </c>
      <c r="B2343" s="74" t="s">
        <v>31</v>
      </c>
      <c r="C2343" s="74" t="s">
        <v>1402</v>
      </c>
      <c r="D2343" s="74" t="s">
        <v>4</v>
      </c>
      <c r="E2343" s="74" t="s">
        <v>1407</v>
      </c>
      <c r="F2343" s="74" t="s">
        <v>2</v>
      </c>
      <c r="G2343" s="74" t="s">
        <v>2680</v>
      </c>
      <c r="H2343" s="76">
        <v>29690.75</v>
      </c>
      <c r="I2343" s="77">
        <v>32.700000000000003</v>
      </c>
      <c r="J2343" s="78">
        <v>12.01</v>
      </c>
      <c r="K2343" s="78">
        <v>17</v>
      </c>
      <c r="L2343" s="78">
        <v>34.799999999999997</v>
      </c>
      <c r="M2343" s="75" t="s">
        <v>1</v>
      </c>
      <c r="N2343" s="76">
        <v>29973</v>
      </c>
      <c r="O2343" s="77">
        <v>24.9</v>
      </c>
      <c r="P2343" s="78">
        <v>11.76</v>
      </c>
      <c r="Q2343" s="78">
        <v>16.25</v>
      </c>
      <c r="R2343" s="78">
        <v>34.799999999999997</v>
      </c>
      <c r="S2343" s="75" t="s">
        <v>1</v>
      </c>
      <c r="T2343" s="79">
        <v>9</v>
      </c>
      <c r="V2343" s="86">
        <v>29973</v>
      </c>
      <c r="X2343" s="81" t="str">
        <f t="shared" si="360"/>
        <v>1981-Q2</v>
      </c>
      <c r="Y2343" s="81" t="str">
        <f t="shared" si="361"/>
        <v>1981-Q2</v>
      </c>
      <c r="Z2343" s="87">
        <f t="shared" si="362"/>
        <v>17</v>
      </c>
      <c r="AB2343" s="81" t="str">
        <f t="shared" si="363"/>
        <v>1982-Q1</v>
      </c>
      <c r="AC2343" s="81" t="str">
        <f t="shared" si="364"/>
        <v>1982-Q1</v>
      </c>
      <c r="AD2343" s="87">
        <f t="shared" si="365"/>
        <v>16.25</v>
      </c>
      <c r="AF2343" s="81" t="str">
        <f t="shared" si="366"/>
        <v>1982-Q1</v>
      </c>
      <c r="AG2343" s="87">
        <f t="shared" si="367"/>
        <v>17</v>
      </c>
      <c r="AH2343" s="87">
        <f t="shared" si="368"/>
        <v>16.25</v>
      </c>
      <c r="AI2343" s="87">
        <f t="shared" si="369"/>
        <v>0.75</v>
      </c>
    </row>
    <row r="2344" spans="1:35" ht="12" customHeight="1" x14ac:dyDescent="0.2">
      <c r="A2344" s="73" t="s">
        <v>1887</v>
      </c>
      <c r="B2344" s="74" t="s">
        <v>242</v>
      </c>
      <c r="C2344" s="74" t="s">
        <v>2775</v>
      </c>
      <c r="D2344" s="74" t="s">
        <v>241</v>
      </c>
      <c r="E2344" s="74" t="s">
        <v>491</v>
      </c>
      <c r="F2344" s="74" t="s">
        <v>2</v>
      </c>
      <c r="G2344" s="74" t="s">
        <v>2680</v>
      </c>
      <c r="H2344" s="76">
        <v>29585</v>
      </c>
      <c r="I2344" s="77">
        <v>11.2</v>
      </c>
      <c r="J2344" s="78">
        <v>12.13</v>
      </c>
      <c r="K2344" s="78">
        <v>16</v>
      </c>
      <c r="L2344" s="78">
        <v>36.200000000000003</v>
      </c>
      <c r="M2344" s="75" t="s">
        <v>1</v>
      </c>
      <c r="N2344" s="76">
        <v>29966</v>
      </c>
      <c r="O2344" s="77">
        <v>8.6999999999999993</v>
      </c>
      <c r="P2344" s="78">
        <v>11.77</v>
      </c>
      <c r="Q2344" s="78">
        <v>15</v>
      </c>
      <c r="R2344" s="78">
        <v>36.200000000000003</v>
      </c>
      <c r="S2344" s="75" t="s">
        <v>1</v>
      </c>
      <c r="T2344" s="79">
        <v>12</v>
      </c>
      <c r="V2344" s="86">
        <v>29966</v>
      </c>
      <c r="X2344" s="81" t="str">
        <f t="shared" si="360"/>
        <v>1980-Q4</v>
      </c>
      <c r="Y2344" s="81" t="str">
        <f t="shared" si="361"/>
        <v>1980-Q4</v>
      </c>
      <c r="Z2344" s="87">
        <f t="shared" si="362"/>
        <v>16</v>
      </c>
      <c r="AB2344" s="81" t="str">
        <f t="shared" si="363"/>
        <v>1982-Q1</v>
      </c>
      <c r="AC2344" s="81" t="str">
        <f t="shared" si="364"/>
        <v>1982-Q1</v>
      </c>
      <c r="AD2344" s="87">
        <f t="shared" si="365"/>
        <v>15</v>
      </c>
      <c r="AF2344" s="81" t="str">
        <f t="shared" si="366"/>
        <v>1982-Q1</v>
      </c>
      <c r="AG2344" s="87">
        <f t="shared" si="367"/>
        <v>16</v>
      </c>
      <c r="AH2344" s="87">
        <f t="shared" si="368"/>
        <v>15</v>
      </c>
      <c r="AI2344" s="87">
        <f t="shared" si="369"/>
        <v>1</v>
      </c>
    </row>
    <row r="2345" spans="1:35" ht="12" customHeight="1" x14ac:dyDescent="0.2">
      <c r="A2345" s="73" t="s">
        <v>1887</v>
      </c>
      <c r="B2345" s="74" t="s">
        <v>181</v>
      </c>
      <c r="C2345" s="74" t="s">
        <v>3015</v>
      </c>
      <c r="D2345" s="74" t="s">
        <v>22</v>
      </c>
      <c r="E2345" s="74" t="s">
        <v>1341</v>
      </c>
      <c r="F2345" s="74" t="s">
        <v>2</v>
      </c>
      <c r="G2345" s="74" t="s">
        <v>2680</v>
      </c>
      <c r="H2345" s="76">
        <v>29480</v>
      </c>
      <c r="I2345" s="77">
        <v>119.3</v>
      </c>
      <c r="J2345" s="78">
        <v>12.33</v>
      </c>
      <c r="K2345" s="78">
        <v>16.5</v>
      </c>
      <c r="L2345" s="78">
        <v>41.6</v>
      </c>
      <c r="M2345" s="75" t="s">
        <v>1</v>
      </c>
      <c r="N2345" s="76">
        <v>29966</v>
      </c>
      <c r="O2345" s="77">
        <v>79.099999999999994</v>
      </c>
      <c r="P2345" s="78">
        <v>12.31</v>
      </c>
      <c r="Q2345" s="78">
        <v>16.5</v>
      </c>
      <c r="R2345" s="78">
        <v>41.96</v>
      </c>
      <c r="S2345" s="78">
        <v>710.8</v>
      </c>
      <c r="T2345" s="79">
        <v>16</v>
      </c>
      <c r="V2345" s="86">
        <v>29966</v>
      </c>
      <c r="X2345" s="81" t="str">
        <f t="shared" si="360"/>
        <v>1980-Q3</v>
      </c>
      <c r="Y2345" s="81" t="str">
        <f t="shared" si="361"/>
        <v>1980-Q3</v>
      </c>
      <c r="Z2345" s="87">
        <f t="shared" si="362"/>
        <v>16.5</v>
      </c>
      <c r="AB2345" s="81" t="str">
        <f t="shared" si="363"/>
        <v>1982-Q1</v>
      </c>
      <c r="AC2345" s="81" t="str">
        <f t="shared" si="364"/>
        <v>1982-Q1</v>
      </c>
      <c r="AD2345" s="87">
        <f t="shared" si="365"/>
        <v>16.5</v>
      </c>
      <c r="AF2345" s="81" t="str">
        <f t="shared" si="366"/>
        <v>1982-Q1</v>
      </c>
      <c r="AG2345" s="87">
        <f t="shared" si="367"/>
        <v>16.5</v>
      </c>
      <c r="AH2345" s="87">
        <f t="shared" si="368"/>
        <v>16.5</v>
      </c>
      <c r="AI2345" s="87">
        <f t="shared" si="369"/>
        <v>0</v>
      </c>
    </row>
    <row r="2346" spans="1:35" ht="12" customHeight="1" x14ac:dyDescent="0.2">
      <c r="A2346" s="73" t="s">
        <v>1887</v>
      </c>
      <c r="B2346" s="74" t="s">
        <v>63</v>
      </c>
      <c r="C2346" s="74" t="s">
        <v>97</v>
      </c>
      <c r="D2346" s="74" t="s">
        <v>62</v>
      </c>
      <c r="E2346" s="74" t="s">
        <v>818</v>
      </c>
      <c r="F2346" s="74" t="s">
        <v>2</v>
      </c>
      <c r="G2346" s="74" t="s">
        <v>2680</v>
      </c>
      <c r="H2346" s="76">
        <v>29756</v>
      </c>
      <c r="I2346" s="77">
        <v>18.5</v>
      </c>
      <c r="J2346" s="78">
        <v>11.94</v>
      </c>
      <c r="K2346" s="78">
        <v>17</v>
      </c>
      <c r="L2346" s="78">
        <v>36.06</v>
      </c>
      <c r="M2346" s="75" t="s">
        <v>1</v>
      </c>
      <c r="N2346" s="76">
        <v>29965</v>
      </c>
      <c r="O2346" s="77">
        <v>10.199999999999999</v>
      </c>
      <c r="P2346" s="78">
        <v>11.58</v>
      </c>
      <c r="Q2346" s="78">
        <v>15.75</v>
      </c>
      <c r="R2346" s="78">
        <v>35.299999999999997</v>
      </c>
      <c r="S2346" s="75" t="s">
        <v>1</v>
      </c>
      <c r="T2346" s="79">
        <v>6</v>
      </c>
      <c r="V2346" s="86">
        <v>29965</v>
      </c>
      <c r="X2346" s="81" t="str">
        <f t="shared" si="360"/>
        <v>1981-Q2</v>
      </c>
      <c r="Y2346" s="81" t="str">
        <f t="shared" si="361"/>
        <v>1981-Q2</v>
      </c>
      <c r="Z2346" s="87">
        <f t="shared" si="362"/>
        <v>17</v>
      </c>
      <c r="AB2346" s="81" t="str">
        <f t="shared" si="363"/>
        <v>1982-Q1</v>
      </c>
      <c r="AC2346" s="81" t="str">
        <f t="shared" si="364"/>
        <v>1982-Q1</v>
      </c>
      <c r="AD2346" s="87">
        <f t="shared" si="365"/>
        <v>15.75</v>
      </c>
      <c r="AF2346" s="81" t="str">
        <f t="shared" si="366"/>
        <v>1982-Q1</v>
      </c>
      <c r="AG2346" s="87">
        <f t="shared" si="367"/>
        <v>17</v>
      </c>
      <c r="AH2346" s="87">
        <f t="shared" si="368"/>
        <v>15.75</v>
      </c>
      <c r="AI2346" s="87">
        <f t="shared" si="369"/>
        <v>1.25</v>
      </c>
    </row>
    <row r="2347" spans="1:35" ht="12" customHeight="1" x14ac:dyDescent="0.2">
      <c r="A2347" s="73" t="s">
        <v>1887</v>
      </c>
      <c r="B2347" s="74" t="s">
        <v>8</v>
      </c>
      <c r="C2347" s="74" t="s">
        <v>125</v>
      </c>
      <c r="D2347" s="74" t="s">
        <v>124</v>
      </c>
      <c r="E2347" s="74" t="s">
        <v>1789</v>
      </c>
      <c r="F2347" s="74" t="s">
        <v>2</v>
      </c>
      <c r="G2347" s="74" t="s">
        <v>2680</v>
      </c>
      <c r="H2347" s="76">
        <v>29712</v>
      </c>
      <c r="I2347" s="77">
        <v>92.5</v>
      </c>
      <c r="J2347" s="75" t="s">
        <v>1</v>
      </c>
      <c r="K2347" s="78">
        <v>16</v>
      </c>
      <c r="L2347" s="78">
        <v>41.5</v>
      </c>
      <c r="M2347" s="75" t="s">
        <v>1</v>
      </c>
      <c r="N2347" s="76">
        <v>29964</v>
      </c>
      <c r="O2347" s="77">
        <v>63.1</v>
      </c>
      <c r="P2347" s="78">
        <v>13.16</v>
      </c>
      <c r="Q2347" s="78">
        <v>14.75</v>
      </c>
      <c r="R2347" s="78">
        <v>41.43</v>
      </c>
      <c r="S2347" s="78">
        <v>1311.2</v>
      </c>
      <c r="T2347" s="79">
        <v>8</v>
      </c>
      <c r="V2347" s="86">
        <v>29964</v>
      </c>
      <c r="X2347" s="81" t="str">
        <f t="shared" si="360"/>
        <v>1981-Q2</v>
      </c>
      <c r="Y2347" s="81" t="str">
        <f t="shared" si="361"/>
        <v>1981-Q2</v>
      </c>
      <c r="Z2347" s="87">
        <f t="shared" si="362"/>
        <v>16</v>
      </c>
      <c r="AB2347" s="81" t="str">
        <f t="shared" si="363"/>
        <v>1982-Q1</v>
      </c>
      <c r="AC2347" s="81" t="str">
        <f t="shared" si="364"/>
        <v>1982-Q1</v>
      </c>
      <c r="AD2347" s="87">
        <f t="shared" si="365"/>
        <v>14.75</v>
      </c>
      <c r="AF2347" s="81" t="str">
        <f t="shared" si="366"/>
        <v>1982-Q1</v>
      </c>
      <c r="AG2347" s="87">
        <f t="shared" si="367"/>
        <v>16</v>
      </c>
      <c r="AH2347" s="87">
        <f t="shared" si="368"/>
        <v>14.75</v>
      </c>
      <c r="AI2347" s="87">
        <f t="shared" si="369"/>
        <v>1.25</v>
      </c>
    </row>
    <row r="2348" spans="1:35" ht="12" customHeight="1" x14ac:dyDescent="0.2">
      <c r="A2348" s="73" t="s">
        <v>1887</v>
      </c>
      <c r="B2348" s="74" t="s">
        <v>51</v>
      </c>
      <c r="C2348" s="74" t="s">
        <v>2445</v>
      </c>
      <c r="D2348" s="74" t="s">
        <v>10</v>
      </c>
      <c r="E2348" s="74" t="s">
        <v>1067</v>
      </c>
      <c r="F2348" s="74" t="s">
        <v>2</v>
      </c>
      <c r="G2348" s="74" t="s">
        <v>2680</v>
      </c>
      <c r="H2348" s="76">
        <v>29707</v>
      </c>
      <c r="I2348" s="77">
        <v>11.3</v>
      </c>
      <c r="J2348" s="78">
        <v>11.22</v>
      </c>
      <c r="K2348" s="78">
        <v>16</v>
      </c>
      <c r="L2348" s="78">
        <v>40.79</v>
      </c>
      <c r="M2348" s="75" t="s">
        <v>1</v>
      </c>
      <c r="N2348" s="76">
        <v>29962</v>
      </c>
      <c r="O2348" s="77">
        <v>10.199999999999999</v>
      </c>
      <c r="P2348" s="78">
        <v>10.71</v>
      </c>
      <c r="Q2348" s="78">
        <v>14.5</v>
      </c>
      <c r="R2348" s="78">
        <v>41.4</v>
      </c>
      <c r="S2348" s="75" t="s">
        <v>1</v>
      </c>
      <c r="T2348" s="79">
        <v>8</v>
      </c>
      <c r="V2348" s="86">
        <v>29962</v>
      </c>
      <c r="X2348" s="81" t="str">
        <f t="shared" si="360"/>
        <v>1981-Q2</v>
      </c>
      <c r="Y2348" s="81" t="str">
        <f t="shared" si="361"/>
        <v>1981-Q2</v>
      </c>
      <c r="Z2348" s="87">
        <f t="shared" si="362"/>
        <v>16</v>
      </c>
      <c r="AB2348" s="81" t="str">
        <f t="shared" si="363"/>
        <v>1982-Q1</v>
      </c>
      <c r="AC2348" s="81" t="str">
        <f t="shared" si="364"/>
        <v>1982-Q1</v>
      </c>
      <c r="AD2348" s="87">
        <f t="shared" si="365"/>
        <v>14.5</v>
      </c>
      <c r="AF2348" s="81" t="str">
        <f t="shared" si="366"/>
        <v>1982-Q1</v>
      </c>
      <c r="AG2348" s="87">
        <f t="shared" si="367"/>
        <v>16</v>
      </c>
      <c r="AH2348" s="87">
        <f t="shared" si="368"/>
        <v>14.5</v>
      </c>
      <c r="AI2348" s="87">
        <f t="shared" si="369"/>
        <v>1.5</v>
      </c>
    </row>
    <row r="2349" spans="1:35" ht="12" customHeight="1" x14ac:dyDescent="0.2">
      <c r="A2349" s="73" t="s">
        <v>1887</v>
      </c>
      <c r="B2349" s="74" t="s">
        <v>49</v>
      </c>
      <c r="C2349" s="74" t="s">
        <v>2975</v>
      </c>
      <c r="D2349" s="74" t="s">
        <v>2002</v>
      </c>
      <c r="E2349" s="74" t="s">
        <v>1079</v>
      </c>
      <c r="F2349" s="74" t="s">
        <v>2</v>
      </c>
      <c r="G2349" s="74" t="s">
        <v>2680</v>
      </c>
      <c r="H2349" s="76">
        <v>29678</v>
      </c>
      <c r="I2349" s="77">
        <v>33.9</v>
      </c>
      <c r="J2349" s="78">
        <v>15.62</v>
      </c>
      <c r="K2349" s="78">
        <v>18.649999999999999</v>
      </c>
      <c r="L2349" s="78">
        <v>36.81</v>
      </c>
      <c r="M2349" s="75" t="s">
        <v>1</v>
      </c>
      <c r="N2349" s="76">
        <v>29962</v>
      </c>
      <c r="O2349" s="77">
        <v>28.9</v>
      </c>
      <c r="P2349" s="78">
        <v>14.26</v>
      </c>
      <c r="Q2349" s="78">
        <v>17</v>
      </c>
      <c r="R2349" s="78">
        <v>39.21</v>
      </c>
      <c r="S2349" s="75" t="s">
        <v>1</v>
      </c>
      <c r="T2349" s="79">
        <v>9</v>
      </c>
      <c r="V2349" s="86">
        <v>29962</v>
      </c>
      <c r="X2349" s="81" t="str">
        <f t="shared" si="360"/>
        <v>1981-Q2</v>
      </c>
      <c r="Y2349" s="81" t="str">
        <f t="shared" si="361"/>
        <v>1981-Q2</v>
      </c>
      <c r="Z2349" s="87">
        <f t="shared" si="362"/>
        <v>18.649999999999999</v>
      </c>
      <c r="AB2349" s="81" t="str">
        <f t="shared" si="363"/>
        <v>1982-Q1</v>
      </c>
      <c r="AC2349" s="81" t="str">
        <f t="shared" si="364"/>
        <v>1982-Q1</v>
      </c>
      <c r="AD2349" s="87">
        <f t="shared" si="365"/>
        <v>17</v>
      </c>
      <c r="AF2349" s="81" t="str">
        <f t="shared" si="366"/>
        <v>1982-Q1</v>
      </c>
      <c r="AG2349" s="87">
        <f t="shared" si="367"/>
        <v>18.649999999999999</v>
      </c>
      <c r="AH2349" s="87">
        <f t="shared" si="368"/>
        <v>17</v>
      </c>
      <c r="AI2349" s="87">
        <f t="shared" si="369"/>
        <v>1.6499999999999986</v>
      </c>
    </row>
    <row r="2350" spans="1:35" ht="12" customHeight="1" x14ac:dyDescent="0.2">
      <c r="A2350" s="73" t="s">
        <v>1887</v>
      </c>
      <c r="B2350" s="74" t="s">
        <v>31</v>
      </c>
      <c r="C2350" s="74" t="s">
        <v>1379</v>
      </c>
      <c r="D2350" s="74" t="s">
        <v>4</v>
      </c>
      <c r="E2350" s="74" t="s">
        <v>1385</v>
      </c>
      <c r="F2350" s="74" t="s">
        <v>2</v>
      </c>
      <c r="G2350" s="74" t="s">
        <v>2680</v>
      </c>
      <c r="H2350" s="76">
        <v>29767</v>
      </c>
      <c r="I2350" s="77">
        <v>166.2</v>
      </c>
      <c r="J2350" s="78">
        <v>11.83</v>
      </c>
      <c r="K2350" s="78">
        <v>19</v>
      </c>
      <c r="L2350" s="78">
        <v>35.08</v>
      </c>
      <c r="M2350" s="75" t="s">
        <v>1</v>
      </c>
      <c r="N2350" s="76">
        <v>29959</v>
      </c>
      <c r="O2350" s="77">
        <v>112</v>
      </c>
      <c r="P2350" s="75" t="s">
        <v>1</v>
      </c>
      <c r="Q2350" s="75" t="s">
        <v>1</v>
      </c>
      <c r="R2350" s="75" t="s">
        <v>1</v>
      </c>
      <c r="S2350" s="75" t="s">
        <v>1</v>
      </c>
      <c r="T2350" s="79">
        <v>6</v>
      </c>
      <c r="V2350" s="86">
        <v>29959</v>
      </c>
      <c r="X2350" s="81" t="str">
        <f t="shared" si="360"/>
        <v>1981-Q2</v>
      </c>
      <c r="Y2350" s="81" t="str">
        <f t="shared" si="361"/>
        <v>1981-Q2</v>
      </c>
      <c r="Z2350" s="87">
        <f t="shared" si="362"/>
        <v>19</v>
      </c>
      <c r="AB2350" s="81" t="str">
        <f t="shared" si="363"/>
        <v>1982-Q1</v>
      </c>
      <c r="AC2350" s="81" t="str">
        <f t="shared" si="364"/>
        <v/>
      </c>
      <c r="AD2350" s="87" t="str">
        <f t="shared" si="365"/>
        <v/>
      </c>
      <c r="AF2350" s="81" t="str">
        <f t="shared" si="366"/>
        <v/>
      </c>
      <c r="AG2350" s="87" t="str">
        <f t="shared" si="367"/>
        <v/>
      </c>
      <c r="AH2350" s="87" t="str">
        <f t="shared" si="368"/>
        <v/>
      </c>
      <c r="AI2350" s="87" t="str">
        <f t="shared" si="369"/>
        <v/>
      </c>
    </row>
    <row r="2351" spans="1:35" ht="12" customHeight="1" x14ac:dyDescent="0.2">
      <c r="A2351" s="73" t="s">
        <v>1887</v>
      </c>
      <c r="B2351" s="74" t="s">
        <v>31</v>
      </c>
      <c r="C2351" s="74" t="s">
        <v>1395</v>
      </c>
      <c r="D2351" s="74" t="s">
        <v>4</v>
      </c>
      <c r="E2351" s="74" t="s">
        <v>1400</v>
      </c>
      <c r="F2351" s="74" t="s">
        <v>2</v>
      </c>
      <c r="G2351" s="74" t="s">
        <v>2680</v>
      </c>
      <c r="H2351" s="76">
        <v>29767</v>
      </c>
      <c r="I2351" s="77">
        <v>92.6</v>
      </c>
      <c r="J2351" s="78">
        <v>11.45</v>
      </c>
      <c r="K2351" s="78">
        <v>18</v>
      </c>
      <c r="L2351" s="78">
        <v>33.28</v>
      </c>
      <c r="M2351" s="75" t="s">
        <v>1</v>
      </c>
      <c r="N2351" s="76">
        <v>29959</v>
      </c>
      <c r="O2351" s="77">
        <v>64.7</v>
      </c>
      <c r="P2351" s="75" t="s">
        <v>1</v>
      </c>
      <c r="Q2351" s="75" t="s">
        <v>1</v>
      </c>
      <c r="R2351" s="75" t="s">
        <v>1</v>
      </c>
      <c r="S2351" s="75" t="s">
        <v>1</v>
      </c>
      <c r="T2351" s="79">
        <v>6</v>
      </c>
      <c r="V2351" s="86">
        <v>29959</v>
      </c>
      <c r="X2351" s="81" t="str">
        <f t="shared" si="360"/>
        <v>1981-Q2</v>
      </c>
      <c r="Y2351" s="81" t="str">
        <f t="shared" si="361"/>
        <v>1981-Q2</v>
      </c>
      <c r="Z2351" s="87">
        <f t="shared" si="362"/>
        <v>18</v>
      </c>
      <c r="AB2351" s="81" t="str">
        <f t="shared" si="363"/>
        <v>1982-Q1</v>
      </c>
      <c r="AC2351" s="81" t="str">
        <f t="shared" si="364"/>
        <v/>
      </c>
      <c r="AD2351" s="87" t="str">
        <f t="shared" si="365"/>
        <v/>
      </c>
      <c r="AF2351" s="81" t="str">
        <f t="shared" si="366"/>
        <v/>
      </c>
      <c r="AG2351" s="87" t="str">
        <f t="shared" si="367"/>
        <v/>
      </c>
      <c r="AH2351" s="87" t="str">
        <f t="shared" si="368"/>
        <v/>
      </c>
      <c r="AI2351" s="87" t="str">
        <f t="shared" si="369"/>
        <v/>
      </c>
    </row>
    <row r="2352" spans="1:35" ht="12" customHeight="1" x14ac:dyDescent="0.2">
      <c r="A2352" s="73" t="s">
        <v>1887</v>
      </c>
      <c r="B2352" s="74" t="s">
        <v>76</v>
      </c>
      <c r="C2352" s="74" t="s">
        <v>226</v>
      </c>
      <c r="D2352" s="74" t="s">
        <v>19</v>
      </c>
      <c r="E2352" s="74" t="s">
        <v>702</v>
      </c>
      <c r="F2352" s="74" t="s">
        <v>2</v>
      </c>
      <c r="G2352" s="74" t="s">
        <v>2680</v>
      </c>
      <c r="H2352" s="76">
        <v>29777</v>
      </c>
      <c r="I2352" s="77">
        <v>50.1</v>
      </c>
      <c r="J2352" s="78">
        <v>11.12</v>
      </c>
      <c r="K2352" s="78">
        <v>16.940000000000001</v>
      </c>
      <c r="L2352" s="78">
        <v>36.01</v>
      </c>
      <c r="M2352" s="75" t="s">
        <v>1</v>
      </c>
      <c r="N2352" s="76">
        <v>29955</v>
      </c>
      <c r="O2352" s="77">
        <v>29.4</v>
      </c>
      <c r="P2352" s="78">
        <v>10.56</v>
      </c>
      <c r="Q2352" s="78">
        <v>15.5</v>
      </c>
      <c r="R2352" s="78">
        <v>38.6</v>
      </c>
      <c r="S2352" s="75" t="s">
        <v>1</v>
      </c>
      <c r="T2352" s="79">
        <v>5</v>
      </c>
      <c r="V2352" s="86">
        <v>29955</v>
      </c>
      <c r="X2352" s="81" t="str">
        <f t="shared" si="360"/>
        <v>1981-Q3</v>
      </c>
      <c r="Y2352" s="81" t="str">
        <f t="shared" si="361"/>
        <v>1981-Q3</v>
      </c>
      <c r="Z2352" s="87">
        <f t="shared" si="362"/>
        <v>16.940000000000001</v>
      </c>
      <c r="AB2352" s="81" t="str">
        <f t="shared" si="363"/>
        <v>1982-Q1</v>
      </c>
      <c r="AC2352" s="81" t="str">
        <f t="shared" si="364"/>
        <v>1982-Q1</v>
      </c>
      <c r="AD2352" s="87">
        <f t="shared" si="365"/>
        <v>15.5</v>
      </c>
      <c r="AF2352" s="81" t="str">
        <f t="shared" si="366"/>
        <v>1982-Q1</v>
      </c>
      <c r="AG2352" s="87">
        <f t="shared" si="367"/>
        <v>16.940000000000001</v>
      </c>
      <c r="AH2352" s="87">
        <f t="shared" si="368"/>
        <v>15.5</v>
      </c>
      <c r="AI2352" s="87">
        <f t="shared" si="369"/>
        <v>1.4400000000000013</v>
      </c>
    </row>
    <row r="2353" spans="1:35" ht="12" customHeight="1" x14ac:dyDescent="0.2">
      <c r="A2353" s="73" t="s">
        <v>1887</v>
      </c>
      <c r="B2353" s="74" t="s">
        <v>78</v>
      </c>
      <c r="C2353" s="74" t="s">
        <v>2331</v>
      </c>
      <c r="D2353" s="74" t="s">
        <v>2170</v>
      </c>
      <c r="E2353" s="74" t="s">
        <v>667</v>
      </c>
      <c r="F2353" s="74" t="s">
        <v>2</v>
      </c>
      <c r="G2353" s="74" t="s">
        <v>2680</v>
      </c>
      <c r="H2353" s="76">
        <v>29717</v>
      </c>
      <c r="I2353" s="77">
        <v>77.599999999999994</v>
      </c>
      <c r="J2353" s="78">
        <v>11.93</v>
      </c>
      <c r="K2353" s="78">
        <v>17.25</v>
      </c>
      <c r="L2353" s="78">
        <v>35.33</v>
      </c>
      <c r="M2353" s="75" t="s">
        <v>1</v>
      </c>
      <c r="N2353" s="76">
        <v>29951</v>
      </c>
      <c r="O2353" s="77">
        <v>48.9</v>
      </c>
      <c r="P2353" s="78">
        <v>10.97</v>
      </c>
      <c r="Q2353" s="78">
        <v>16.149999999999999</v>
      </c>
      <c r="R2353" s="78">
        <v>34.43</v>
      </c>
      <c r="S2353" s="75" t="s">
        <v>1</v>
      </c>
      <c r="T2353" s="79">
        <v>7</v>
      </c>
      <c r="V2353" s="86">
        <v>29951</v>
      </c>
      <c r="X2353" s="81" t="str">
        <f t="shared" si="360"/>
        <v>1981-Q2</v>
      </c>
      <c r="Y2353" s="81" t="str">
        <f t="shared" si="361"/>
        <v>1981-Q2</v>
      </c>
      <c r="Z2353" s="87">
        <f t="shared" si="362"/>
        <v>17.25</v>
      </c>
      <c r="AB2353" s="81" t="str">
        <f t="shared" si="363"/>
        <v>1981-Q4</v>
      </c>
      <c r="AC2353" s="81" t="str">
        <f t="shared" si="364"/>
        <v>1981-Q4</v>
      </c>
      <c r="AD2353" s="87">
        <f t="shared" si="365"/>
        <v>16.149999999999999</v>
      </c>
      <c r="AF2353" s="81" t="str">
        <f t="shared" si="366"/>
        <v>1981-Q4</v>
      </c>
      <c r="AG2353" s="87">
        <f t="shared" si="367"/>
        <v>17.25</v>
      </c>
      <c r="AH2353" s="87">
        <f t="shared" si="368"/>
        <v>16.149999999999999</v>
      </c>
      <c r="AI2353" s="87">
        <f t="shared" si="369"/>
        <v>1.1000000000000014</v>
      </c>
    </row>
    <row r="2354" spans="1:35" ht="12" customHeight="1" x14ac:dyDescent="0.2">
      <c r="A2354" s="73" t="s">
        <v>1887</v>
      </c>
      <c r="B2354" s="74" t="s">
        <v>104</v>
      </c>
      <c r="C2354" s="74" t="s">
        <v>2997</v>
      </c>
      <c r="D2354" s="74" t="s">
        <v>106</v>
      </c>
      <c r="E2354" s="74" t="s">
        <v>336</v>
      </c>
      <c r="F2354" s="74" t="s">
        <v>2</v>
      </c>
      <c r="G2354" s="74" t="s">
        <v>2680</v>
      </c>
      <c r="H2354" s="76">
        <v>29578</v>
      </c>
      <c r="I2354" s="77">
        <v>1005</v>
      </c>
      <c r="J2354" s="78">
        <v>13</v>
      </c>
      <c r="K2354" s="78">
        <v>18</v>
      </c>
      <c r="L2354" s="78">
        <v>41</v>
      </c>
      <c r="M2354" s="75" t="s">
        <v>1</v>
      </c>
      <c r="N2354" s="76">
        <v>29950</v>
      </c>
      <c r="O2354" s="77">
        <v>632</v>
      </c>
      <c r="P2354" s="78">
        <v>12.2</v>
      </c>
      <c r="Q2354" s="78">
        <v>16</v>
      </c>
      <c r="R2354" s="78">
        <v>41</v>
      </c>
      <c r="S2354" s="75" t="s">
        <v>1</v>
      </c>
      <c r="T2354" s="79">
        <v>12</v>
      </c>
      <c r="V2354" s="86">
        <v>29950</v>
      </c>
      <c r="X2354" s="81" t="str">
        <f t="shared" si="360"/>
        <v>1980-Q4</v>
      </c>
      <c r="Y2354" s="81" t="str">
        <f t="shared" si="361"/>
        <v>1980-Q4</v>
      </c>
      <c r="Z2354" s="87">
        <f t="shared" si="362"/>
        <v>18</v>
      </c>
      <c r="AB2354" s="81" t="str">
        <f t="shared" si="363"/>
        <v>1981-Q4</v>
      </c>
      <c r="AC2354" s="81" t="str">
        <f t="shared" si="364"/>
        <v>1981-Q4</v>
      </c>
      <c r="AD2354" s="87">
        <f t="shared" si="365"/>
        <v>16</v>
      </c>
      <c r="AF2354" s="81" t="str">
        <f t="shared" si="366"/>
        <v>1981-Q4</v>
      </c>
      <c r="AG2354" s="87">
        <f t="shared" si="367"/>
        <v>18</v>
      </c>
      <c r="AH2354" s="87">
        <f t="shared" si="368"/>
        <v>16</v>
      </c>
      <c r="AI2354" s="87">
        <f t="shared" si="369"/>
        <v>2</v>
      </c>
    </row>
    <row r="2355" spans="1:35" ht="12" customHeight="1" x14ac:dyDescent="0.2">
      <c r="A2355" s="73" t="s">
        <v>1887</v>
      </c>
      <c r="B2355" s="74" t="s">
        <v>104</v>
      </c>
      <c r="C2355" s="74" t="s">
        <v>264</v>
      </c>
      <c r="D2355" s="74" t="s">
        <v>263</v>
      </c>
      <c r="E2355" s="74" t="s">
        <v>348</v>
      </c>
      <c r="F2355" s="74" t="s">
        <v>2</v>
      </c>
      <c r="G2355" s="74" t="s">
        <v>2680</v>
      </c>
      <c r="H2355" s="76">
        <v>29577</v>
      </c>
      <c r="I2355" s="77">
        <v>206.3</v>
      </c>
      <c r="J2355" s="78">
        <v>13.88</v>
      </c>
      <c r="K2355" s="78">
        <v>19</v>
      </c>
      <c r="L2355" s="78">
        <v>37.04</v>
      </c>
      <c r="M2355" s="75" t="s">
        <v>1</v>
      </c>
      <c r="N2355" s="76">
        <v>29950</v>
      </c>
      <c r="O2355" s="77">
        <v>144.6</v>
      </c>
      <c r="P2355" s="78">
        <v>12.92</v>
      </c>
      <c r="Q2355" s="78">
        <v>16.25</v>
      </c>
      <c r="R2355" s="78">
        <v>37.25</v>
      </c>
      <c r="S2355" s="75" t="s">
        <v>1</v>
      </c>
      <c r="T2355" s="79">
        <v>12</v>
      </c>
      <c r="V2355" s="86">
        <v>29950</v>
      </c>
      <c r="X2355" s="81" t="str">
        <f t="shared" si="360"/>
        <v>1980-Q4</v>
      </c>
      <c r="Y2355" s="81" t="str">
        <f t="shared" si="361"/>
        <v>1980-Q4</v>
      </c>
      <c r="Z2355" s="87">
        <f t="shared" si="362"/>
        <v>19</v>
      </c>
      <c r="AB2355" s="81" t="str">
        <f t="shared" si="363"/>
        <v>1981-Q4</v>
      </c>
      <c r="AC2355" s="81" t="str">
        <f t="shared" si="364"/>
        <v>1981-Q4</v>
      </c>
      <c r="AD2355" s="87">
        <f t="shared" si="365"/>
        <v>16.25</v>
      </c>
      <c r="AF2355" s="81" t="str">
        <f t="shared" si="366"/>
        <v>1981-Q4</v>
      </c>
      <c r="AG2355" s="87">
        <f t="shared" si="367"/>
        <v>19</v>
      </c>
      <c r="AH2355" s="87">
        <f t="shared" si="368"/>
        <v>16.25</v>
      </c>
      <c r="AI2355" s="87">
        <f t="shared" si="369"/>
        <v>2.75</v>
      </c>
    </row>
    <row r="2356" spans="1:35" ht="12" customHeight="1" x14ac:dyDescent="0.2">
      <c r="A2356" s="73" t="s">
        <v>1887</v>
      </c>
      <c r="B2356" s="74" t="s">
        <v>101</v>
      </c>
      <c r="C2356" s="74" t="s">
        <v>100</v>
      </c>
      <c r="D2356" s="74" t="s">
        <v>62</v>
      </c>
      <c r="E2356" s="74" t="s">
        <v>414</v>
      </c>
      <c r="F2356" s="74" t="s">
        <v>2</v>
      </c>
      <c r="G2356" s="74" t="s">
        <v>2680</v>
      </c>
      <c r="H2356" s="76">
        <v>29481</v>
      </c>
      <c r="I2356" s="77">
        <v>37.1</v>
      </c>
      <c r="J2356" s="78">
        <v>10.6</v>
      </c>
      <c r="K2356" s="78">
        <v>15.5</v>
      </c>
      <c r="L2356" s="78">
        <v>36.6</v>
      </c>
      <c r="M2356" s="75" t="s">
        <v>1</v>
      </c>
      <c r="N2356" s="76">
        <v>29950</v>
      </c>
      <c r="O2356" s="77">
        <v>23.3</v>
      </c>
      <c r="P2356" s="78">
        <v>10.09</v>
      </c>
      <c r="Q2356" s="78">
        <v>14.25</v>
      </c>
      <c r="R2356" s="78">
        <v>36.6</v>
      </c>
      <c r="S2356" s="78">
        <v>823.2</v>
      </c>
      <c r="T2356" s="79">
        <v>15</v>
      </c>
      <c r="V2356" s="86">
        <v>29950</v>
      </c>
      <c r="X2356" s="81" t="str">
        <f t="shared" si="360"/>
        <v>1980-Q3</v>
      </c>
      <c r="Y2356" s="81" t="str">
        <f t="shared" si="361"/>
        <v>1980-Q3</v>
      </c>
      <c r="Z2356" s="87">
        <f t="shared" si="362"/>
        <v>15.5</v>
      </c>
      <c r="AB2356" s="81" t="str">
        <f t="shared" si="363"/>
        <v>1981-Q4</v>
      </c>
      <c r="AC2356" s="81" t="str">
        <f t="shared" si="364"/>
        <v>1981-Q4</v>
      </c>
      <c r="AD2356" s="87">
        <f t="shared" si="365"/>
        <v>14.25</v>
      </c>
      <c r="AF2356" s="81" t="str">
        <f t="shared" si="366"/>
        <v>1981-Q4</v>
      </c>
      <c r="AG2356" s="87">
        <f t="shared" si="367"/>
        <v>15.5</v>
      </c>
      <c r="AH2356" s="87">
        <f t="shared" si="368"/>
        <v>14.25</v>
      </c>
      <c r="AI2356" s="87">
        <f t="shared" si="369"/>
        <v>1.25</v>
      </c>
    </row>
    <row r="2357" spans="1:35" ht="12" customHeight="1" x14ac:dyDescent="0.2">
      <c r="A2357" s="73" t="s">
        <v>1887</v>
      </c>
      <c r="B2357" s="74" t="s">
        <v>111</v>
      </c>
      <c r="C2357" s="74" t="s">
        <v>3018</v>
      </c>
      <c r="D2357" s="74" t="s">
        <v>180</v>
      </c>
      <c r="E2357" s="74" t="s">
        <v>297</v>
      </c>
      <c r="F2357" s="74" t="s">
        <v>2</v>
      </c>
      <c r="G2357" s="74" t="s">
        <v>2680</v>
      </c>
      <c r="H2357" s="76">
        <v>29718</v>
      </c>
      <c r="I2357" s="77">
        <v>5.3</v>
      </c>
      <c r="J2357" s="78">
        <v>11.43</v>
      </c>
      <c r="K2357" s="78">
        <v>17.5</v>
      </c>
      <c r="L2357" s="78">
        <v>37.4</v>
      </c>
      <c r="M2357" s="75" t="s">
        <v>1</v>
      </c>
      <c r="N2357" s="76">
        <v>29938</v>
      </c>
      <c r="O2357" s="77">
        <v>1.5</v>
      </c>
      <c r="P2357" s="78">
        <v>10.63</v>
      </c>
      <c r="Q2357" s="78">
        <v>15.45</v>
      </c>
      <c r="R2357" s="78">
        <v>37.090000000000003</v>
      </c>
      <c r="S2357" s="75" t="s">
        <v>1</v>
      </c>
      <c r="T2357" s="79">
        <v>7</v>
      </c>
      <c r="V2357" s="86">
        <v>29938</v>
      </c>
      <c r="X2357" s="81" t="str">
        <f t="shared" si="360"/>
        <v>1981-Q2</v>
      </c>
      <c r="Y2357" s="81" t="str">
        <f t="shared" si="361"/>
        <v>1981-Q2</v>
      </c>
      <c r="Z2357" s="87">
        <f t="shared" si="362"/>
        <v>17.5</v>
      </c>
      <c r="AB2357" s="81" t="str">
        <f t="shared" si="363"/>
        <v>1981-Q4</v>
      </c>
      <c r="AC2357" s="81" t="str">
        <f t="shared" si="364"/>
        <v>1981-Q4</v>
      </c>
      <c r="AD2357" s="87">
        <f t="shared" si="365"/>
        <v>15.45</v>
      </c>
      <c r="AF2357" s="81" t="str">
        <f t="shared" si="366"/>
        <v>1981-Q4</v>
      </c>
      <c r="AG2357" s="87">
        <f t="shared" si="367"/>
        <v>17.5</v>
      </c>
      <c r="AH2357" s="87">
        <f t="shared" si="368"/>
        <v>15.45</v>
      </c>
      <c r="AI2357" s="87">
        <f t="shared" si="369"/>
        <v>2.0500000000000007</v>
      </c>
    </row>
    <row r="2358" spans="1:35" ht="12" customHeight="1" x14ac:dyDescent="0.2">
      <c r="A2358" s="73" t="s">
        <v>1887</v>
      </c>
      <c r="B2358" s="74" t="s">
        <v>31</v>
      </c>
      <c r="C2358" s="74" t="s">
        <v>173</v>
      </c>
      <c r="D2358" s="74" t="s">
        <v>19</v>
      </c>
      <c r="E2358" s="74" t="s">
        <v>1415</v>
      </c>
      <c r="F2358" s="74" t="s">
        <v>2</v>
      </c>
      <c r="G2358" s="74" t="s">
        <v>2680</v>
      </c>
      <c r="H2358" s="76">
        <v>29826</v>
      </c>
      <c r="I2358" s="77">
        <v>118.9</v>
      </c>
      <c r="J2358" s="78">
        <v>12.75</v>
      </c>
      <c r="K2358" s="78">
        <v>17.5</v>
      </c>
      <c r="L2358" s="78">
        <v>33.299999999999997</v>
      </c>
      <c r="M2358" s="75" t="s">
        <v>1</v>
      </c>
      <c r="N2358" s="76">
        <v>29938</v>
      </c>
      <c r="O2358" s="77">
        <v>78</v>
      </c>
      <c r="P2358" s="75" t="s">
        <v>1</v>
      </c>
      <c r="Q2358" s="75" t="s">
        <v>1</v>
      </c>
      <c r="R2358" s="75" t="s">
        <v>1</v>
      </c>
      <c r="S2358" s="75" t="s">
        <v>1</v>
      </c>
      <c r="T2358" s="79">
        <v>3</v>
      </c>
      <c r="V2358" s="86">
        <v>29938</v>
      </c>
      <c r="X2358" s="81" t="str">
        <f t="shared" si="360"/>
        <v>1981-Q3</v>
      </c>
      <c r="Y2358" s="81" t="str">
        <f t="shared" si="361"/>
        <v>1981-Q3</v>
      </c>
      <c r="Z2358" s="87">
        <f t="shared" si="362"/>
        <v>17.5</v>
      </c>
      <c r="AB2358" s="81" t="str">
        <f t="shared" si="363"/>
        <v>1981-Q4</v>
      </c>
      <c r="AC2358" s="81" t="str">
        <f t="shared" si="364"/>
        <v/>
      </c>
      <c r="AD2358" s="87" t="str">
        <f t="shared" si="365"/>
        <v/>
      </c>
      <c r="AF2358" s="81" t="str">
        <f t="shared" si="366"/>
        <v/>
      </c>
      <c r="AG2358" s="87" t="str">
        <f t="shared" si="367"/>
        <v/>
      </c>
      <c r="AH2358" s="87" t="str">
        <f t="shared" si="368"/>
        <v/>
      </c>
      <c r="AI2358" s="87" t="str">
        <f t="shared" si="369"/>
        <v/>
      </c>
    </row>
    <row r="2359" spans="1:35" ht="12" customHeight="1" x14ac:dyDescent="0.2">
      <c r="A2359" s="73" t="s">
        <v>1887</v>
      </c>
      <c r="B2359" s="74" t="s">
        <v>193</v>
      </c>
      <c r="C2359" s="74" t="s">
        <v>168</v>
      </c>
      <c r="D2359" s="74" t="s">
        <v>167</v>
      </c>
      <c r="E2359" s="74" t="s">
        <v>1038</v>
      </c>
      <c r="F2359" s="74" t="s">
        <v>2</v>
      </c>
      <c r="G2359" s="74" t="s">
        <v>2680</v>
      </c>
      <c r="H2359" s="76">
        <v>29663</v>
      </c>
      <c r="I2359" s="77">
        <v>211</v>
      </c>
      <c r="J2359" s="78">
        <v>12.29</v>
      </c>
      <c r="K2359" s="78">
        <v>17.5</v>
      </c>
      <c r="L2359" s="78">
        <v>38</v>
      </c>
      <c r="M2359" s="75" t="s">
        <v>1</v>
      </c>
      <c r="N2359" s="76">
        <v>29937</v>
      </c>
      <c r="O2359" s="77">
        <v>166.4</v>
      </c>
      <c r="P2359" s="78">
        <v>11.92</v>
      </c>
      <c r="Q2359" s="78">
        <v>16.5</v>
      </c>
      <c r="R2359" s="78">
        <v>38</v>
      </c>
      <c r="S2359" s="75" t="s">
        <v>1</v>
      </c>
      <c r="T2359" s="79">
        <v>9</v>
      </c>
      <c r="V2359" s="86">
        <v>29937</v>
      </c>
      <c r="X2359" s="81" t="str">
        <f t="shared" si="360"/>
        <v>1981-Q1</v>
      </c>
      <c r="Y2359" s="81" t="str">
        <f t="shared" si="361"/>
        <v>1981-Q1</v>
      </c>
      <c r="Z2359" s="87">
        <f t="shared" si="362"/>
        <v>17.5</v>
      </c>
      <c r="AB2359" s="81" t="str">
        <f t="shared" si="363"/>
        <v>1981-Q4</v>
      </c>
      <c r="AC2359" s="81" t="str">
        <f t="shared" si="364"/>
        <v>1981-Q4</v>
      </c>
      <c r="AD2359" s="87">
        <f t="shared" si="365"/>
        <v>16.5</v>
      </c>
      <c r="AF2359" s="81" t="str">
        <f t="shared" si="366"/>
        <v>1981-Q4</v>
      </c>
      <c r="AG2359" s="87">
        <f t="shared" si="367"/>
        <v>17.5</v>
      </c>
      <c r="AH2359" s="87">
        <f t="shared" si="368"/>
        <v>16.5</v>
      </c>
      <c r="AI2359" s="87">
        <f t="shared" si="369"/>
        <v>1</v>
      </c>
    </row>
    <row r="2360" spans="1:35" ht="12" customHeight="1" x14ac:dyDescent="0.2">
      <c r="A2360" s="73" t="s">
        <v>1887</v>
      </c>
      <c r="B2360" s="74" t="s">
        <v>14</v>
      </c>
      <c r="C2360" s="74" t="s">
        <v>13</v>
      </c>
      <c r="D2360" s="74" t="s">
        <v>12</v>
      </c>
      <c r="E2360" s="74" t="s">
        <v>1715</v>
      </c>
      <c r="F2360" s="74" t="s">
        <v>2</v>
      </c>
      <c r="G2360" s="74" t="s">
        <v>2680</v>
      </c>
      <c r="H2360" s="76">
        <v>29656</v>
      </c>
      <c r="I2360" s="77">
        <v>16.100000000000001</v>
      </c>
      <c r="J2360" s="78">
        <v>11.52</v>
      </c>
      <c r="K2360" s="78">
        <v>16.25</v>
      </c>
      <c r="L2360" s="78">
        <v>36</v>
      </c>
      <c r="M2360" s="75" t="s">
        <v>1</v>
      </c>
      <c r="N2360" s="76">
        <v>29936</v>
      </c>
      <c r="O2360" s="77">
        <v>14.5</v>
      </c>
      <c r="P2360" s="78">
        <v>11.66</v>
      </c>
      <c r="Q2360" s="78">
        <v>15.25</v>
      </c>
      <c r="R2360" s="78">
        <v>36</v>
      </c>
      <c r="S2360" s="75" t="s">
        <v>1</v>
      </c>
      <c r="T2360" s="79">
        <v>9</v>
      </c>
      <c r="V2360" s="86">
        <v>29936</v>
      </c>
      <c r="X2360" s="81" t="str">
        <f t="shared" si="360"/>
        <v>1981-Q1</v>
      </c>
      <c r="Y2360" s="81" t="str">
        <f t="shared" si="361"/>
        <v>1981-Q1</v>
      </c>
      <c r="Z2360" s="87">
        <f t="shared" si="362"/>
        <v>16.25</v>
      </c>
      <c r="AB2360" s="81" t="str">
        <f t="shared" si="363"/>
        <v>1981-Q4</v>
      </c>
      <c r="AC2360" s="81" t="str">
        <f t="shared" si="364"/>
        <v>1981-Q4</v>
      </c>
      <c r="AD2360" s="87">
        <f t="shared" si="365"/>
        <v>15.25</v>
      </c>
      <c r="AF2360" s="81" t="str">
        <f t="shared" si="366"/>
        <v>1981-Q4</v>
      </c>
      <c r="AG2360" s="87">
        <f t="shared" si="367"/>
        <v>16.25</v>
      </c>
      <c r="AH2360" s="87">
        <f t="shared" si="368"/>
        <v>15.25</v>
      </c>
      <c r="AI2360" s="87">
        <f t="shared" si="369"/>
        <v>1</v>
      </c>
    </row>
    <row r="2361" spans="1:35" ht="12" customHeight="1" x14ac:dyDescent="0.2">
      <c r="A2361" s="73" t="s">
        <v>1887</v>
      </c>
      <c r="B2361" s="74" t="s">
        <v>98</v>
      </c>
      <c r="C2361" s="74" t="s">
        <v>97</v>
      </c>
      <c r="D2361" s="74" t="s">
        <v>62</v>
      </c>
      <c r="E2361" s="74" t="s">
        <v>423</v>
      </c>
      <c r="F2361" s="74" t="s">
        <v>2</v>
      </c>
      <c r="G2361" s="74" t="s">
        <v>2680</v>
      </c>
      <c r="H2361" s="76">
        <v>29714</v>
      </c>
      <c r="I2361" s="77">
        <v>50</v>
      </c>
      <c r="J2361" s="78">
        <v>11.94</v>
      </c>
      <c r="K2361" s="78">
        <v>17</v>
      </c>
      <c r="L2361" s="78">
        <v>36.06</v>
      </c>
      <c r="M2361" s="75" t="s">
        <v>1</v>
      </c>
      <c r="N2361" s="76">
        <v>29935</v>
      </c>
      <c r="O2361" s="77">
        <v>37.6</v>
      </c>
      <c r="P2361" s="78">
        <v>11.38</v>
      </c>
      <c r="Q2361" s="78">
        <v>15.81</v>
      </c>
      <c r="R2361" s="78">
        <v>35.869999999999997</v>
      </c>
      <c r="S2361" s="75" t="s">
        <v>1</v>
      </c>
      <c r="T2361" s="79">
        <v>7</v>
      </c>
      <c r="V2361" s="86">
        <v>29935</v>
      </c>
      <c r="X2361" s="81" t="str">
        <f t="shared" si="360"/>
        <v>1981-Q2</v>
      </c>
      <c r="Y2361" s="81" t="str">
        <f t="shared" si="361"/>
        <v>1981-Q2</v>
      </c>
      <c r="Z2361" s="87">
        <f t="shared" si="362"/>
        <v>17</v>
      </c>
      <c r="AB2361" s="81" t="str">
        <f t="shared" si="363"/>
        <v>1981-Q4</v>
      </c>
      <c r="AC2361" s="81" t="str">
        <f t="shared" si="364"/>
        <v>1981-Q4</v>
      </c>
      <c r="AD2361" s="87">
        <f t="shared" si="365"/>
        <v>15.81</v>
      </c>
      <c r="AF2361" s="81" t="str">
        <f t="shared" si="366"/>
        <v>1981-Q4</v>
      </c>
      <c r="AG2361" s="87">
        <f t="shared" si="367"/>
        <v>17</v>
      </c>
      <c r="AH2361" s="87">
        <f t="shared" si="368"/>
        <v>15.81</v>
      </c>
      <c r="AI2361" s="87">
        <f t="shared" si="369"/>
        <v>1.1899999999999995</v>
      </c>
    </row>
    <row r="2362" spans="1:35" ht="12" customHeight="1" x14ac:dyDescent="0.2">
      <c r="A2362" s="73" t="s">
        <v>1887</v>
      </c>
      <c r="B2362" s="74" t="s">
        <v>193</v>
      </c>
      <c r="C2362" s="74" t="s">
        <v>2034</v>
      </c>
      <c r="D2362" s="74" t="s">
        <v>167</v>
      </c>
      <c r="E2362" s="74" t="s">
        <v>1045</v>
      </c>
      <c r="F2362" s="74" t="s">
        <v>2</v>
      </c>
      <c r="G2362" s="74" t="s">
        <v>2680</v>
      </c>
      <c r="H2362" s="76">
        <v>29721</v>
      </c>
      <c r="I2362" s="77">
        <v>151.4</v>
      </c>
      <c r="J2362" s="78">
        <v>12.78</v>
      </c>
      <c r="K2362" s="78">
        <v>17.5</v>
      </c>
      <c r="L2362" s="78">
        <v>37</v>
      </c>
      <c r="M2362" s="75" t="s">
        <v>1</v>
      </c>
      <c r="N2362" s="76">
        <v>29935</v>
      </c>
      <c r="O2362" s="77">
        <v>119.2</v>
      </c>
      <c r="P2362" s="78">
        <v>12.15</v>
      </c>
      <c r="Q2362" s="78">
        <v>16</v>
      </c>
      <c r="R2362" s="78">
        <v>36.18</v>
      </c>
      <c r="S2362" s="75" t="s">
        <v>1</v>
      </c>
      <c r="T2362" s="79">
        <v>7</v>
      </c>
      <c r="V2362" s="86">
        <v>29935</v>
      </c>
      <c r="X2362" s="81" t="str">
        <f t="shared" si="360"/>
        <v>1981-Q2</v>
      </c>
      <c r="Y2362" s="81" t="str">
        <f t="shared" si="361"/>
        <v>1981-Q2</v>
      </c>
      <c r="Z2362" s="87">
        <f t="shared" si="362"/>
        <v>17.5</v>
      </c>
      <c r="AB2362" s="81" t="str">
        <f t="shared" si="363"/>
        <v>1981-Q4</v>
      </c>
      <c r="AC2362" s="81" t="str">
        <f t="shared" si="364"/>
        <v>1981-Q4</v>
      </c>
      <c r="AD2362" s="87">
        <f t="shared" si="365"/>
        <v>16</v>
      </c>
      <c r="AF2362" s="81" t="str">
        <f t="shared" si="366"/>
        <v>1981-Q4</v>
      </c>
      <c r="AG2362" s="87">
        <f t="shared" si="367"/>
        <v>17.5</v>
      </c>
      <c r="AH2362" s="87">
        <f t="shared" si="368"/>
        <v>16</v>
      </c>
      <c r="AI2362" s="87">
        <f t="shared" si="369"/>
        <v>1.5</v>
      </c>
    </row>
    <row r="2363" spans="1:35" ht="12" customHeight="1" x14ac:dyDescent="0.2">
      <c r="A2363" s="73" t="s">
        <v>1887</v>
      </c>
      <c r="B2363" s="74" t="s">
        <v>158</v>
      </c>
      <c r="C2363" s="74" t="s">
        <v>2445</v>
      </c>
      <c r="D2363" s="74" t="s">
        <v>10</v>
      </c>
      <c r="E2363" s="74" t="s">
        <v>1483</v>
      </c>
      <c r="F2363" s="74" t="s">
        <v>2</v>
      </c>
      <c r="G2363" s="74" t="s">
        <v>2680</v>
      </c>
      <c r="H2363" s="76">
        <v>29752</v>
      </c>
      <c r="I2363" s="77">
        <v>6.2</v>
      </c>
      <c r="J2363" s="78">
        <v>11.07</v>
      </c>
      <c r="K2363" s="78">
        <v>16</v>
      </c>
      <c r="L2363" s="78">
        <v>40.200000000000003</v>
      </c>
      <c r="M2363" s="75" t="s">
        <v>1</v>
      </c>
      <c r="N2363" s="76">
        <v>29934</v>
      </c>
      <c r="O2363" s="77">
        <v>5.2</v>
      </c>
      <c r="P2363" s="78">
        <v>10.16</v>
      </c>
      <c r="Q2363" s="78">
        <v>14</v>
      </c>
      <c r="R2363" s="78">
        <v>38.6</v>
      </c>
      <c r="S2363" s="75" t="s">
        <v>1</v>
      </c>
      <c r="T2363" s="79">
        <v>6</v>
      </c>
      <c r="V2363" s="86">
        <v>29934</v>
      </c>
      <c r="X2363" s="81" t="str">
        <f t="shared" si="360"/>
        <v>1981-Q2</v>
      </c>
      <c r="Y2363" s="81" t="str">
        <f t="shared" si="361"/>
        <v>1981-Q2</v>
      </c>
      <c r="Z2363" s="87">
        <f t="shared" si="362"/>
        <v>16</v>
      </c>
      <c r="AB2363" s="81" t="str">
        <f t="shared" si="363"/>
        <v>1981-Q4</v>
      </c>
      <c r="AC2363" s="81" t="str">
        <f t="shared" si="364"/>
        <v>1981-Q4</v>
      </c>
      <c r="AD2363" s="87">
        <f t="shared" si="365"/>
        <v>14</v>
      </c>
      <c r="AF2363" s="81" t="str">
        <f t="shared" si="366"/>
        <v>1981-Q4</v>
      </c>
      <c r="AG2363" s="87">
        <f t="shared" si="367"/>
        <v>16</v>
      </c>
      <c r="AH2363" s="87">
        <f t="shared" si="368"/>
        <v>14</v>
      </c>
      <c r="AI2363" s="87">
        <f t="shared" si="369"/>
        <v>2</v>
      </c>
    </row>
    <row r="2364" spans="1:35" ht="12" customHeight="1" x14ac:dyDescent="0.2">
      <c r="A2364" s="73" t="s">
        <v>1887</v>
      </c>
      <c r="B2364" s="74" t="s">
        <v>78</v>
      </c>
      <c r="C2364" s="74" t="s">
        <v>2328</v>
      </c>
      <c r="D2364" s="74" t="s">
        <v>2170</v>
      </c>
      <c r="E2364" s="74" t="s">
        <v>674</v>
      </c>
      <c r="F2364" s="74" t="s">
        <v>2</v>
      </c>
      <c r="G2364" s="74" t="s">
        <v>2680</v>
      </c>
      <c r="H2364" s="76">
        <v>29691.75</v>
      </c>
      <c r="I2364" s="77">
        <v>64.8</v>
      </c>
      <c r="J2364" s="78">
        <v>10.49</v>
      </c>
      <c r="K2364" s="78">
        <v>17.600000000000001</v>
      </c>
      <c r="L2364" s="78">
        <v>36.200000000000003</v>
      </c>
      <c r="M2364" s="75" t="s">
        <v>1</v>
      </c>
      <c r="N2364" s="76">
        <v>29931</v>
      </c>
      <c r="O2364" s="77">
        <v>50.7</v>
      </c>
      <c r="P2364" s="78">
        <v>9.98</v>
      </c>
      <c r="Q2364" s="78">
        <v>16.25</v>
      </c>
      <c r="R2364" s="78">
        <v>36.25</v>
      </c>
      <c r="S2364" s="75" t="s">
        <v>1</v>
      </c>
      <c r="T2364" s="79">
        <v>7</v>
      </c>
      <c r="V2364" s="86">
        <v>29931</v>
      </c>
      <c r="X2364" s="81" t="str">
        <f t="shared" si="360"/>
        <v>1981-Q2</v>
      </c>
      <c r="Y2364" s="81" t="str">
        <f t="shared" si="361"/>
        <v>1981-Q2</v>
      </c>
      <c r="Z2364" s="87">
        <f t="shared" si="362"/>
        <v>17.600000000000001</v>
      </c>
      <c r="AB2364" s="81" t="str">
        <f t="shared" si="363"/>
        <v>1981-Q4</v>
      </c>
      <c r="AC2364" s="81" t="str">
        <f t="shared" si="364"/>
        <v>1981-Q4</v>
      </c>
      <c r="AD2364" s="87">
        <f t="shared" si="365"/>
        <v>16.25</v>
      </c>
      <c r="AF2364" s="81" t="str">
        <f t="shared" si="366"/>
        <v>1981-Q4</v>
      </c>
      <c r="AG2364" s="87">
        <f t="shared" si="367"/>
        <v>17.600000000000001</v>
      </c>
      <c r="AH2364" s="87">
        <f t="shared" si="368"/>
        <v>16.25</v>
      </c>
      <c r="AI2364" s="87">
        <f t="shared" si="369"/>
        <v>1.3500000000000014</v>
      </c>
    </row>
    <row r="2365" spans="1:35" ht="12" customHeight="1" x14ac:dyDescent="0.2">
      <c r="A2365" s="73" t="s">
        <v>1887</v>
      </c>
      <c r="B2365" s="74" t="s">
        <v>1653</v>
      </c>
      <c r="C2365" s="74" t="s">
        <v>1654</v>
      </c>
      <c r="D2365" s="74" t="s">
        <v>2095</v>
      </c>
      <c r="E2365" s="74" t="s">
        <v>1668</v>
      </c>
      <c r="F2365" s="74" t="s">
        <v>2</v>
      </c>
      <c r="G2365" s="74" t="s">
        <v>2680</v>
      </c>
      <c r="H2365" s="76">
        <v>29468</v>
      </c>
      <c r="I2365" s="77">
        <v>21.5</v>
      </c>
      <c r="J2365" s="78">
        <v>13.1</v>
      </c>
      <c r="K2365" s="78">
        <v>18.2</v>
      </c>
      <c r="L2365" s="78">
        <v>40.6</v>
      </c>
      <c r="M2365" s="75" t="s">
        <v>1</v>
      </c>
      <c r="N2365" s="76">
        <v>29924</v>
      </c>
      <c r="O2365" s="77">
        <v>13.1</v>
      </c>
      <c r="P2365" s="78">
        <v>12.14</v>
      </c>
      <c r="Q2365" s="78">
        <v>16</v>
      </c>
      <c r="R2365" s="78">
        <v>38.590000000000003</v>
      </c>
      <c r="S2365" s="75" t="s">
        <v>1</v>
      </c>
      <c r="T2365" s="79">
        <v>15</v>
      </c>
      <c r="V2365" s="86">
        <v>29924</v>
      </c>
      <c r="X2365" s="81" t="str">
        <f t="shared" si="360"/>
        <v>1980-Q3</v>
      </c>
      <c r="Y2365" s="81" t="str">
        <f t="shared" si="361"/>
        <v>1980-Q3</v>
      </c>
      <c r="Z2365" s="87">
        <f t="shared" si="362"/>
        <v>18.2</v>
      </c>
      <c r="AB2365" s="81" t="str">
        <f t="shared" si="363"/>
        <v>1981-Q4</v>
      </c>
      <c r="AC2365" s="81" t="str">
        <f t="shared" si="364"/>
        <v>1981-Q4</v>
      </c>
      <c r="AD2365" s="87">
        <f t="shared" si="365"/>
        <v>16</v>
      </c>
      <c r="AF2365" s="81" t="str">
        <f t="shared" si="366"/>
        <v>1981-Q4</v>
      </c>
      <c r="AG2365" s="87">
        <f t="shared" si="367"/>
        <v>18.2</v>
      </c>
      <c r="AH2365" s="87">
        <f t="shared" si="368"/>
        <v>16</v>
      </c>
      <c r="AI2365" s="87">
        <f t="shared" si="369"/>
        <v>2.1999999999999993</v>
      </c>
    </row>
    <row r="2366" spans="1:35" ht="12" customHeight="1" x14ac:dyDescent="0.2">
      <c r="A2366" s="73" t="s">
        <v>1887</v>
      </c>
      <c r="B2366" s="74" t="s">
        <v>204</v>
      </c>
      <c r="C2366" s="74" t="s">
        <v>203</v>
      </c>
      <c r="D2366" s="74" t="s">
        <v>83</v>
      </c>
      <c r="E2366" s="74" t="s">
        <v>993</v>
      </c>
      <c r="F2366" s="74" t="s">
        <v>2</v>
      </c>
      <c r="G2366" s="74" t="s">
        <v>2680</v>
      </c>
      <c r="H2366" s="76">
        <v>29588</v>
      </c>
      <c r="I2366" s="77">
        <v>12</v>
      </c>
      <c r="J2366" s="78">
        <v>10.68</v>
      </c>
      <c r="K2366" s="78">
        <v>16.25</v>
      </c>
      <c r="L2366" s="78">
        <v>35.450000000000003</v>
      </c>
      <c r="M2366" s="75" t="s">
        <v>1</v>
      </c>
      <c r="N2366" s="76">
        <v>29923</v>
      </c>
      <c r="O2366" s="77">
        <v>6.7</v>
      </c>
      <c r="P2366" s="75" t="s">
        <v>1</v>
      </c>
      <c r="Q2366" s="75" t="s">
        <v>1</v>
      </c>
      <c r="R2366" s="75" t="s">
        <v>1</v>
      </c>
      <c r="S2366" s="75" t="s">
        <v>1</v>
      </c>
      <c r="T2366" s="79">
        <v>11</v>
      </c>
      <c r="V2366" s="86">
        <v>29923</v>
      </c>
      <c r="X2366" s="81" t="str">
        <f t="shared" si="360"/>
        <v>1981-Q1</v>
      </c>
      <c r="Y2366" s="81" t="str">
        <f t="shared" si="361"/>
        <v>1981-Q1</v>
      </c>
      <c r="Z2366" s="87">
        <f t="shared" si="362"/>
        <v>16.25</v>
      </c>
      <c r="AB2366" s="81" t="str">
        <f t="shared" si="363"/>
        <v>1981-Q4</v>
      </c>
      <c r="AC2366" s="81" t="str">
        <f t="shared" si="364"/>
        <v/>
      </c>
      <c r="AD2366" s="87" t="str">
        <f t="shared" si="365"/>
        <v/>
      </c>
      <c r="AF2366" s="81" t="str">
        <f t="shared" si="366"/>
        <v/>
      </c>
      <c r="AG2366" s="87" t="str">
        <f t="shared" si="367"/>
        <v/>
      </c>
      <c r="AH2366" s="87" t="str">
        <f t="shared" si="368"/>
        <v/>
      </c>
      <c r="AI2366" s="87" t="str">
        <f t="shared" si="369"/>
        <v/>
      </c>
    </row>
    <row r="2367" spans="1:35" ht="12" customHeight="1" x14ac:dyDescent="0.2">
      <c r="A2367" s="73" t="s">
        <v>1887</v>
      </c>
      <c r="B2367" s="74" t="s">
        <v>109</v>
      </c>
      <c r="C2367" s="74" t="s">
        <v>269</v>
      </c>
      <c r="D2367" s="74" t="s">
        <v>1176</v>
      </c>
      <c r="E2367" s="74" t="s">
        <v>322</v>
      </c>
      <c r="F2367" s="74" t="s">
        <v>2</v>
      </c>
      <c r="G2367" s="74" t="s">
        <v>2680</v>
      </c>
      <c r="H2367" s="76">
        <v>29661</v>
      </c>
      <c r="I2367" s="77">
        <v>28</v>
      </c>
      <c r="J2367" s="78">
        <v>11.29</v>
      </c>
      <c r="K2367" s="78">
        <v>17</v>
      </c>
      <c r="L2367" s="78">
        <v>37.299999999999997</v>
      </c>
      <c r="M2367" s="75" t="s">
        <v>1</v>
      </c>
      <c r="N2367" s="76">
        <v>29921</v>
      </c>
      <c r="O2367" s="77">
        <v>21.1</v>
      </c>
      <c r="P2367" s="78">
        <v>11.09</v>
      </c>
      <c r="Q2367" s="78">
        <v>16.5</v>
      </c>
      <c r="R2367" s="78">
        <v>37.299999999999997</v>
      </c>
      <c r="S2367" s="75" t="s">
        <v>1</v>
      </c>
      <c r="T2367" s="79">
        <v>8</v>
      </c>
      <c r="V2367" s="86">
        <v>29921</v>
      </c>
      <c r="X2367" s="81" t="str">
        <f t="shared" si="360"/>
        <v>1981-Q1</v>
      </c>
      <c r="Y2367" s="81" t="str">
        <f t="shared" si="361"/>
        <v>1981-Q1</v>
      </c>
      <c r="Z2367" s="87">
        <f t="shared" si="362"/>
        <v>17</v>
      </c>
      <c r="AB2367" s="81" t="str">
        <f t="shared" si="363"/>
        <v>1981-Q4</v>
      </c>
      <c r="AC2367" s="81" t="str">
        <f t="shared" si="364"/>
        <v>1981-Q4</v>
      </c>
      <c r="AD2367" s="87">
        <f t="shared" si="365"/>
        <v>16.5</v>
      </c>
      <c r="AF2367" s="81" t="str">
        <f t="shared" si="366"/>
        <v>1981-Q4</v>
      </c>
      <c r="AG2367" s="87">
        <f t="shared" si="367"/>
        <v>17</v>
      </c>
      <c r="AH2367" s="87">
        <f t="shared" si="368"/>
        <v>16.5</v>
      </c>
      <c r="AI2367" s="87">
        <f t="shared" si="369"/>
        <v>0.5</v>
      </c>
    </row>
    <row r="2368" spans="1:35" ht="12" customHeight="1" x14ac:dyDescent="0.2">
      <c r="A2368" s="73" t="s">
        <v>1887</v>
      </c>
      <c r="B2368" s="74" t="s">
        <v>259</v>
      </c>
      <c r="C2368" s="74" t="s">
        <v>3020</v>
      </c>
      <c r="D2368" s="74" t="s">
        <v>10</v>
      </c>
      <c r="E2368" s="74" t="s">
        <v>376</v>
      </c>
      <c r="F2368" s="74" t="s">
        <v>2</v>
      </c>
      <c r="G2368" s="74" t="s">
        <v>2680</v>
      </c>
      <c r="H2368" s="76">
        <v>29724</v>
      </c>
      <c r="I2368" s="77">
        <v>160.19999999999999</v>
      </c>
      <c r="J2368" s="78">
        <v>12.09</v>
      </c>
      <c r="K2368" s="78">
        <v>16.3</v>
      </c>
      <c r="L2368" s="78">
        <v>39.299999999999997</v>
      </c>
      <c r="M2368" s="75" t="s">
        <v>1</v>
      </c>
      <c r="N2368" s="76">
        <v>29921</v>
      </c>
      <c r="O2368" s="77">
        <v>100.1</v>
      </c>
      <c r="P2368" s="78">
        <v>10.75</v>
      </c>
      <c r="Q2368" s="78">
        <v>15.7</v>
      </c>
      <c r="R2368" s="78">
        <v>39.090000000000003</v>
      </c>
      <c r="S2368" s="78">
        <v>1590.9</v>
      </c>
      <c r="T2368" s="79">
        <v>6</v>
      </c>
      <c r="V2368" s="86">
        <v>29921</v>
      </c>
      <c r="X2368" s="81" t="str">
        <f t="shared" si="360"/>
        <v>1981-Q2</v>
      </c>
      <c r="Y2368" s="81" t="str">
        <f t="shared" si="361"/>
        <v>1981-Q2</v>
      </c>
      <c r="Z2368" s="87">
        <f t="shared" si="362"/>
        <v>16.3</v>
      </c>
      <c r="AB2368" s="81" t="str">
        <f t="shared" si="363"/>
        <v>1981-Q4</v>
      </c>
      <c r="AC2368" s="81" t="str">
        <f t="shared" si="364"/>
        <v>1981-Q4</v>
      </c>
      <c r="AD2368" s="87">
        <f t="shared" si="365"/>
        <v>15.7</v>
      </c>
      <c r="AF2368" s="81" t="str">
        <f t="shared" si="366"/>
        <v>1981-Q4</v>
      </c>
      <c r="AG2368" s="87">
        <f t="shared" si="367"/>
        <v>16.3</v>
      </c>
      <c r="AH2368" s="87">
        <f t="shared" si="368"/>
        <v>15.7</v>
      </c>
      <c r="AI2368" s="87">
        <f t="shared" si="369"/>
        <v>0.60000000000000142</v>
      </c>
    </row>
    <row r="2369" spans="1:35" ht="12" customHeight="1" x14ac:dyDescent="0.2">
      <c r="A2369" s="73" t="s">
        <v>1887</v>
      </c>
      <c r="B2369" s="74" t="s">
        <v>78</v>
      </c>
      <c r="C2369" s="74" t="s">
        <v>2324</v>
      </c>
      <c r="D2369" s="74" t="s">
        <v>2170</v>
      </c>
      <c r="E2369" s="74" t="s">
        <v>659</v>
      </c>
      <c r="F2369" s="74" t="s">
        <v>2</v>
      </c>
      <c r="G2369" s="74" t="s">
        <v>2680</v>
      </c>
      <c r="H2369" s="76">
        <v>29681.75</v>
      </c>
      <c r="I2369" s="77">
        <v>49.4</v>
      </c>
      <c r="J2369" s="78">
        <v>12.67</v>
      </c>
      <c r="K2369" s="78">
        <v>19</v>
      </c>
      <c r="L2369" s="78">
        <v>37.020000000000003</v>
      </c>
      <c r="M2369" s="75" t="s">
        <v>1</v>
      </c>
      <c r="N2369" s="76">
        <v>29921</v>
      </c>
      <c r="O2369" s="77">
        <v>24.6</v>
      </c>
      <c r="P2369" s="78">
        <v>10.52</v>
      </c>
      <c r="Q2369" s="78">
        <v>16.489999999999998</v>
      </c>
      <c r="R2369" s="78">
        <v>32.86</v>
      </c>
      <c r="S2369" s="75" t="s">
        <v>1</v>
      </c>
      <c r="T2369" s="79">
        <v>7</v>
      </c>
      <c r="V2369" s="86">
        <v>29921</v>
      </c>
      <c r="X2369" s="81" t="str">
        <f t="shared" si="360"/>
        <v>1981-Q2</v>
      </c>
      <c r="Y2369" s="81" t="str">
        <f t="shared" si="361"/>
        <v>1981-Q2</v>
      </c>
      <c r="Z2369" s="87">
        <f t="shared" si="362"/>
        <v>19</v>
      </c>
      <c r="AB2369" s="81" t="str">
        <f t="shared" si="363"/>
        <v>1981-Q4</v>
      </c>
      <c r="AC2369" s="81" t="str">
        <f t="shared" si="364"/>
        <v>1981-Q4</v>
      </c>
      <c r="AD2369" s="87">
        <f t="shared" si="365"/>
        <v>16.489999999999998</v>
      </c>
      <c r="AF2369" s="81" t="str">
        <f t="shared" si="366"/>
        <v>1981-Q4</v>
      </c>
      <c r="AG2369" s="87">
        <f t="shared" si="367"/>
        <v>19</v>
      </c>
      <c r="AH2369" s="87">
        <f t="shared" si="368"/>
        <v>16.489999999999998</v>
      </c>
      <c r="AI2369" s="87">
        <f t="shared" si="369"/>
        <v>2.5100000000000016</v>
      </c>
    </row>
    <row r="2370" spans="1:35" ht="12" customHeight="1" x14ac:dyDescent="0.2">
      <c r="A2370" s="73" t="s">
        <v>1887</v>
      </c>
      <c r="B2370" s="74" t="s">
        <v>39</v>
      </c>
      <c r="C2370" s="74" t="s">
        <v>186</v>
      </c>
      <c r="D2370" s="74" t="s">
        <v>38</v>
      </c>
      <c r="E2370" s="74" t="s">
        <v>1243</v>
      </c>
      <c r="F2370" s="74" t="s">
        <v>2</v>
      </c>
      <c r="G2370" s="74" t="s">
        <v>2680</v>
      </c>
      <c r="H2370" s="76">
        <v>29591</v>
      </c>
      <c r="I2370" s="77">
        <v>31.9</v>
      </c>
      <c r="J2370" s="78">
        <v>11.08</v>
      </c>
      <c r="K2370" s="78">
        <v>16</v>
      </c>
      <c r="L2370" s="78">
        <v>43.11</v>
      </c>
      <c r="M2370" s="75" t="s">
        <v>1</v>
      </c>
      <c r="N2370" s="76">
        <v>29921</v>
      </c>
      <c r="O2370" s="77">
        <v>20.3</v>
      </c>
      <c r="P2370" s="78">
        <v>11.08</v>
      </c>
      <c r="Q2370" s="78">
        <v>16</v>
      </c>
      <c r="R2370" s="78">
        <v>43.11</v>
      </c>
      <c r="S2370" s="78">
        <v>343.1</v>
      </c>
      <c r="T2370" s="79">
        <v>11</v>
      </c>
      <c r="V2370" s="86">
        <v>29921</v>
      </c>
      <c r="X2370" s="81" t="str">
        <f t="shared" si="360"/>
        <v>1981-Q1</v>
      </c>
      <c r="Y2370" s="81" t="str">
        <f t="shared" si="361"/>
        <v>1981-Q1</v>
      </c>
      <c r="Z2370" s="87">
        <f t="shared" si="362"/>
        <v>16</v>
      </c>
      <c r="AB2370" s="81" t="str">
        <f t="shared" si="363"/>
        <v>1981-Q4</v>
      </c>
      <c r="AC2370" s="81" t="str">
        <f t="shared" si="364"/>
        <v>1981-Q4</v>
      </c>
      <c r="AD2370" s="87">
        <f t="shared" si="365"/>
        <v>16</v>
      </c>
      <c r="AF2370" s="81" t="str">
        <f t="shared" si="366"/>
        <v>1981-Q4</v>
      </c>
      <c r="AG2370" s="87">
        <f t="shared" si="367"/>
        <v>16</v>
      </c>
      <c r="AH2370" s="87">
        <f t="shared" si="368"/>
        <v>16</v>
      </c>
      <c r="AI2370" s="87">
        <f t="shared" si="369"/>
        <v>0</v>
      </c>
    </row>
    <row r="2371" spans="1:35" ht="12" customHeight="1" x14ac:dyDescent="0.2">
      <c r="A2371" s="73" t="s">
        <v>1887</v>
      </c>
      <c r="B2371" s="74" t="s">
        <v>257</v>
      </c>
      <c r="C2371" s="74" t="s">
        <v>2450</v>
      </c>
      <c r="D2371" s="74" t="s">
        <v>2002</v>
      </c>
      <c r="E2371" s="74" t="s">
        <v>391</v>
      </c>
      <c r="F2371" s="74" t="s">
        <v>2</v>
      </c>
      <c r="G2371" s="74" t="s">
        <v>2680</v>
      </c>
      <c r="H2371" s="76">
        <v>29769</v>
      </c>
      <c r="I2371" s="77">
        <v>158.69999999999999</v>
      </c>
      <c r="J2371" s="78">
        <v>13.11</v>
      </c>
      <c r="K2371" s="78">
        <v>19</v>
      </c>
      <c r="L2371" s="78">
        <v>33.520000000000003</v>
      </c>
      <c r="M2371" s="75" t="s">
        <v>1</v>
      </c>
      <c r="N2371" s="76">
        <v>29915</v>
      </c>
      <c r="O2371" s="77">
        <v>114.5</v>
      </c>
      <c r="P2371" s="78">
        <v>12.14</v>
      </c>
      <c r="Q2371" s="78">
        <v>16.100000000000001</v>
      </c>
      <c r="R2371" s="78">
        <v>33.520000000000003</v>
      </c>
      <c r="S2371" s="75" t="s">
        <v>1</v>
      </c>
      <c r="T2371" s="79">
        <v>4</v>
      </c>
      <c r="V2371" s="86">
        <v>29915</v>
      </c>
      <c r="X2371" s="81" t="str">
        <f t="shared" ref="X2371:X2434" si="370">YEAR(H2371)&amp;"-Q"&amp;IF(MONTH(H2371)&lt;4,1,IF(MONTH(H2371)&lt;7,2,IF(MONTH(H2371)&lt;10,3,4)))</f>
        <v>1981-Q3</v>
      </c>
      <c r="Y2371" s="81" t="str">
        <f t="shared" ref="Y2371:Y2434" si="371">IF(ISNUMBER(K2371),X2371,"")</f>
        <v>1981-Q3</v>
      </c>
      <c r="Z2371" s="87">
        <f t="shared" ref="Z2371:Z2434" si="372">IF(ISNUMBER(K2371),K2371,"")</f>
        <v>19</v>
      </c>
      <c r="AB2371" s="81" t="str">
        <f t="shared" ref="AB2371:AB2434" si="373">IF(A2371="Settled",YEAR(N2371)&amp;"-Q"&amp;IF(MONTH(N2371)&lt;4,1,IF(MONTH(N2371)&lt;7,2,IF(MONTH(N2371)&lt;10,3,4))),"")</f>
        <v>1981-Q4</v>
      </c>
      <c r="AC2371" s="81" t="str">
        <f t="shared" ref="AC2371:AC2434" si="374">IF(ISNUMBER(Q2371),AB2371,"")</f>
        <v>1981-Q4</v>
      </c>
      <c r="AD2371" s="87">
        <f t="shared" ref="AD2371:AD2434" si="375">IF(ISNUMBER(Q2371),Q2371,"")</f>
        <v>16.100000000000001</v>
      </c>
      <c r="AF2371" s="81" t="str">
        <f t="shared" ref="AF2371:AF2434" si="376">IF(AND(LEN(Z2371)&gt;0,LEN(AD2371)&gt;0),AB2371,"")</f>
        <v>1981-Q4</v>
      </c>
      <c r="AG2371" s="87">
        <f t="shared" ref="AG2371:AG2434" si="377">IF(LEN(AF2371)&gt;0,Z2371,"")</f>
        <v>19</v>
      </c>
      <c r="AH2371" s="87">
        <f t="shared" ref="AH2371:AH2434" si="378">IF(LEN(AF2371)&gt;0,AD2371,"")</f>
        <v>16.100000000000001</v>
      </c>
      <c r="AI2371" s="87">
        <f t="shared" ref="AI2371:AI2434" si="379">IF(LEN(AF2371)&gt;0,AG2371-AH2371,"")</f>
        <v>2.8999999999999986</v>
      </c>
    </row>
    <row r="2372" spans="1:35" ht="12" customHeight="1" x14ac:dyDescent="0.2">
      <c r="A2372" s="73" t="s">
        <v>1887</v>
      </c>
      <c r="B2372" s="74" t="s">
        <v>257</v>
      </c>
      <c r="C2372" s="74" t="s">
        <v>2450</v>
      </c>
      <c r="D2372" s="74" t="s">
        <v>2002</v>
      </c>
      <c r="E2372" s="74" t="s">
        <v>390</v>
      </c>
      <c r="F2372" s="74" t="s">
        <v>2</v>
      </c>
      <c r="G2372" s="74" t="s">
        <v>2680</v>
      </c>
      <c r="H2372" s="76">
        <v>29769</v>
      </c>
      <c r="I2372" s="77">
        <v>85.4</v>
      </c>
      <c r="J2372" s="78">
        <v>13.02</v>
      </c>
      <c r="K2372" s="78">
        <v>19</v>
      </c>
      <c r="L2372" s="78">
        <v>36.74</v>
      </c>
      <c r="M2372" s="75" t="s">
        <v>1</v>
      </c>
      <c r="N2372" s="76">
        <v>29915</v>
      </c>
      <c r="O2372" s="77">
        <v>59.6</v>
      </c>
      <c r="P2372" s="78">
        <v>11.96</v>
      </c>
      <c r="Q2372" s="78">
        <v>16.100000000000001</v>
      </c>
      <c r="R2372" s="78">
        <v>36.74</v>
      </c>
      <c r="S2372" s="75" t="s">
        <v>1</v>
      </c>
      <c r="T2372" s="79">
        <v>4</v>
      </c>
      <c r="V2372" s="86">
        <v>29915</v>
      </c>
      <c r="X2372" s="81" t="str">
        <f t="shared" si="370"/>
        <v>1981-Q3</v>
      </c>
      <c r="Y2372" s="81" t="str">
        <f t="shared" si="371"/>
        <v>1981-Q3</v>
      </c>
      <c r="Z2372" s="87">
        <f t="shared" si="372"/>
        <v>19</v>
      </c>
      <c r="AB2372" s="81" t="str">
        <f t="shared" si="373"/>
        <v>1981-Q4</v>
      </c>
      <c r="AC2372" s="81" t="str">
        <f t="shared" si="374"/>
        <v>1981-Q4</v>
      </c>
      <c r="AD2372" s="87">
        <f t="shared" si="375"/>
        <v>16.100000000000001</v>
      </c>
      <c r="AF2372" s="81" t="str">
        <f t="shared" si="376"/>
        <v>1981-Q4</v>
      </c>
      <c r="AG2372" s="87">
        <f t="shared" si="377"/>
        <v>19</v>
      </c>
      <c r="AH2372" s="87">
        <f t="shared" si="378"/>
        <v>16.100000000000001</v>
      </c>
      <c r="AI2372" s="87">
        <f t="shared" si="379"/>
        <v>2.8999999999999986</v>
      </c>
    </row>
    <row r="2373" spans="1:35" ht="12" customHeight="1" x14ac:dyDescent="0.2">
      <c r="A2373" s="73" t="s">
        <v>1887</v>
      </c>
      <c r="B2373" s="74" t="s">
        <v>14</v>
      </c>
      <c r="C2373" s="74" t="s">
        <v>136</v>
      </c>
      <c r="D2373" s="74" t="s">
        <v>135</v>
      </c>
      <c r="E2373" s="74" t="s">
        <v>1702</v>
      </c>
      <c r="F2373" s="74" t="s">
        <v>2</v>
      </c>
      <c r="G2373" s="74" t="s">
        <v>2680</v>
      </c>
      <c r="H2373" s="76">
        <v>29651</v>
      </c>
      <c r="I2373" s="77">
        <v>21.1</v>
      </c>
      <c r="J2373" s="78">
        <v>11.74</v>
      </c>
      <c r="K2373" s="78">
        <v>15.25</v>
      </c>
      <c r="L2373" s="78">
        <v>40</v>
      </c>
      <c r="M2373" s="75" t="s">
        <v>1</v>
      </c>
      <c r="N2373" s="76">
        <v>29915</v>
      </c>
      <c r="O2373" s="77">
        <v>20.2</v>
      </c>
      <c r="P2373" s="78">
        <v>11.61</v>
      </c>
      <c r="Q2373" s="78">
        <v>15.25</v>
      </c>
      <c r="R2373" s="78">
        <v>38</v>
      </c>
      <c r="S2373" s="78">
        <v>268.10000000000002</v>
      </c>
      <c r="T2373" s="79">
        <v>8</v>
      </c>
      <c r="V2373" s="86">
        <v>29915</v>
      </c>
      <c r="X2373" s="81" t="str">
        <f t="shared" si="370"/>
        <v>1981-Q1</v>
      </c>
      <c r="Y2373" s="81" t="str">
        <f t="shared" si="371"/>
        <v>1981-Q1</v>
      </c>
      <c r="Z2373" s="87">
        <f t="shared" si="372"/>
        <v>15.25</v>
      </c>
      <c r="AB2373" s="81" t="str">
        <f t="shared" si="373"/>
        <v>1981-Q4</v>
      </c>
      <c r="AC2373" s="81" t="str">
        <f t="shared" si="374"/>
        <v>1981-Q4</v>
      </c>
      <c r="AD2373" s="87">
        <f t="shared" si="375"/>
        <v>15.25</v>
      </c>
      <c r="AF2373" s="81" t="str">
        <f t="shared" si="376"/>
        <v>1981-Q4</v>
      </c>
      <c r="AG2373" s="87">
        <f t="shared" si="377"/>
        <v>15.25</v>
      </c>
      <c r="AH2373" s="87">
        <f t="shared" si="378"/>
        <v>15.25</v>
      </c>
      <c r="AI2373" s="87">
        <f t="shared" si="379"/>
        <v>0</v>
      </c>
    </row>
    <row r="2374" spans="1:35" ht="12" customHeight="1" x14ac:dyDescent="0.2">
      <c r="A2374" s="73" t="s">
        <v>1887</v>
      </c>
      <c r="B2374" s="74" t="s">
        <v>6</v>
      </c>
      <c r="C2374" s="74" t="s">
        <v>5</v>
      </c>
      <c r="D2374" s="74" t="s">
        <v>4</v>
      </c>
      <c r="E2374" s="74" t="s">
        <v>1854</v>
      </c>
      <c r="F2374" s="74" t="s">
        <v>2</v>
      </c>
      <c r="G2374" s="74" t="s">
        <v>2680</v>
      </c>
      <c r="H2374" s="76">
        <v>29615</v>
      </c>
      <c r="I2374" s="77">
        <v>49.1</v>
      </c>
      <c r="J2374" s="78">
        <v>11.03</v>
      </c>
      <c r="K2374" s="78">
        <v>16.5</v>
      </c>
      <c r="L2374" s="78">
        <v>36.299999999999997</v>
      </c>
      <c r="M2374" s="75" t="s">
        <v>1</v>
      </c>
      <c r="N2374" s="76">
        <v>29915</v>
      </c>
      <c r="O2374" s="77">
        <v>24.8</v>
      </c>
      <c r="P2374" s="78">
        <v>11.03</v>
      </c>
      <c r="Q2374" s="78">
        <v>15.35</v>
      </c>
      <c r="R2374" s="78">
        <v>39</v>
      </c>
      <c r="S2374" s="75" t="s">
        <v>1</v>
      </c>
      <c r="T2374" s="79">
        <v>10</v>
      </c>
      <c r="V2374" s="86">
        <v>29915</v>
      </c>
      <c r="X2374" s="81" t="str">
        <f t="shared" si="370"/>
        <v>1981-Q1</v>
      </c>
      <c r="Y2374" s="81" t="str">
        <f t="shared" si="371"/>
        <v>1981-Q1</v>
      </c>
      <c r="Z2374" s="87">
        <f t="shared" si="372"/>
        <v>16.5</v>
      </c>
      <c r="AB2374" s="81" t="str">
        <f t="shared" si="373"/>
        <v>1981-Q4</v>
      </c>
      <c r="AC2374" s="81" t="str">
        <f t="shared" si="374"/>
        <v>1981-Q4</v>
      </c>
      <c r="AD2374" s="87">
        <f t="shared" si="375"/>
        <v>15.35</v>
      </c>
      <c r="AF2374" s="81" t="str">
        <f t="shared" si="376"/>
        <v>1981-Q4</v>
      </c>
      <c r="AG2374" s="87">
        <f t="shared" si="377"/>
        <v>16.5</v>
      </c>
      <c r="AH2374" s="87">
        <f t="shared" si="378"/>
        <v>15.35</v>
      </c>
      <c r="AI2374" s="87">
        <f t="shared" si="379"/>
        <v>1.1500000000000004</v>
      </c>
    </row>
    <row r="2375" spans="1:35" ht="12" customHeight="1" x14ac:dyDescent="0.2">
      <c r="A2375" s="73" t="s">
        <v>1887</v>
      </c>
      <c r="B2375" s="74" t="s">
        <v>92</v>
      </c>
      <c r="C2375" s="74" t="s">
        <v>91</v>
      </c>
      <c r="D2375" s="74" t="s">
        <v>52</v>
      </c>
      <c r="E2375" s="74" t="s">
        <v>461</v>
      </c>
      <c r="F2375" s="74" t="s">
        <v>2</v>
      </c>
      <c r="G2375" s="74" t="s">
        <v>2680</v>
      </c>
      <c r="H2375" s="76">
        <v>29706</v>
      </c>
      <c r="I2375" s="77">
        <v>346.3</v>
      </c>
      <c r="J2375" s="78">
        <v>11.75</v>
      </c>
      <c r="K2375" s="78">
        <v>18</v>
      </c>
      <c r="L2375" s="78">
        <v>29.75</v>
      </c>
      <c r="M2375" s="75" t="s">
        <v>1</v>
      </c>
      <c r="N2375" s="76">
        <v>29914</v>
      </c>
      <c r="O2375" s="77">
        <v>265.2</v>
      </c>
      <c r="P2375" s="78">
        <v>11.21</v>
      </c>
      <c r="Q2375" s="78">
        <v>15.5</v>
      </c>
      <c r="R2375" s="78">
        <v>30.47</v>
      </c>
      <c r="S2375" s="75" t="s">
        <v>1</v>
      </c>
      <c r="T2375" s="79">
        <v>6</v>
      </c>
      <c r="V2375" s="86">
        <v>29914</v>
      </c>
      <c r="X2375" s="81" t="str">
        <f t="shared" si="370"/>
        <v>1981-Q2</v>
      </c>
      <c r="Y2375" s="81" t="str">
        <f t="shared" si="371"/>
        <v>1981-Q2</v>
      </c>
      <c r="Z2375" s="87">
        <f t="shared" si="372"/>
        <v>18</v>
      </c>
      <c r="AB2375" s="81" t="str">
        <f t="shared" si="373"/>
        <v>1981-Q4</v>
      </c>
      <c r="AC2375" s="81" t="str">
        <f t="shared" si="374"/>
        <v>1981-Q4</v>
      </c>
      <c r="AD2375" s="87">
        <f t="shared" si="375"/>
        <v>15.5</v>
      </c>
      <c r="AF2375" s="81" t="str">
        <f t="shared" si="376"/>
        <v>1981-Q4</v>
      </c>
      <c r="AG2375" s="87">
        <f t="shared" si="377"/>
        <v>18</v>
      </c>
      <c r="AH2375" s="87">
        <f t="shared" si="378"/>
        <v>15.5</v>
      </c>
      <c r="AI2375" s="87">
        <f t="shared" si="379"/>
        <v>2.5</v>
      </c>
    </row>
    <row r="2376" spans="1:35" ht="12" customHeight="1" x14ac:dyDescent="0.2">
      <c r="A2376" s="73" t="s">
        <v>1887</v>
      </c>
      <c r="B2376" s="74" t="s">
        <v>89</v>
      </c>
      <c r="C2376" s="74" t="s">
        <v>88</v>
      </c>
      <c r="D2376" s="74" t="s">
        <v>12</v>
      </c>
      <c r="E2376" s="74" t="s">
        <v>537</v>
      </c>
      <c r="F2376" s="74" t="s">
        <v>2</v>
      </c>
      <c r="G2376" s="74" t="s">
        <v>2680</v>
      </c>
      <c r="H2376" s="76">
        <v>29374</v>
      </c>
      <c r="I2376" s="77">
        <v>14</v>
      </c>
      <c r="J2376" s="78">
        <v>10.75</v>
      </c>
      <c r="K2376" s="78">
        <v>15.4</v>
      </c>
      <c r="L2376" s="78">
        <v>36.200000000000003</v>
      </c>
      <c r="M2376" s="75" t="s">
        <v>1</v>
      </c>
      <c r="N2376" s="76">
        <v>29896</v>
      </c>
      <c r="O2376" s="77">
        <v>9</v>
      </c>
      <c r="P2376" s="78">
        <v>10.57</v>
      </c>
      <c r="Q2376" s="78">
        <v>15.17</v>
      </c>
      <c r="R2376" s="78">
        <v>37.1</v>
      </c>
      <c r="S2376" s="75" t="s">
        <v>1</v>
      </c>
      <c r="T2376" s="79">
        <v>17</v>
      </c>
      <c r="V2376" s="86">
        <v>29896</v>
      </c>
      <c r="X2376" s="81" t="str">
        <f t="shared" si="370"/>
        <v>1980-Q2</v>
      </c>
      <c r="Y2376" s="81" t="str">
        <f t="shared" si="371"/>
        <v>1980-Q2</v>
      </c>
      <c r="Z2376" s="87">
        <f t="shared" si="372"/>
        <v>15.4</v>
      </c>
      <c r="AB2376" s="81" t="str">
        <f t="shared" si="373"/>
        <v>1981-Q4</v>
      </c>
      <c r="AC2376" s="81" t="str">
        <f t="shared" si="374"/>
        <v>1981-Q4</v>
      </c>
      <c r="AD2376" s="87">
        <f t="shared" si="375"/>
        <v>15.17</v>
      </c>
      <c r="AF2376" s="81" t="str">
        <f t="shared" si="376"/>
        <v>1981-Q4</v>
      </c>
      <c r="AG2376" s="87">
        <f t="shared" si="377"/>
        <v>15.4</v>
      </c>
      <c r="AH2376" s="87">
        <f t="shared" si="378"/>
        <v>15.17</v>
      </c>
      <c r="AI2376" s="87">
        <f t="shared" si="379"/>
        <v>0.23000000000000043</v>
      </c>
    </row>
    <row r="2377" spans="1:35" ht="12" customHeight="1" x14ac:dyDescent="0.2">
      <c r="A2377" s="73" t="s">
        <v>1887</v>
      </c>
      <c r="B2377" s="74" t="s">
        <v>1653</v>
      </c>
      <c r="C2377" s="74" t="s">
        <v>2127</v>
      </c>
      <c r="D2377" s="74" t="s">
        <v>2095</v>
      </c>
      <c r="E2377" s="74" t="s">
        <v>1687</v>
      </c>
      <c r="F2377" s="74" t="s">
        <v>2</v>
      </c>
      <c r="G2377" s="74" t="s">
        <v>2680</v>
      </c>
      <c r="H2377" s="76">
        <v>29539</v>
      </c>
      <c r="I2377" s="77">
        <v>6.6</v>
      </c>
      <c r="J2377" s="78">
        <v>11.26</v>
      </c>
      <c r="K2377" s="78">
        <v>17</v>
      </c>
      <c r="L2377" s="78">
        <v>40</v>
      </c>
      <c r="M2377" s="75" t="s">
        <v>1</v>
      </c>
      <c r="N2377" s="76">
        <v>29895</v>
      </c>
      <c r="O2377" s="77">
        <v>6.9</v>
      </c>
      <c r="P2377" s="78">
        <v>11.95</v>
      </c>
      <c r="Q2377" s="78">
        <v>16.600000000000001</v>
      </c>
      <c r="R2377" s="78">
        <v>30.74</v>
      </c>
      <c r="S2377" s="75" t="s">
        <v>1</v>
      </c>
      <c r="T2377" s="79">
        <v>11</v>
      </c>
      <c r="V2377" s="86">
        <v>29895</v>
      </c>
      <c r="X2377" s="81" t="str">
        <f t="shared" si="370"/>
        <v>1980-Q4</v>
      </c>
      <c r="Y2377" s="81" t="str">
        <f t="shared" si="371"/>
        <v>1980-Q4</v>
      </c>
      <c r="Z2377" s="87">
        <f t="shared" si="372"/>
        <v>17</v>
      </c>
      <c r="AB2377" s="81" t="str">
        <f t="shared" si="373"/>
        <v>1981-Q4</v>
      </c>
      <c r="AC2377" s="81" t="str">
        <f t="shared" si="374"/>
        <v>1981-Q4</v>
      </c>
      <c r="AD2377" s="87">
        <f t="shared" si="375"/>
        <v>16.600000000000001</v>
      </c>
      <c r="AF2377" s="81" t="str">
        <f t="shared" si="376"/>
        <v>1981-Q4</v>
      </c>
      <c r="AG2377" s="87">
        <f t="shared" si="377"/>
        <v>17</v>
      </c>
      <c r="AH2377" s="87">
        <f t="shared" si="378"/>
        <v>16.600000000000001</v>
      </c>
      <c r="AI2377" s="87">
        <f t="shared" si="379"/>
        <v>0.39999999999999858</v>
      </c>
    </row>
    <row r="2378" spans="1:35" ht="12" customHeight="1" x14ac:dyDescent="0.2">
      <c r="A2378" s="73" t="s">
        <v>1887</v>
      </c>
      <c r="B2378" s="74" t="s">
        <v>89</v>
      </c>
      <c r="C2378" s="74" t="s">
        <v>492</v>
      </c>
      <c r="D2378" s="74" t="s">
        <v>122</v>
      </c>
      <c r="E2378" s="74" t="s">
        <v>515</v>
      </c>
      <c r="F2378" s="74" t="s">
        <v>2</v>
      </c>
      <c r="G2378" s="74" t="s">
        <v>2680</v>
      </c>
      <c r="H2378" s="76">
        <v>29494</v>
      </c>
      <c r="I2378" s="77">
        <v>15.5</v>
      </c>
      <c r="J2378" s="78">
        <v>10.36</v>
      </c>
      <c r="K2378" s="78">
        <v>14</v>
      </c>
      <c r="L2378" s="78">
        <v>40.06</v>
      </c>
      <c r="M2378" s="75" t="s">
        <v>1</v>
      </c>
      <c r="N2378" s="76">
        <v>29893</v>
      </c>
      <c r="O2378" s="77">
        <v>15.2</v>
      </c>
      <c r="P2378" s="78">
        <v>11.12</v>
      </c>
      <c r="Q2378" s="78">
        <v>15.17</v>
      </c>
      <c r="R2378" s="78">
        <v>36.76</v>
      </c>
      <c r="S2378" s="75" t="s">
        <v>1</v>
      </c>
      <c r="T2378" s="79">
        <v>13</v>
      </c>
      <c r="V2378" s="86">
        <v>29893</v>
      </c>
      <c r="X2378" s="81" t="str">
        <f t="shared" si="370"/>
        <v>1980-Q3</v>
      </c>
      <c r="Y2378" s="81" t="str">
        <f t="shared" si="371"/>
        <v>1980-Q3</v>
      </c>
      <c r="Z2378" s="87">
        <f t="shared" si="372"/>
        <v>14</v>
      </c>
      <c r="AB2378" s="81" t="str">
        <f t="shared" si="373"/>
        <v>1981-Q4</v>
      </c>
      <c r="AC2378" s="81" t="str">
        <f t="shared" si="374"/>
        <v>1981-Q4</v>
      </c>
      <c r="AD2378" s="87">
        <f t="shared" si="375"/>
        <v>15.17</v>
      </c>
      <c r="AF2378" s="81" t="str">
        <f t="shared" si="376"/>
        <v>1981-Q4</v>
      </c>
      <c r="AG2378" s="87">
        <f t="shared" si="377"/>
        <v>14</v>
      </c>
      <c r="AH2378" s="87">
        <f t="shared" si="378"/>
        <v>15.17</v>
      </c>
      <c r="AI2378" s="87">
        <f t="shared" si="379"/>
        <v>-1.17</v>
      </c>
    </row>
    <row r="2379" spans="1:35" ht="12" customHeight="1" x14ac:dyDescent="0.2">
      <c r="A2379" s="73" t="s">
        <v>1887</v>
      </c>
      <c r="B2379" s="74" t="s">
        <v>109</v>
      </c>
      <c r="C2379" s="74" t="s">
        <v>272</v>
      </c>
      <c r="D2379" s="74" t="s">
        <v>271</v>
      </c>
      <c r="E2379" s="74" t="s">
        <v>315</v>
      </c>
      <c r="F2379" s="74" t="s">
        <v>2</v>
      </c>
      <c r="G2379" s="74" t="s">
        <v>2680</v>
      </c>
      <c r="H2379" s="76">
        <v>29543</v>
      </c>
      <c r="I2379" s="77">
        <v>164.6</v>
      </c>
      <c r="J2379" s="78">
        <v>8.58</v>
      </c>
      <c r="K2379" s="78">
        <v>18</v>
      </c>
      <c r="L2379" s="78">
        <v>38.799999999999997</v>
      </c>
      <c r="M2379" s="75" t="s">
        <v>1</v>
      </c>
      <c r="N2379" s="76">
        <v>29888</v>
      </c>
      <c r="O2379" s="77">
        <v>148.19999999999999</v>
      </c>
      <c r="P2379" s="78">
        <v>9.2799999999999994</v>
      </c>
      <c r="Q2379" s="78">
        <v>16.5</v>
      </c>
      <c r="R2379" s="78">
        <v>40.35</v>
      </c>
      <c r="S2379" s="75" t="s">
        <v>1</v>
      </c>
      <c r="T2379" s="79">
        <v>11</v>
      </c>
      <c r="V2379" s="86">
        <v>29888</v>
      </c>
      <c r="X2379" s="81" t="str">
        <f t="shared" si="370"/>
        <v>1980-Q4</v>
      </c>
      <c r="Y2379" s="81" t="str">
        <f t="shared" si="371"/>
        <v>1980-Q4</v>
      </c>
      <c r="Z2379" s="87">
        <f t="shared" si="372"/>
        <v>18</v>
      </c>
      <c r="AB2379" s="81" t="str">
        <f t="shared" si="373"/>
        <v>1981-Q4</v>
      </c>
      <c r="AC2379" s="81" t="str">
        <f t="shared" si="374"/>
        <v>1981-Q4</v>
      </c>
      <c r="AD2379" s="87">
        <f t="shared" si="375"/>
        <v>16.5</v>
      </c>
      <c r="AF2379" s="81" t="str">
        <f t="shared" si="376"/>
        <v>1981-Q4</v>
      </c>
      <c r="AG2379" s="87">
        <f t="shared" si="377"/>
        <v>18</v>
      </c>
      <c r="AH2379" s="87">
        <f t="shared" si="378"/>
        <v>16.5</v>
      </c>
      <c r="AI2379" s="87">
        <f t="shared" si="379"/>
        <v>1.5</v>
      </c>
    </row>
    <row r="2380" spans="1:35" ht="12" customHeight="1" x14ac:dyDescent="0.2">
      <c r="A2380" s="73" t="s">
        <v>1887</v>
      </c>
      <c r="B2380" s="74" t="s">
        <v>86</v>
      </c>
      <c r="C2380" s="74" t="s">
        <v>177</v>
      </c>
      <c r="D2380" s="74" t="s">
        <v>176</v>
      </c>
      <c r="E2380" s="74" t="s">
        <v>565</v>
      </c>
      <c r="F2380" s="74" t="s">
        <v>2</v>
      </c>
      <c r="G2380" s="74" t="s">
        <v>2680</v>
      </c>
      <c r="H2380" s="76">
        <v>29676</v>
      </c>
      <c r="I2380" s="77">
        <v>43.9</v>
      </c>
      <c r="J2380" s="78">
        <v>10.61</v>
      </c>
      <c r="K2380" s="78">
        <v>16.5</v>
      </c>
      <c r="L2380" s="78">
        <v>34</v>
      </c>
      <c r="M2380" s="75" t="s">
        <v>1</v>
      </c>
      <c r="N2380" s="76">
        <v>29888</v>
      </c>
      <c r="O2380" s="77">
        <v>33.9</v>
      </c>
      <c r="P2380" s="78">
        <v>11.19</v>
      </c>
      <c r="Q2380" s="78">
        <v>14.75</v>
      </c>
      <c r="R2380" s="78">
        <v>35.14</v>
      </c>
      <c r="S2380" s="75" t="s">
        <v>1</v>
      </c>
      <c r="T2380" s="79">
        <v>7</v>
      </c>
      <c r="V2380" s="86">
        <v>29888</v>
      </c>
      <c r="X2380" s="81" t="str">
        <f t="shared" si="370"/>
        <v>1981-Q1</v>
      </c>
      <c r="Y2380" s="81" t="str">
        <f t="shared" si="371"/>
        <v>1981-Q1</v>
      </c>
      <c r="Z2380" s="87">
        <f t="shared" si="372"/>
        <v>16.5</v>
      </c>
      <c r="AB2380" s="81" t="str">
        <f t="shared" si="373"/>
        <v>1981-Q4</v>
      </c>
      <c r="AC2380" s="81" t="str">
        <f t="shared" si="374"/>
        <v>1981-Q4</v>
      </c>
      <c r="AD2380" s="87">
        <f t="shared" si="375"/>
        <v>14.75</v>
      </c>
      <c r="AF2380" s="81" t="str">
        <f t="shared" si="376"/>
        <v>1981-Q4</v>
      </c>
      <c r="AG2380" s="87">
        <f t="shared" si="377"/>
        <v>16.5</v>
      </c>
      <c r="AH2380" s="87">
        <f t="shared" si="378"/>
        <v>14.75</v>
      </c>
      <c r="AI2380" s="87">
        <f t="shared" si="379"/>
        <v>1.75</v>
      </c>
    </row>
    <row r="2381" spans="1:35" ht="12" customHeight="1" x14ac:dyDescent="0.2">
      <c r="A2381" s="73" t="s">
        <v>1887</v>
      </c>
      <c r="B2381" s="74" t="s">
        <v>193</v>
      </c>
      <c r="C2381" s="74" t="s">
        <v>16</v>
      </c>
      <c r="D2381" s="74" t="s">
        <v>15</v>
      </c>
      <c r="E2381" s="74" t="s">
        <v>1057</v>
      </c>
      <c r="F2381" s="74" t="s">
        <v>2</v>
      </c>
      <c r="G2381" s="74" t="s">
        <v>2680</v>
      </c>
      <c r="H2381" s="76">
        <v>29584</v>
      </c>
      <c r="I2381" s="77">
        <v>16.600000000000001</v>
      </c>
      <c r="J2381" s="78">
        <v>11.56</v>
      </c>
      <c r="K2381" s="78">
        <v>16.5</v>
      </c>
      <c r="L2381" s="78">
        <v>31.49</v>
      </c>
      <c r="M2381" s="75" t="s">
        <v>1</v>
      </c>
      <c r="N2381" s="76">
        <v>29886</v>
      </c>
      <c r="O2381" s="77">
        <v>12.9</v>
      </c>
      <c r="P2381" s="78">
        <v>9.3699999999999992</v>
      </c>
      <c r="Q2381" s="78">
        <v>10</v>
      </c>
      <c r="R2381" s="78">
        <v>33.01</v>
      </c>
      <c r="S2381" s="75" t="s">
        <v>1</v>
      </c>
      <c r="T2381" s="79">
        <v>10</v>
      </c>
      <c r="V2381" s="86">
        <v>29886</v>
      </c>
      <c r="X2381" s="81" t="str">
        <f t="shared" si="370"/>
        <v>1980-Q4</v>
      </c>
      <c r="Y2381" s="81" t="str">
        <f t="shared" si="371"/>
        <v>1980-Q4</v>
      </c>
      <c r="Z2381" s="87">
        <f t="shared" si="372"/>
        <v>16.5</v>
      </c>
      <c r="AB2381" s="81" t="str">
        <f t="shared" si="373"/>
        <v>1981-Q4</v>
      </c>
      <c r="AC2381" s="81" t="str">
        <f t="shared" si="374"/>
        <v>1981-Q4</v>
      </c>
      <c r="AD2381" s="87">
        <f t="shared" si="375"/>
        <v>10</v>
      </c>
      <c r="AF2381" s="81" t="str">
        <f t="shared" si="376"/>
        <v>1981-Q4</v>
      </c>
      <c r="AG2381" s="87">
        <f t="shared" si="377"/>
        <v>16.5</v>
      </c>
      <c r="AH2381" s="87">
        <f t="shared" si="378"/>
        <v>10</v>
      </c>
      <c r="AI2381" s="87">
        <f t="shared" si="379"/>
        <v>6.5</v>
      </c>
    </row>
    <row r="2382" spans="1:35" ht="12" customHeight="1" x14ac:dyDescent="0.2">
      <c r="A2382" s="73" t="s">
        <v>1887</v>
      </c>
      <c r="B2382" s="74" t="s">
        <v>111</v>
      </c>
      <c r="C2382" s="74" t="s">
        <v>149</v>
      </c>
      <c r="D2382" s="74" t="s">
        <v>22</v>
      </c>
      <c r="E2382" s="74" t="s">
        <v>304</v>
      </c>
      <c r="F2382" s="74" t="s">
        <v>2</v>
      </c>
      <c r="G2382" s="74" t="s">
        <v>2680</v>
      </c>
      <c r="H2382" s="76">
        <v>29555</v>
      </c>
      <c r="I2382" s="77">
        <v>15.6</v>
      </c>
      <c r="J2382" s="78">
        <v>11.84</v>
      </c>
      <c r="K2382" s="78">
        <v>16.5</v>
      </c>
      <c r="L2382" s="78">
        <v>40.26</v>
      </c>
      <c r="M2382" s="75" t="s">
        <v>1</v>
      </c>
      <c r="N2382" s="76">
        <v>29882</v>
      </c>
      <c r="O2382" s="77">
        <v>8.9</v>
      </c>
      <c r="P2382" s="78">
        <v>11.41</v>
      </c>
      <c r="Q2382" s="78">
        <v>16</v>
      </c>
      <c r="R2382" s="78">
        <v>40.700000000000003</v>
      </c>
      <c r="S2382" s="75" t="s">
        <v>1</v>
      </c>
      <c r="T2382" s="79">
        <v>10</v>
      </c>
      <c r="V2382" s="86">
        <v>29882</v>
      </c>
      <c r="X2382" s="81" t="str">
        <f t="shared" si="370"/>
        <v>1980-Q4</v>
      </c>
      <c r="Y2382" s="81" t="str">
        <f t="shared" si="371"/>
        <v>1980-Q4</v>
      </c>
      <c r="Z2382" s="87">
        <f t="shared" si="372"/>
        <v>16.5</v>
      </c>
      <c r="AB2382" s="81" t="str">
        <f t="shared" si="373"/>
        <v>1981-Q4</v>
      </c>
      <c r="AC2382" s="81" t="str">
        <f t="shared" si="374"/>
        <v>1981-Q4</v>
      </c>
      <c r="AD2382" s="87">
        <f t="shared" si="375"/>
        <v>16</v>
      </c>
      <c r="AF2382" s="81" t="str">
        <f t="shared" si="376"/>
        <v>1981-Q4</v>
      </c>
      <c r="AG2382" s="87">
        <f t="shared" si="377"/>
        <v>16.5</v>
      </c>
      <c r="AH2382" s="87">
        <f t="shared" si="378"/>
        <v>16</v>
      </c>
      <c r="AI2382" s="87">
        <f t="shared" si="379"/>
        <v>0.5</v>
      </c>
    </row>
    <row r="2383" spans="1:35" ht="12" customHeight="1" x14ac:dyDescent="0.2">
      <c r="A2383" s="73" t="s">
        <v>1887</v>
      </c>
      <c r="B2383" s="74" t="s">
        <v>86</v>
      </c>
      <c r="C2383" s="74" t="s">
        <v>136</v>
      </c>
      <c r="D2383" s="74" t="s">
        <v>135</v>
      </c>
      <c r="E2383" s="74" t="s">
        <v>553</v>
      </c>
      <c r="F2383" s="74" t="s">
        <v>2</v>
      </c>
      <c r="G2383" s="74" t="s">
        <v>2680</v>
      </c>
      <c r="H2383" s="76">
        <v>29665</v>
      </c>
      <c r="I2383" s="77">
        <v>17.399999999999999</v>
      </c>
      <c r="J2383" s="78">
        <v>11.74</v>
      </c>
      <c r="K2383" s="78">
        <v>15.25</v>
      </c>
      <c r="L2383" s="78">
        <v>40</v>
      </c>
      <c r="M2383" s="75" t="s">
        <v>1</v>
      </c>
      <c r="N2383" s="76">
        <v>29879</v>
      </c>
      <c r="O2383" s="77">
        <v>10.4</v>
      </c>
      <c r="P2383" s="78">
        <v>11.74</v>
      </c>
      <c r="Q2383" s="78">
        <v>15.25</v>
      </c>
      <c r="R2383" s="78">
        <v>40</v>
      </c>
      <c r="S2383" s="75" t="s">
        <v>1</v>
      </c>
      <c r="T2383" s="79">
        <v>7</v>
      </c>
      <c r="V2383" s="86">
        <v>29879</v>
      </c>
      <c r="X2383" s="81" t="str">
        <f t="shared" si="370"/>
        <v>1981-Q1</v>
      </c>
      <c r="Y2383" s="81" t="str">
        <f t="shared" si="371"/>
        <v>1981-Q1</v>
      </c>
      <c r="Z2383" s="87">
        <f t="shared" si="372"/>
        <v>15.25</v>
      </c>
      <c r="AB2383" s="81" t="str">
        <f t="shared" si="373"/>
        <v>1981-Q4</v>
      </c>
      <c r="AC2383" s="81" t="str">
        <f t="shared" si="374"/>
        <v>1981-Q4</v>
      </c>
      <c r="AD2383" s="87">
        <f t="shared" si="375"/>
        <v>15.25</v>
      </c>
      <c r="AF2383" s="81" t="str">
        <f t="shared" si="376"/>
        <v>1981-Q4</v>
      </c>
      <c r="AG2383" s="87">
        <f t="shared" si="377"/>
        <v>15.25</v>
      </c>
      <c r="AH2383" s="87">
        <f t="shared" si="378"/>
        <v>15.25</v>
      </c>
      <c r="AI2383" s="87">
        <f t="shared" si="379"/>
        <v>0</v>
      </c>
    </row>
    <row r="2384" spans="1:35" ht="12" customHeight="1" x14ac:dyDescent="0.2">
      <c r="A2384" s="73" t="s">
        <v>1887</v>
      </c>
      <c r="B2384" s="74" t="s">
        <v>39</v>
      </c>
      <c r="C2384" s="74" t="s">
        <v>1222</v>
      </c>
      <c r="D2384" s="74" t="s">
        <v>2228</v>
      </c>
      <c r="E2384" s="74" t="s">
        <v>1234</v>
      </c>
      <c r="F2384" s="74" t="s">
        <v>2</v>
      </c>
      <c r="G2384" s="74" t="s">
        <v>2680</v>
      </c>
      <c r="H2384" s="76">
        <v>29551</v>
      </c>
      <c r="I2384" s="77">
        <v>142.9</v>
      </c>
      <c r="J2384" s="78">
        <v>12.11</v>
      </c>
      <c r="K2384" s="78">
        <v>15.8</v>
      </c>
      <c r="L2384" s="78">
        <v>38.43</v>
      </c>
      <c r="M2384" s="75" t="s">
        <v>1</v>
      </c>
      <c r="N2384" s="76">
        <v>29879</v>
      </c>
      <c r="O2384" s="77">
        <v>124.5</v>
      </c>
      <c r="P2384" s="78">
        <v>12.78</v>
      </c>
      <c r="Q2384" s="78">
        <v>17</v>
      </c>
      <c r="R2384" s="78">
        <v>39.659999999999997</v>
      </c>
      <c r="S2384" s="78">
        <v>1378.2</v>
      </c>
      <c r="T2384" s="79">
        <v>10</v>
      </c>
      <c r="V2384" s="86">
        <v>29879</v>
      </c>
      <c r="X2384" s="81" t="str">
        <f t="shared" si="370"/>
        <v>1980-Q4</v>
      </c>
      <c r="Y2384" s="81" t="str">
        <f t="shared" si="371"/>
        <v>1980-Q4</v>
      </c>
      <c r="Z2384" s="87">
        <f t="shared" si="372"/>
        <v>15.8</v>
      </c>
      <c r="AB2384" s="81" t="str">
        <f t="shared" si="373"/>
        <v>1981-Q4</v>
      </c>
      <c r="AC2384" s="81" t="str">
        <f t="shared" si="374"/>
        <v>1981-Q4</v>
      </c>
      <c r="AD2384" s="87">
        <f t="shared" si="375"/>
        <v>17</v>
      </c>
      <c r="AF2384" s="81" t="str">
        <f t="shared" si="376"/>
        <v>1981-Q4</v>
      </c>
      <c r="AG2384" s="87">
        <f t="shared" si="377"/>
        <v>15.8</v>
      </c>
      <c r="AH2384" s="87">
        <f t="shared" si="378"/>
        <v>17</v>
      </c>
      <c r="AI2384" s="87">
        <f t="shared" si="379"/>
        <v>-1.1999999999999993</v>
      </c>
    </row>
    <row r="2385" spans="1:35" ht="12" customHeight="1" x14ac:dyDescent="0.2">
      <c r="A2385" s="73" t="s">
        <v>1887</v>
      </c>
      <c r="B2385" s="74" t="s">
        <v>199</v>
      </c>
      <c r="C2385" s="74" t="s">
        <v>2448</v>
      </c>
      <c r="D2385" s="74" t="s">
        <v>1008</v>
      </c>
      <c r="E2385" s="74" t="s">
        <v>1012</v>
      </c>
      <c r="F2385" s="74" t="s">
        <v>2</v>
      </c>
      <c r="G2385" s="74" t="s">
        <v>2680</v>
      </c>
      <c r="H2385" s="76">
        <v>29591</v>
      </c>
      <c r="I2385" s="77">
        <v>8.8000000000000007</v>
      </c>
      <c r="J2385" s="78">
        <v>10.52</v>
      </c>
      <c r="K2385" s="78">
        <v>14.5</v>
      </c>
      <c r="L2385" s="78">
        <v>38.74</v>
      </c>
      <c r="M2385" s="75" t="s">
        <v>1</v>
      </c>
      <c r="N2385" s="76">
        <v>29878</v>
      </c>
      <c r="O2385" s="77">
        <v>5.3</v>
      </c>
      <c r="P2385" s="78">
        <v>10.23</v>
      </c>
      <c r="Q2385" s="78">
        <v>14.25</v>
      </c>
      <c r="R2385" s="78">
        <v>35.880000000000003</v>
      </c>
      <c r="S2385" s="75" t="s">
        <v>1</v>
      </c>
      <c r="T2385" s="79">
        <v>9</v>
      </c>
      <c r="V2385" s="86">
        <v>29878</v>
      </c>
      <c r="X2385" s="81" t="str">
        <f t="shared" si="370"/>
        <v>1981-Q1</v>
      </c>
      <c r="Y2385" s="81" t="str">
        <f t="shared" si="371"/>
        <v>1981-Q1</v>
      </c>
      <c r="Z2385" s="87">
        <f t="shared" si="372"/>
        <v>14.5</v>
      </c>
      <c r="AB2385" s="81" t="str">
        <f t="shared" si="373"/>
        <v>1981-Q4</v>
      </c>
      <c r="AC2385" s="81" t="str">
        <f t="shared" si="374"/>
        <v>1981-Q4</v>
      </c>
      <c r="AD2385" s="87">
        <f t="shared" si="375"/>
        <v>14.25</v>
      </c>
      <c r="AF2385" s="81" t="str">
        <f t="shared" si="376"/>
        <v>1981-Q4</v>
      </c>
      <c r="AG2385" s="87">
        <f t="shared" si="377"/>
        <v>14.5</v>
      </c>
      <c r="AH2385" s="87">
        <f t="shared" si="378"/>
        <v>14.25</v>
      </c>
      <c r="AI2385" s="87">
        <f t="shared" si="379"/>
        <v>0.25</v>
      </c>
    </row>
    <row r="2386" spans="1:35" ht="12" customHeight="1" x14ac:dyDescent="0.2">
      <c r="A2386" s="73" t="s">
        <v>1887</v>
      </c>
      <c r="B2386" s="74" t="s">
        <v>278</v>
      </c>
      <c r="C2386" s="74" t="s">
        <v>3021</v>
      </c>
      <c r="D2386" s="74" t="s">
        <v>52</v>
      </c>
      <c r="E2386" s="74" t="s">
        <v>280</v>
      </c>
      <c r="F2386" s="74" t="s">
        <v>2</v>
      </c>
      <c r="G2386" s="74" t="s">
        <v>2680</v>
      </c>
      <c r="H2386" s="76">
        <v>29664</v>
      </c>
      <c r="I2386" s="77">
        <v>324.89999999999998</v>
      </c>
      <c r="J2386" s="78">
        <v>11.59</v>
      </c>
      <c r="K2386" s="78">
        <v>18</v>
      </c>
      <c r="L2386" s="78">
        <v>27.5</v>
      </c>
      <c r="M2386" s="75" t="s">
        <v>1</v>
      </c>
      <c r="N2386" s="76">
        <v>29875</v>
      </c>
      <c r="O2386" s="77">
        <v>186</v>
      </c>
      <c r="P2386" s="75" t="s">
        <v>1</v>
      </c>
      <c r="Q2386" s="75" t="s">
        <v>1</v>
      </c>
      <c r="R2386" s="75" t="s">
        <v>1</v>
      </c>
      <c r="S2386" s="75" t="s">
        <v>1</v>
      </c>
      <c r="T2386" s="79">
        <v>7</v>
      </c>
      <c r="V2386" s="86">
        <v>29875</v>
      </c>
      <c r="X2386" s="81" t="str">
        <f t="shared" si="370"/>
        <v>1981-Q1</v>
      </c>
      <c r="Y2386" s="81" t="str">
        <f t="shared" si="371"/>
        <v>1981-Q1</v>
      </c>
      <c r="Z2386" s="87">
        <f t="shared" si="372"/>
        <v>18</v>
      </c>
      <c r="AB2386" s="81" t="str">
        <f t="shared" si="373"/>
        <v>1981-Q4</v>
      </c>
      <c r="AC2386" s="81" t="str">
        <f t="shared" si="374"/>
        <v/>
      </c>
      <c r="AD2386" s="87" t="str">
        <f t="shared" si="375"/>
        <v/>
      </c>
      <c r="AF2386" s="81" t="str">
        <f t="shared" si="376"/>
        <v/>
      </c>
      <c r="AG2386" s="87" t="str">
        <f t="shared" si="377"/>
        <v/>
      </c>
      <c r="AH2386" s="87" t="str">
        <f t="shared" si="378"/>
        <v/>
      </c>
      <c r="AI2386" s="87" t="str">
        <f t="shared" si="379"/>
        <v/>
      </c>
    </row>
    <row r="2387" spans="1:35" ht="12" customHeight="1" x14ac:dyDescent="0.2">
      <c r="A2387" s="73" t="s">
        <v>1887</v>
      </c>
      <c r="B2387" s="74" t="s">
        <v>181</v>
      </c>
      <c r="C2387" s="74" t="s">
        <v>3018</v>
      </c>
      <c r="D2387" s="74" t="s">
        <v>180</v>
      </c>
      <c r="E2387" s="74" t="s">
        <v>1332</v>
      </c>
      <c r="F2387" s="74" t="s">
        <v>2</v>
      </c>
      <c r="G2387" s="74" t="s">
        <v>2680</v>
      </c>
      <c r="H2387" s="76">
        <v>29678</v>
      </c>
      <c r="I2387" s="77">
        <v>76.099999999999994</v>
      </c>
      <c r="J2387" s="78">
        <v>11.43</v>
      </c>
      <c r="K2387" s="78">
        <v>17.5</v>
      </c>
      <c r="L2387" s="78">
        <v>37.380000000000003</v>
      </c>
      <c r="M2387" s="75" t="s">
        <v>1</v>
      </c>
      <c r="N2387" s="76">
        <v>29875</v>
      </c>
      <c r="O2387" s="77">
        <v>53.7</v>
      </c>
      <c r="P2387" s="78">
        <v>11.17</v>
      </c>
      <c r="Q2387" s="78">
        <v>16.5</v>
      </c>
      <c r="R2387" s="78">
        <v>38.700000000000003</v>
      </c>
      <c r="S2387" s="75" t="s">
        <v>1</v>
      </c>
      <c r="T2387" s="79">
        <v>6</v>
      </c>
      <c r="V2387" s="86">
        <v>29875</v>
      </c>
      <c r="X2387" s="81" t="str">
        <f t="shared" si="370"/>
        <v>1981-Q2</v>
      </c>
      <c r="Y2387" s="81" t="str">
        <f t="shared" si="371"/>
        <v>1981-Q2</v>
      </c>
      <c r="Z2387" s="87">
        <f t="shared" si="372"/>
        <v>17.5</v>
      </c>
      <c r="AB2387" s="81" t="str">
        <f t="shared" si="373"/>
        <v>1981-Q4</v>
      </c>
      <c r="AC2387" s="81" t="str">
        <f t="shared" si="374"/>
        <v>1981-Q4</v>
      </c>
      <c r="AD2387" s="87">
        <f t="shared" si="375"/>
        <v>16.5</v>
      </c>
      <c r="AF2387" s="81" t="str">
        <f t="shared" si="376"/>
        <v>1981-Q4</v>
      </c>
      <c r="AG2387" s="87">
        <f t="shared" si="377"/>
        <v>17.5</v>
      </c>
      <c r="AH2387" s="87">
        <f t="shared" si="378"/>
        <v>16.5</v>
      </c>
      <c r="AI2387" s="87">
        <f t="shared" si="379"/>
        <v>1</v>
      </c>
    </row>
    <row r="2388" spans="1:35" ht="12" customHeight="1" x14ac:dyDescent="0.2">
      <c r="A2388" s="73" t="s">
        <v>1887</v>
      </c>
      <c r="B2388" s="74" t="s">
        <v>6</v>
      </c>
      <c r="C2388" s="74" t="s">
        <v>2449</v>
      </c>
      <c r="D2388" s="74" t="s">
        <v>4</v>
      </c>
      <c r="E2388" s="74" t="s">
        <v>1858</v>
      </c>
      <c r="F2388" s="74" t="s">
        <v>2</v>
      </c>
      <c r="G2388" s="74" t="s">
        <v>2680</v>
      </c>
      <c r="H2388" s="76">
        <v>29585</v>
      </c>
      <c r="I2388" s="77">
        <v>16.600000000000001</v>
      </c>
      <c r="J2388" s="78">
        <v>12.5</v>
      </c>
      <c r="K2388" s="78">
        <v>18.5</v>
      </c>
      <c r="L2388" s="78">
        <v>38</v>
      </c>
      <c r="M2388" s="75" t="s">
        <v>1</v>
      </c>
      <c r="N2388" s="76">
        <v>29875</v>
      </c>
      <c r="O2388" s="77">
        <v>9.3000000000000007</v>
      </c>
      <c r="P2388" s="78">
        <v>11.36</v>
      </c>
      <c r="Q2388" s="78">
        <v>15.5</v>
      </c>
      <c r="R2388" s="78">
        <v>38.04</v>
      </c>
      <c r="S2388" s="75" t="s">
        <v>1</v>
      </c>
      <c r="T2388" s="79">
        <v>9</v>
      </c>
      <c r="V2388" s="86">
        <v>29875</v>
      </c>
      <c r="X2388" s="81" t="str">
        <f t="shared" si="370"/>
        <v>1980-Q4</v>
      </c>
      <c r="Y2388" s="81" t="str">
        <f t="shared" si="371"/>
        <v>1980-Q4</v>
      </c>
      <c r="Z2388" s="87">
        <f t="shared" si="372"/>
        <v>18.5</v>
      </c>
      <c r="AB2388" s="81" t="str">
        <f t="shared" si="373"/>
        <v>1981-Q4</v>
      </c>
      <c r="AC2388" s="81" t="str">
        <f t="shared" si="374"/>
        <v>1981-Q4</v>
      </c>
      <c r="AD2388" s="87">
        <f t="shared" si="375"/>
        <v>15.5</v>
      </c>
      <c r="AF2388" s="81" t="str">
        <f t="shared" si="376"/>
        <v>1981-Q4</v>
      </c>
      <c r="AG2388" s="87">
        <f t="shared" si="377"/>
        <v>18.5</v>
      </c>
      <c r="AH2388" s="87">
        <f t="shared" si="378"/>
        <v>15.5</v>
      </c>
      <c r="AI2388" s="87">
        <f t="shared" si="379"/>
        <v>3</v>
      </c>
    </row>
    <row r="2389" spans="1:35" ht="12" customHeight="1" x14ac:dyDescent="0.2">
      <c r="A2389" s="73" t="s">
        <v>1887</v>
      </c>
      <c r="B2389" s="74" t="s">
        <v>28</v>
      </c>
      <c r="C2389" s="74" t="s">
        <v>1513</v>
      </c>
      <c r="D2389" s="74" t="s">
        <v>1514</v>
      </c>
      <c r="E2389" s="74" t="s">
        <v>1523</v>
      </c>
      <c r="F2389" s="74" t="s">
        <v>2</v>
      </c>
      <c r="G2389" s="74" t="s">
        <v>2680</v>
      </c>
      <c r="H2389" s="76">
        <v>29773</v>
      </c>
      <c r="I2389" s="77">
        <v>248</v>
      </c>
      <c r="J2389" s="78">
        <v>12.32</v>
      </c>
      <c r="K2389" s="78">
        <v>17</v>
      </c>
      <c r="L2389" s="78">
        <v>43.9</v>
      </c>
      <c r="M2389" s="75" t="s">
        <v>1</v>
      </c>
      <c r="N2389" s="76">
        <v>29874</v>
      </c>
      <c r="O2389" s="77">
        <v>188.6</v>
      </c>
      <c r="P2389" s="78">
        <v>11.94</v>
      </c>
      <c r="Q2389" s="78">
        <v>16.25</v>
      </c>
      <c r="R2389" s="78">
        <v>41.49</v>
      </c>
      <c r="S2389" s="75" t="s">
        <v>1</v>
      </c>
      <c r="T2389" s="79">
        <v>3</v>
      </c>
      <c r="V2389" s="86">
        <v>29874</v>
      </c>
      <c r="X2389" s="81" t="str">
        <f t="shared" si="370"/>
        <v>1981-Q3</v>
      </c>
      <c r="Y2389" s="81" t="str">
        <f t="shared" si="371"/>
        <v>1981-Q3</v>
      </c>
      <c r="Z2389" s="87">
        <f t="shared" si="372"/>
        <v>17</v>
      </c>
      <c r="AB2389" s="81" t="str">
        <f t="shared" si="373"/>
        <v>1981-Q4</v>
      </c>
      <c r="AC2389" s="81" t="str">
        <f t="shared" si="374"/>
        <v>1981-Q4</v>
      </c>
      <c r="AD2389" s="87">
        <f t="shared" si="375"/>
        <v>16.25</v>
      </c>
      <c r="AF2389" s="81" t="str">
        <f t="shared" si="376"/>
        <v>1981-Q4</v>
      </c>
      <c r="AG2389" s="87">
        <f t="shared" si="377"/>
        <v>17</v>
      </c>
      <c r="AH2389" s="87">
        <f t="shared" si="378"/>
        <v>16.25</v>
      </c>
      <c r="AI2389" s="87">
        <f t="shared" si="379"/>
        <v>0.75</v>
      </c>
    </row>
    <row r="2390" spans="1:35" ht="12" customHeight="1" x14ac:dyDescent="0.2">
      <c r="A2390" s="73" t="s">
        <v>1887</v>
      </c>
      <c r="B2390" s="74" t="s">
        <v>17</v>
      </c>
      <c r="C2390" s="74" t="s">
        <v>23</v>
      </c>
      <c r="D2390" s="74" t="s">
        <v>22</v>
      </c>
      <c r="E2390" s="74" t="s">
        <v>1621</v>
      </c>
      <c r="F2390" s="74" t="s">
        <v>2</v>
      </c>
      <c r="G2390" s="74" t="s">
        <v>2680</v>
      </c>
      <c r="H2390" s="76">
        <v>29721</v>
      </c>
      <c r="I2390" s="77">
        <v>28.8</v>
      </c>
      <c r="J2390" s="78">
        <v>11.66</v>
      </c>
      <c r="K2390" s="78">
        <v>16.5</v>
      </c>
      <c r="L2390" s="78">
        <v>32.6</v>
      </c>
      <c r="M2390" s="75" t="s">
        <v>1</v>
      </c>
      <c r="N2390" s="76">
        <v>29868</v>
      </c>
      <c r="O2390" s="77">
        <v>20.6</v>
      </c>
      <c r="P2390" s="78">
        <v>11.4</v>
      </c>
      <c r="Q2390" s="78">
        <v>15.75</v>
      </c>
      <c r="R2390" s="78">
        <v>32.6</v>
      </c>
      <c r="S2390" s="75" t="s">
        <v>1</v>
      </c>
      <c r="T2390" s="79">
        <v>4</v>
      </c>
      <c r="V2390" s="86">
        <v>29868</v>
      </c>
      <c r="X2390" s="81" t="str">
        <f t="shared" si="370"/>
        <v>1981-Q2</v>
      </c>
      <c r="Y2390" s="81" t="str">
        <f t="shared" si="371"/>
        <v>1981-Q2</v>
      </c>
      <c r="Z2390" s="87">
        <f t="shared" si="372"/>
        <v>16.5</v>
      </c>
      <c r="AB2390" s="81" t="str">
        <f t="shared" si="373"/>
        <v>1981-Q4</v>
      </c>
      <c r="AC2390" s="81" t="str">
        <f t="shared" si="374"/>
        <v>1981-Q4</v>
      </c>
      <c r="AD2390" s="87">
        <f t="shared" si="375"/>
        <v>15.75</v>
      </c>
      <c r="AF2390" s="81" t="str">
        <f t="shared" si="376"/>
        <v>1981-Q4</v>
      </c>
      <c r="AG2390" s="87">
        <f t="shared" si="377"/>
        <v>16.5</v>
      </c>
      <c r="AH2390" s="87">
        <f t="shared" si="378"/>
        <v>15.75</v>
      </c>
      <c r="AI2390" s="87">
        <f t="shared" si="379"/>
        <v>0.75</v>
      </c>
    </row>
    <row r="2391" spans="1:35" ht="12" customHeight="1" x14ac:dyDescent="0.2">
      <c r="A2391" s="73" t="s">
        <v>1887</v>
      </c>
      <c r="B2391" s="74" t="s">
        <v>44</v>
      </c>
      <c r="C2391" s="74" t="s">
        <v>1145</v>
      </c>
      <c r="D2391" s="74" t="s">
        <v>2877</v>
      </c>
      <c r="E2391" s="74" t="s">
        <v>1147</v>
      </c>
      <c r="F2391" s="74" t="s">
        <v>2</v>
      </c>
      <c r="G2391" s="74" t="s">
        <v>2680</v>
      </c>
      <c r="H2391" s="76">
        <v>29697.75</v>
      </c>
      <c r="I2391" s="77">
        <v>4.3</v>
      </c>
      <c r="J2391" s="78">
        <v>12.88</v>
      </c>
      <c r="K2391" s="78">
        <v>18</v>
      </c>
      <c r="L2391" s="78">
        <v>38.5</v>
      </c>
      <c r="M2391" s="75" t="s">
        <v>1</v>
      </c>
      <c r="N2391" s="76">
        <v>29857</v>
      </c>
      <c r="O2391" s="77">
        <v>3.2</v>
      </c>
      <c r="P2391" s="78">
        <v>11.92</v>
      </c>
      <c r="Q2391" s="78">
        <v>15.5</v>
      </c>
      <c r="R2391" s="78">
        <v>36.049999999999997</v>
      </c>
      <c r="S2391" s="75" t="s">
        <v>1</v>
      </c>
      <c r="T2391" s="79">
        <v>5</v>
      </c>
      <c r="V2391" s="86">
        <v>29857</v>
      </c>
      <c r="X2391" s="81" t="str">
        <f t="shared" si="370"/>
        <v>1981-Q2</v>
      </c>
      <c r="Y2391" s="81" t="str">
        <f t="shared" si="371"/>
        <v>1981-Q2</v>
      </c>
      <c r="Z2391" s="87">
        <f t="shared" si="372"/>
        <v>18</v>
      </c>
      <c r="AB2391" s="81" t="str">
        <f t="shared" si="373"/>
        <v>1981-Q3</v>
      </c>
      <c r="AC2391" s="81" t="str">
        <f t="shared" si="374"/>
        <v>1981-Q3</v>
      </c>
      <c r="AD2391" s="87">
        <f t="shared" si="375"/>
        <v>15.5</v>
      </c>
      <c r="AF2391" s="81" t="str">
        <f t="shared" si="376"/>
        <v>1981-Q3</v>
      </c>
      <c r="AG2391" s="87">
        <f t="shared" si="377"/>
        <v>18</v>
      </c>
      <c r="AH2391" s="87">
        <f t="shared" si="378"/>
        <v>15.5</v>
      </c>
      <c r="AI2391" s="87">
        <f t="shared" si="379"/>
        <v>2.5</v>
      </c>
    </row>
    <row r="2392" spans="1:35" ht="12" customHeight="1" x14ac:dyDescent="0.2">
      <c r="A2392" s="73" t="s">
        <v>1887</v>
      </c>
      <c r="B2392" s="74" t="s">
        <v>95</v>
      </c>
      <c r="C2392" s="74" t="s">
        <v>252</v>
      </c>
      <c r="D2392" s="74" t="s">
        <v>151</v>
      </c>
      <c r="E2392" s="74" t="s">
        <v>434</v>
      </c>
      <c r="F2392" s="74" t="s">
        <v>2</v>
      </c>
      <c r="G2392" s="74" t="s">
        <v>2680</v>
      </c>
      <c r="H2392" s="76">
        <v>29602</v>
      </c>
      <c r="I2392" s="77">
        <v>476.3</v>
      </c>
      <c r="J2392" s="78">
        <v>10.23</v>
      </c>
      <c r="K2392" s="78">
        <v>16.75</v>
      </c>
      <c r="L2392" s="78">
        <v>31.82</v>
      </c>
      <c r="M2392" s="75" t="s">
        <v>1</v>
      </c>
      <c r="N2392" s="76">
        <v>29852</v>
      </c>
      <c r="O2392" s="77">
        <v>257</v>
      </c>
      <c r="P2392" s="78">
        <v>10.44</v>
      </c>
      <c r="Q2392" s="78">
        <v>15.85</v>
      </c>
      <c r="R2392" s="78">
        <v>29.93</v>
      </c>
      <c r="S2392" s="75" t="s">
        <v>1</v>
      </c>
      <c r="T2392" s="79">
        <v>8</v>
      </c>
      <c r="V2392" s="86">
        <v>29852</v>
      </c>
      <c r="X2392" s="81" t="str">
        <f t="shared" si="370"/>
        <v>1981-Q1</v>
      </c>
      <c r="Y2392" s="81" t="str">
        <f t="shared" si="371"/>
        <v>1981-Q1</v>
      </c>
      <c r="Z2392" s="87">
        <f t="shared" si="372"/>
        <v>16.75</v>
      </c>
      <c r="AB2392" s="81" t="str">
        <f t="shared" si="373"/>
        <v>1981-Q3</v>
      </c>
      <c r="AC2392" s="81" t="str">
        <f t="shared" si="374"/>
        <v>1981-Q3</v>
      </c>
      <c r="AD2392" s="87">
        <f t="shared" si="375"/>
        <v>15.85</v>
      </c>
      <c r="AF2392" s="81" t="str">
        <f t="shared" si="376"/>
        <v>1981-Q3</v>
      </c>
      <c r="AG2392" s="87">
        <f t="shared" si="377"/>
        <v>16.75</v>
      </c>
      <c r="AH2392" s="87">
        <f t="shared" si="378"/>
        <v>15.85</v>
      </c>
      <c r="AI2392" s="87">
        <f t="shared" si="379"/>
        <v>0.90000000000000036</v>
      </c>
    </row>
    <row r="2393" spans="1:35" ht="12" customHeight="1" x14ac:dyDescent="0.2">
      <c r="A2393" s="73" t="s">
        <v>1887</v>
      </c>
      <c r="B2393" s="74" t="s">
        <v>28</v>
      </c>
      <c r="C2393" s="74" t="s">
        <v>27</v>
      </c>
      <c r="D2393" s="74" t="s">
        <v>26</v>
      </c>
      <c r="E2393" s="74" t="s">
        <v>1550</v>
      </c>
      <c r="F2393" s="74" t="s">
        <v>2</v>
      </c>
      <c r="G2393" s="74" t="s">
        <v>2680</v>
      </c>
      <c r="H2393" s="76">
        <v>29707</v>
      </c>
      <c r="I2393" s="77">
        <v>131.5</v>
      </c>
      <c r="J2393" s="78">
        <v>13.28</v>
      </c>
      <c r="K2393" s="78">
        <v>18</v>
      </c>
      <c r="L2393" s="78">
        <v>38</v>
      </c>
      <c r="M2393" s="75" t="s">
        <v>1</v>
      </c>
      <c r="N2393" s="76">
        <v>29846</v>
      </c>
      <c r="O2393" s="77">
        <v>63.7</v>
      </c>
      <c r="P2393" s="78">
        <v>12.66</v>
      </c>
      <c r="Q2393" s="78">
        <v>16.5</v>
      </c>
      <c r="R2393" s="78">
        <v>34</v>
      </c>
      <c r="S2393" s="78">
        <v>850.7</v>
      </c>
      <c r="T2393" s="79">
        <v>4</v>
      </c>
      <c r="V2393" s="86">
        <v>29846</v>
      </c>
      <c r="X2393" s="81" t="str">
        <f t="shared" si="370"/>
        <v>1981-Q2</v>
      </c>
      <c r="Y2393" s="81" t="str">
        <f t="shared" si="371"/>
        <v>1981-Q2</v>
      </c>
      <c r="Z2393" s="87">
        <f t="shared" si="372"/>
        <v>18</v>
      </c>
      <c r="AB2393" s="81" t="str">
        <f t="shared" si="373"/>
        <v>1981-Q3</v>
      </c>
      <c r="AC2393" s="81" t="str">
        <f t="shared" si="374"/>
        <v>1981-Q3</v>
      </c>
      <c r="AD2393" s="87">
        <f t="shared" si="375"/>
        <v>16.5</v>
      </c>
      <c r="AF2393" s="81" t="str">
        <f t="shared" si="376"/>
        <v>1981-Q3</v>
      </c>
      <c r="AG2393" s="87">
        <f t="shared" si="377"/>
        <v>18</v>
      </c>
      <c r="AH2393" s="87">
        <f t="shared" si="378"/>
        <v>16.5</v>
      </c>
      <c r="AI2393" s="87">
        <f t="shared" si="379"/>
        <v>1.5</v>
      </c>
    </row>
    <row r="2394" spans="1:35" ht="12" customHeight="1" x14ac:dyDescent="0.2">
      <c r="A2394" s="73" t="s">
        <v>1887</v>
      </c>
      <c r="B2394" s="74" t="s">
        <v>231</v>
      </c>
      <c r="C2394" s="74" t="s">
        <v>2740</v>
      </c>
      <c r="D2394" s="74" t="s">
        <v>635</v>
      </c>
      <c r="E2394" s="74" t="s">
        <v>642</v>
      </c>
      <c r="F2394" s="74" t="s">
        <v>2</v>
      </c>
      <c r="G2394" s="74" t="s">
        <v>2680</v>
      </c>
      <c r="H2394" s="76">
        <v>29640</v>
      </c>
      <c r="I2394" s="77">
        <v>89.4</v>
      </c>
      <c r="J2394" s="78">
        <v>10.39</v>
      </c>
      <c r="K2394" s="78">
        <v>16</v>
      </c>
      <c r="L2394" s="78">
        <v>31.2</v>
      </c>
      <c r="M2394" s="75" t="s">
        <v>1</v>
      </c>
      <c r="N2394" s="76">
        <v>29845</v>
      </c>
      <c r="O2394" s="77">
        <v>43.9</v>
      </c>
      <c r="P2394" s="78">
        <v>10.16</v>
      </c>
      <c r="Q2394" s="78">
        <v>16</v>
      </c>
      <c r="R2394" s="78">
        <v>31.2</v>
      </c>
      <c r="S2394" s="75" t="s">
        <v>1</v>
      </c>
      <c r="T2394" s="79">
        <v>6</v>
      </c>
      <c r="V2394" s="86">
        <v>29845</v>
      </c>
      <c r="X2394" s="81" t="str">
        <f t="shared" si="370"/>
        <v>1981-Q1</v>
      </c>
      <c r="Y2394" s="81" t="str">
        <f t="shared" si="371"/>
        <v>1981-Q1</v>
      </c>
      <c r="Z2394" s="87">
        <f t="shared" si="372"/>
        <v>16</v>
      </c>
      <c r="AB2394" s="81" t="str">
        <f t="shared" si="373"/>
        <v>1981-Q3</v>
      </c>
      <c r="AC2394" s="81" t="str">
        <f t="shared" si="374"/>
        <v>1981-Q3</v>
      </c>
      <c r="AD2394" s="87">
        <f t="shared" si="375"/>
        <v>16</v>
      </c>
      <c r="AF2394" s="81" t="str">
        <f t="shared" si="376"/>
        <v>1981-Q3</v>
      </c>
      <c r="AG2394" s="87">
        <f t="shared" si="377"/>
        <v>16</v>
      </c>
      <c r="AH2394" s="87">
        <f t="shared" si="378"/>
        <v>16</v>
      </c>
      <c r="AI2394" s="87">
        <f t="shared" si="379"/>
        <v>0</v>
      </c>
    </row>
    <row r="2395" spans="1:35" ht="12" customHeight="1" x14ac:dyDescent="0.2">
      <c r="A2395" s="73" t="s">
        <v>1887</v>
      </c>
      <c r="B2395" s="74" t="s">
        <v>76</v>
      </c>
      <c r="C2395" s="74" t="s">
        <v>20</v>
      </c>
      <c r="D2395" s="74" t="s">
        <v>19</v>
      </c>
      <c r="E2395" s="74" t="s">
        <v>692</v>
      </c>
      <c r="F2395" s="74" t="s">
        <v>2</v>
      </c>
      <c r="G2395" s="74" t="s">
        <v>2680</v>
      </c>
      <c r="H2395" s="76">
        <v>29668</v>
      </c>
      <c r="I2395" s="77">
        <v>39.299999999999997</v>
      </c>
      <c r="J2395" s="78">
        <v>12.22</v>
      </c>
      <c r="K2395" s="78">
        <v>17</v>
      </c>
      <c r="L2395" s="78">
        <v>31.4</v>
      </c>
      <c r="M2395" s="75" t="s">
        <v>1</v>
      </c>
      <c r="N2395" s="76">
        <v>29840</v>
      </c>
      <c r="O2395" s="77">
        <v>28.8</v>
      </c>
      <c r="P2395" s="78">
        <v>11.71</v>
      </c>
      <c r="Q2395" s="78">
        <v>16</v>
      </c>
      <c r="R2395" s="78">
        <v>31.4</v>
      </c>
      <c r="S2395" s="75" t="s">
        <v>1</v>
      </c>
      <c r="T2395" s="79">
        <v>5</v>
      </c>
      <c r="V2395" s="86">
        <v>29840</v>
      </c>
      <c r="X2395" s="81" t="str">
        <f t="shared" si="370"/>
        <v>1981-Q1</v>
      </c>
      <c r="Y2395" s="81" t="str">
        <f t="shared" si="371"/>
        <v>1981-Q1</v>
      </c>
      <c r="Z2395" s="87">
        <f t="shared" si="372"/>
        <v>17</v>
      </c>
      <c r="AB2395" s="81" t="str">
        <f t="shared" si="373"/>
        <v>1981-Q3</v>
      </c>
      <c r="AC2395" s="81" t="str">
        <f t="shared" si="374"/>
        <v>1981-Q3</v>
      </c>
      <c r="AD2395" s="87">
        <f t="shared" si="375"/>
        <v>16</v>
      </c>
      <c r="AF2395" s="81" t="str">
        <f t="shared" si="376"/>
        <v>1981-Q3</v>
      </c>
      <c r="AG2395" s="87">
        <f t="shared" si="377"/>
        <v>17</v>
      </c>
      <c r="AH2395" s="87">
        <f t="shared" si="378"/>
        <v>16</v>
      </c>
      <c r="AI2395" s="87">
        <f t="shared" si="379"/>
        <v>1</v>
      </c>
    </row>
    <row r="2396" spans="1:35" ht="12" customHeight="1" x14ac:dyDescent="0.2">
      <c r="A2396" s="73" t="s">
        <v>1887</v>
      </c>
      <c r="B2396" s="74" t="s">
        <v>8</v>
      </c>
      <c r="C2396" s="74" t="s">
        <v>125</v>
      </c>
      <c r="D2396" s="74" t="s">
        <v>124</v>
      </c>
      <c r="E2396" s="74" t="s">
        <v>1790</v>
      </c>
      <c r="F2396" s="74" t="s">
        <v>2</v>
      </c>
      <c r="G2396" s="74" t="s">
        <v>2680</v>
      </c>
      <c r="H2396" s="76">
        <v>29487</v>
      </c>
      <c r="I2396" s="77">
        <v>151.5</v>
      </c>
      <c r="J2396" s="75" t="s">
        <v>1</v>
      </c>
      <c r="K2396" s="78">
        <v>16</v>
      </c>
      <c r="L2396" s="78">
        <v>37.26</v>
      </c>
      <c r="M2396" s="75" t="s">
        <v>1</v>
      </c>
      <c r="N2396" s="76">
        <v>29839</v>
      </c>
      <c r="O2396" s="77">
        <v>129.4</v>
      </c>
      <c r="P2396" s="75" t="s">
        <v>1</v>
      </c>
      <c r="Q2396" s="78">
        <v>14.5</v>
      </c>
      <c r="R2396" s="78">
        <v>37.18</v>
      </c>
      <c r="S2396" s="75" t="s">
        <v>1</v>
      </c>
      <c r="T2396" s="79">
        <v>11</v>
      </c>
      <c r="V2396" s="86">
        <v>29839</v>
      </c>
      <c r="X2396" s="81" t="str">
        <f t="shared" si="370"/>
        <v>1980-Q3</v>
      </c>
      <c r="Y2396" s="81" t="str">
        <f t="shared" si="371"/>
        <v>1980-Q3</v>
      </c>
      <c r="Z2396" s="87">
        <f t="shared" si="372"/>
        <v>16</v>
      </c>
      <c r="AB2396" s="81" t="str">
        <f t="shared" si="373"/>
        <v>1981-Q3</v>
      </c>
      <c r="AC2396" s="81" t="str">
        <f t="shared" si="374"/>
        <v>1981-Q3</v>
      </c>
      <c r="AD2396" s="87">
        <f t="shared" si="375"/>
        <v>14.5</v>
      </c>
      <c r="AF2396" s="81" t="str">
        <f t="shared" si="376"/>
        <v>1981-Q3</v>
      </c>
      <c r="AG2396" s="87">
        <f t="shared" si="377"/>
        <v>16</v>
      </c>
      <c r="AH2396" s="87">
        <f t="shared" si="378"/>
        <v>14.5</v>
      </c>
      <c r="AI2396" s="87">
        <f t="shared" si="379"/>
        <v>1.5</v>
      </c>
    </row>
    <row r="2397" spans="1:35" ht="12" customHeight="1" x14ac:dyDescent="0.2">
      <c r="A2397" s="73" t="s">
        <v>1887</v>
      </c>
      <c r="B2397" s="74" t="s">
        <v>46</v>
      </c>
      <c r="C2397" s="74" t="s">
        <v>1109</v>
      </c>
      <c r="D2397" s="74" t="s">
        <v>38</v>
      </c>
      <c r="E2397" s="74" t="s">
        <v>1117</v>
      </c>
      <c r="F2397" s="74" t="s">
        <v>2</v>
      </c>
      <c r="G2397" s="74" t="s">
        <v>2680</v>
      </c>
      <c r="H2397" s="76">
        <v>29591</v>
      </c>
      <c r="I2397" s="77">
        <v>11.7</v>
      </c>
      <c r="J2397" s="78">
        <v>11</v>
      </c>
      <c r="K2397" s="78">
        <v>15</v>
      </c>
      <c r="L2397" s="78">
        <v>41.07</v>
      </c>
      <c r="M2397" s="75" t="s">
        <v>1</v>
      </c>
      <c r="N2397" s="76">
        <v>29832</v>
      </c>
      <c r="O2397" s="77">
        <v>5.9</v>
      </c>
      <c r="P2397" s="78">
        <v>10.69</v>
      </c>
      <c r="Q2397" s="78">
        <v>14.5</v>
      </c>
      <c r="R2397" s="78">
        <v>41.07</v>
      </c>
      <c r="S2397" s="75" t="s">
        <v>1</v>
      </c>
      <c r="T2397" s="79">
        <v>8</v>
      </c>
      <c r="V2397" s="86">
        <v>29832</v>
      </c>
      <c r="X2397" s="81" t="str">
        <f t="shared" si="370"/>
        <v>1981-Q1</v>
      </c>
      <c r="Y2397" s="81" t="str">
        <f t="shared" si="371"/>
        <v>1981-Q1</v>
      </c>
      <c r="Z2397" s="87">
        <f t="shared" si="372"/>
        <v>15</v>
      </c>
      <c r="AB2397" s="81" t="str">
        <f t="shared" si="373"/>
        <v>1981-Q3</v>
      </c>
      <c r="AC2397" s="81" t="str">
        <f t="shared" si="374"/>
        <v>1981-Q3</v>
      </c>
      <c r="AD2397" s="87">
        <f t="shared" si="375"/>
        <v>14.5</v>
      </c>
      <c r="AF2397" s="81" t="str">
        <f t="shared" si="376"/>
        <v>1981-Q3</v>
      </c>
      <c r="AG2397" s="87">
        <f t="shared" si="377"/>
        <v>15</v>
      </c>
      <c r="AH2397" s="87">
        <f t="shared" si="378"/>
        <v>14.5</v>
      </c>
      <c r="AI2397" s="87">
        <f t="shared" si="379"/>
        <v>0.5</v>
      </c>
    </row>
    <row r="2398" spans="1:35" ht="12" customHeight="1" x14ac:dyDescent="0.2">
      <c r="A2398" s="73" t="s">
        <v>1887</v>
      </c>
      <c r="B2398" s="74" t="s">
        <v>42</v>
      </c>
      <c r="C2398" s="74" t="s">
        <v>41</v>
      </c>
      <c r="D2398" s="74" t="s">
        <v>12</v>
      </c>
      <c r="E2398" s="74" t="s">
        <v>1173</v>
      </c>
      <c r="F2398" s="74" t="s">
        <v>2</v>
      </c>
      <c r="G2398" s="74" t="s">
        <v>2680</v>
      </c>
      <c r="H2398" s="76">
        <v>29647</v>
      </c>
      <c r="I2398" s="77">
        <v>12.2</v>
      </c>
      <c r="J2398" s="78">
        <v>12.51</v>
      </c>
      <c r="K2398" s="78">
        <v>15</v>
      </c>
      <c r="L2398" s="78">
        <v>35.21</v>
      </c>
      <c r="M2398" s="75" t="s">
        <v>1</v>
      </c>
      <c r="N2398" s="76">
        <v>29826</v>
      </c>
      <c r="O2398" s="77">
        <v>6.1</v>
      </c>
      <c r="P2398" s="78">
        <v>11.49</v>
      </c>
      <c r="Q2398" s="78">
        <v>15</v>
      </c>
      <c r="R2398" s="78">
        <v>35.1</v>
      </c>
      <c r="S2398" s="75" t="s">
        <v>1</v>
      </c>
      <c r="T2398" s="79">
        <v>5</v>
      </c>
      <c r="V2398" s="86">
        <v>29826</v>
      </c>
      <c r="X2398" s="81" t="str">
        <f t="shared" si="370"/>
        <v>1981-Q1</v>
      </c>
      <c r="Y2398" s="81" t="str">
        <f t="shared" si="371"/>
        <v>1981-Q1</v>
      </c>
      <c r="Z2398" s="87">
        <f t="shared" si="372"/>
        <v>15</v>
      </c>
      <c r="AB2398" s="81" t="str">
        <f t="shared" si="373"/>
        <v>1981-Q3</v>
      </c>
      <c r="AC2398" s="81" t="str">
        <f t="shared" si="374"/>
        <v>1981-Q3</v>
      </c>
      <c r="AD2398" s="87">
        <f t="shared" si="375"/>
        <v>15</v>
      </c>
      <c r="AF2398" s="81" t="str">
        <f t="shared" si="376"/>
        <v>1981-Q3</v>
      </c>
      <c r="AG2398" s="87">
        <f t="shared" si="377"/>
        <v>15</v>
      </c>
      <c r="AH2398" s="87">
        <f t="shared" si="378"/>
        <v>15</v>
      </c>
      <c r="AI2398" s="87">
        <f t="shared" si="379"/>
        <v>0</v>
      </c>
    </row>
    <row r="2399" spans="1:35" ht="12" customHeight="1" x14ac:dyDescent="0.2">
      <c r="A2399" s="73" t="s">
        <v>1887</v>
      </c>
      <c r="B2399" s="74" t="s">
        <v>17</v>
      </c>
      <c r="C2399" s="74" t="s">
        <v>16</v>
      </c>
      <c r="D2399" s="74" t="s">
        <v>15</v>
      </c>
      <c r="E2399" s="74" t="s">
        <v>1651</v>
      </c>
      <c r="F2399" s="74" t="s">
        <v>2</v>
      </c>
      <c r="G2399" s="74" t="s">
        <v>2680</v>
      </c>
      <c r="H2399" s="76">
        <v>29676</v>
      </c>
      <c r="I2399" s="77">
        <v>189.6</v>
      </c>
      <c r="J2399" s="78">
        <v>11.15</v>
      </c>
      <c r="K2399" s="78">
        <v>16.5</v>
      </c>
      <c r="L2399" s="78">
        <v>31.18</v>
      </c>
      <c r="M2399" s="75" t="s">
        <v>1</v>
      </c>
      <c r="N2399" s="76">
        <v>29822</v>
      </c>
      <c r="O2399" s="77">
        <v>131.80000000000001</v>
      </c>
      <c r="P2399" s="78">
        <v>10.68</v>
      </c>
      <c r="Q2399" s="78">
        <v>15</v>
      </c>
      <c r="R2399" s="78">
        <v>30.79</v>
      </c>
      <c r="S2399" s="75" t="s">
        <v>1</v>
      </c>
      <c r="T2399" s="79">
        <v>4</v>
      </c>
      <c r="V2399" s="86">
        <v>29822</v>
      </c>
      <c r="X2399" s="81" t="str">
        <f t="shared" si="370"/>
        <v>1981-Q1</v>
      </c>
      <c r="Y2399" s="81" t="str">
        <f t="shared" si="371"/>
        <v>1981-Q1</v>
      </c>
      <c r="Z2399" s="87">
        <f t="shared" si="372"/>
        <v>16.5</v>
      </c>
      <c r="AB2399" s="81" t="str">
        <f t="shared" si="373"/>
        <v>1981-Q3</v>
      </c>
      <c r="AC2399" s="81" t="str">
        <f t="shared" si="374"/>
        <v>1981-Q3</v>
      </c>
      <c r="AD2399" s="87">
        <f t="shared" si="375"/>
        <v>15</v>
      </c>
      <c r="AF2399" s="81" t="str">
        <f t="shared" si="376"/>
        <v>1981-Q3</v>
      </c>
      <c r="AG2399" s="87">
        <f t="shared" si="377"/>
        <v>16.5</v>
      </c>
      <c r="AH2399" s="87">
        <f t="shared" si="378"/>
        <v>15</v>
      </c>
      <c r="AI2399" s="87">
        <f t="shared" si="379"/>
        <v>1.5</v>
      </c>
    </row>
    <row r="2400" spans="1:35" ht="12" customHeight="1" x14ac:dyDescent="0.2">
      <c r="A2400" s="73" t="s">
        <v>1887</v>
      </c>
      <c r="B2400" s="74" t="s">
        <v>1487</v>
      </c>
      <c r="C2400" s="74" t="s">
        <v>1488</v>
      </c>
      <c r="D2400" s="74" t="s">
        <v>22</v>
      </c>
      <c r="E2400" s="74" t="s">
        <v>1491</v>
      </c>
      <c r="F2400" s="74" t="s">
        <v>2</v>
      </c>
      <c r="G2400" s="74" t="s">
        <v>2680</v>
      </c>
      <c r="H2400" s="76">
        <v>29586</v>
      </c>
      <c r="I2400" s="77">
        <v>8.5</v>
      </c>
      <c r="J2400" s="78">
        <v>13.78</v>
      </c>
      <c r="K2400" s="78">
        <v>15</v>
      </c>
      <c r="L2400" s="78">
        <v>39</v>
      </c>
      <c r="M2400" s="75" t="s">
        <v>1</v>
      </c>
      <c r="N2400" s="76">
        <v>29819</v>
      </c>
      <c r="O2400" s="77">
        <v>6.7</v>
      </c>
      <c r="P2400" s="78">
        <v>12.48</v>
      </c>
      <c r="Q2400" s="75" t="s">
        <v>1</v>
      </c>
      <c r="R2400" s="75" t="s">
        <v>1</v>
      </c>
      <c r="S2400" s="75" t="s">
        <v>1</v>
      </c>
      <c r="T2400" s="79">
        <v>7</v>
      </c>
      <c r="V2400" s="86">
        <v>29819</v>
      </c>
      <c r="X2400" s="81" t="str">
        <f t="shared" si="370"/>
        <v>1980-Q4</v>
      </c>
      <c r="Y2400" s="81" t="str">
        <f t="shared" si="371"/>
        <v>1980-Q4</v>
      </c>
      <c r="Z2400" s="87">
        <f t="shared" si="372"/>
        <v>15</v>
      </c>
      <c r="AB2400" s="81" t="str">
        <f t="shared" si="373"/>
        <v>1981-Q3</v>
      </c>
      <c r="AC2400" s="81" t="str">
        <f t="shared" si="374"/>
        <v/>
      </c>
      <c r="AD2400" s="87" t="str">
        <f t="shared" si="375"/>
        <v/>
      </c>
      <c r="AF2400" s="81" t="str">
        <f t="shared" si="376"/>
        <v/>
      </c>
      <c r="AG2400" s="87" t="str">
        <f t="shared" si="377"/>
        <v/>
      </c>
      <c r="AH2400" s="87" t="str">
        <f t="shared" si="378"/>
        <v/>
      </c>
      <c r="AI2400" s="87" t="str">
        <f t="shared" si="379"/>
        <v/>
      </c>
    </row>
    <row r="2401" spans="1:35" ht="12" customHeight="1" x14ac:dyDescent="0.2">
      <c r="A2401" s="73" t="s">
        <v>1887</v>
      </c>
      <c r="B2401" s="74" t="s">
        <v>257</v>
      </c>
      <c r="C2401" s="74" t="s">
        <v>2451</v>
      </c>
      <c r="D2401" s="74" t="s">
        <v>2228</v>
      </c>
      <c r="E2401" s="74" t="s">
        <v>402</v>
      </c>
      <c r="F2401" s="74" t="s">
        <v>2</v>
      </c>
      <c r="G2401" s="74" t="s">
        <v>2680</v>
      </c>
      <c r="H2401" s="76">
        <v>29727</v>
      </c>
      <c r="I2401" s="77">
        <v>48.8</v>
      </c>
      <c r="J2401" s="78">
        <v>13.41</v>
      </c>
      <c r="K2401" s="78">
        <v>17.5</v>
      </c>
      <c r="L2401" s="78">
        <v>40</v>
      </c>
      <c r="M2401" s="75" t="s">
        <v>1</v>
      </c>
      <c r="N2401" s="76">
        <v>29818</v>
      </c>
      <c r="O2401" s="77">
        <v>41.1</v>
      </c>
      <c r="P2401" s="78">
        <v>13.01</v>
      </c>
      <c r="Q2401" s="78">
        <v>16.5</v>
      </c>
      <c r="R2401" s="78">
        <v>40</v>
      </c>
      <c r="S2401" s="75" t="s">
        <v>1</v>
      </c>
      <c r="T2401" s="79">
        <v>3</v>
      </c>
      <c r="V2401" s="86">
        <v>29818</v>
      </c>
      <c r="X2401" s="81" t="str">
        <f t="shared" si="370"/>
        <v>1981-Q2</v>
      </c>
      <c r="Y2401" s="81" t="str">
        <f t="shared" si="371"/>
        <v>1981-Q2</v>
      </c>
      <c r="Z2401" s="87">
        <f t="shared" si="372"/>
        <v>17.5</v>
      </c>
      <c r="AB2401" s="81" t="str">
        <f t="shared" si="373"/>
        <v>1981-Q3</v>
      </c>
      <c r="AC2401" s="81" t="str">
        <f t="shared" si="374"/>
        <v>1981-Q3</v>
      </c>
      <c r="AD2401" s="87">
        <f t="shared" si="375"/>
        <v>16.5</v>
      </c>
      <c r="AF2401" s="81" t="str">
        <f t="shared" si="376"/>
        <v>1981-Q3</v>
      </c>
      <c r="AG2401" s="87">
        <f t="shared" si="377"/>
        <v>17.5</v>
      </c>
      <c r="AH2401" s="87">
        <f t="shared" si="378"/>
        <v>16.5</v>
      </c>
      <c r="AI2401" s="87">
        <f t="shared" si="379"/>
        <v>1</v>
      </c>
    </row>
    <row r="2402" spans="1:35" ht="12" customHeight="1" x14ac:dyDescent="0.2">
      <c r="A2402" s="73" t="s">
        <v>1887</v>
      </c>
      <c r="B2402" s="74" t="s">
        <v>89</v>
      </c>
      <c r="C2402" s="74" t="s">
        <v>88</v>
      </c>
      <c r="D2402" s="74" t="s">
        <v>12</v>
      </c>
      <c r="E2402" s="74" t="s">
        <v>538</v>
      </c>
      <c r="F2402" s="74" t="s">
        <v>2</v>
      </c>
      <c r="G2402" s="74" t="s">
        <v>2680</v>
      </c>
      <c r="H2402" s="76">
        <v>29206</v>
      </c>
      <c r="I2402" s="77">
        <v>22.3</v>
      </c>
      <c r="J2402" s="78">
        <v>10.71</v>
      </c>
      <c r="K2402" s="78">
        <v>15</v>
      </c>
      <c r="L2402" s="78">
        <v>36.630000000000003</v>
      </c>
      <c r="M2402" s="75" t="s">
        <v>1</v>
      </c>
      <c r="N2402" s="76">
        <v>29818</v>
      </c>
      <c r="O2402" s="77">
        <v>18.600000000000001</v>
      </c>
      <c r="P2402" s="78">
        <v>10.17</v>
      </c>
      <c r="Q2402" s="78">
        <v>13.5</v>
      </c>
      <c r="R2402" s="78">
        <v>36.630000000000003</v>
      </c>
      <c r="S2402" s="75" t="s">
        <v>1</v>
      </c>
      <c r="T2402" s="79">
        <v>20</v>
      </c>
      <c r="V2402" s="86">
        <v>29818</v>
      </c>
      <c r="X2402" s="81" t="str">
        <f t="shared" si="370"/>
        <v>1979-Q4</v>
      </c>
      <c r="Y2402" s="81" t="str">
        <f t="shared" si="371"/>
        <v>1979-Q4</v>
      </c>
      <c r="Z2402" s="87">
        <f t="shared" si="372"/>
        <v>15</v>
      </c>
      <c r="AB2402" s="81" t="str">
        <f t="shared" si="373"/>
        <v>1981-Q3</v>
      </c>
      <c r="AC2402" s="81" t="str">
        <f t="shared" si="374"/>
        <v>1981-Q3</v>
      </c>
      <c r="AD2402" s="87">
        <f t="shared" si="375"/>
        <v>13.5</v>
      </c>
      <c r="AF2402" s="81" t="str">
        <f t="shared" si="376"/>
        <v>1981-Q3</v>
      </c>
      <c r="AG2402" s="87">
        <f t="shared" si="377"/>
        <v>15</v>
      </c>
      <c r="AH2402" s="87">
        <f t="shared" si="378"/>
        <v>13.5</v>
      </c>
      <c r="AI2402" s="87">
        <f t="shared" si="379"/>
        <v>1.5</v>
      </c>
    </row>
    <row r="2403" spans="1:35" ht="12" customHeight="1" x14ac:dyDescent="0.2">
      <c r="A2403" s="73" t="s">
        <v>1887</v>
      </c>
      <c r="B2403" s="74" t="s">
        <v>204</v>
      </c>
      <c r="C2403" s="74" t="s">
        <v>2695</v>
      </c>
      <c r="D2403" s="74" t="s">
        <v>48</v>
      </c>
      <c r="E2403" s="74" t="s">
        <v>946</v>
      </c>
      <c r="F2403" s="74" t="s">
        <v>2</v>
      </c>
      <c r="G2403" s="74" t="s">
        <v>2680</v>
      </c>
      <c r="H2403" s="76">
        <v>29574</v>
      </c>
      <c r="I2403" s="77">
        <v>15.3</v>
      </c>
      <c r="J2403" s="78">
        <v>11.8</v>
      </c>
      <c r="K2403" s="78">
        <v>18</v>
      </c>
      <c r="L2403" s="78">
        <v>36.200000000000003</v>
      </c>
      <c r="M2403" s="75" t="s">
        <v>1</v>
      </c>
      <c r="N2403" s="76">
        <v>29816</v>
      </c>
      <c r="O2403" s="77">
        <v>11.6</v>
      </c>
      <c r="P2403" s="75" t="s">
        <v>1</v>
      </c>
      <c r="Q2403" s="75" t="s">
        <v>1</v>
      </c>
      <c r="R2403" s="75" t="s">
        <v>1</v>
      </c>
      <c r="S2403" s="75" t="s">
        <v>1</v>
      </c>
      <c r="T2403" s="79">
        <v>8</v>
      </c>
      <c r="V2403" s="86">
        <v>29816</v>
      </c>
      <c r="X2403" s="81" t="str">
        <f t="shared" si="370"/>
        <v>1980-Q4</v>
      </c>
      <c r="Y2403" s="81" t="str">
        <f t="shared" si="371"/>
        <v>1980-Q4</v>
      </c>
      <c r="Z2403" s="87">
        <f t="shared" si="372"/>
        <v>18</v>
      </c>
      <c r="AB2403" s="81" t="str">
        <f t="shared" si="373"/>
        <v>1981-Q3</v>
      </c>
      <c r="AC2403" s="81" t="str">
        <f t="shared" si="374"/>
        <v/>
      </c>
      <c r="AD2403" s="87" t="str">
        <f t="shared" si="375"/>
        <v/>
      </c>
      <c r="AF2403" s="81" t="str">
        <f t="shared" si="376"/>
        <v/>
      </c>
      <c r="AG2403" s="87" t="str">
        <f t="shared" si="377"/>
        <v/>
      </c>
      <c r="AH2403" s="87" t="str">
        <f t="shared" si="378"/>
        <v/>
      </c>
      <c r="AI2403" s="87" t="str">
        <f t="shared" si="379"/>
        <v/>
      </c>
    </row>
    <row r="2404" spans="1:35" ht="12" customHeight="1" x14ac:dyDescent="0.2">
      <c r="A2404" s="73" t="s">
        <v>1887</v>
      </c>
      <c r="B2404" s="74" t="s">
        <v>42</v>
      </c>
      <c r="C2404" s="74" t="s">
        <v>1148</v>
      </c>
      <c r="D2404" s="74" t="s">
        <v>12</v>
      </c>
      <c r="E2404" s="74" t="s">
        <v>1159</v>
      </c>
      <c r="F2404" s="74" t="s">
        <v>2</v>
      </c>
      <c r="G2404" s="74" t="s">
        <v>2680</v>
      </c>
      <c r="H2404" s="76">
        <v>29634</v>
      </c>
      <c r="I2404" s="77">
        <v>21.8</v>
      </c>
      <c r="J2404" s="78">
        <v>12.96</v>
      </c>
      <c r="K2404" s="78">
        <v>15</v>
      </c>
      <c r="L2404" s="78">
        <v>36.92</v>
      </c>
      <c r="M2404" s="75" t="s">
        <v>1</v>
      </c>
      <c r="N2404" s="76">
        <v>29809</v>
      </c>
      <c r="O2404" s="77">
        <v>14.5</v>
      </c>
      <c r="P2404" s="78">
        <v>11.74</v>
      </c>
      <c r="Q2404" s="78">
        <v>15</v>
      </c>
      <c r="R2404" s="78">
        <v>36.92</v>
      </c>
      <c r="S2404" s="75" t="s">
        <v>1</v>
      </c>
      <c r="T2404" s="79">
        <v>5</v>
      </c>
      <c r="V2404" s="86">
        <v>29809</v>
      </c>
      <c r="X2404" s="81" t="str">
        <f t="shared" si="370"/>
        <v>1981-Q1</v>
      </c>
      <c r="Y2404" s="81" t="str">
        <f t="shared" si="371"/>
        <v>1981-Q1</v>
      </c>
      <c r="Z2404" s="87">
        <f t="shared" si="372"/>
        <v>15</v>
      </c>
      <c r="AB2404" s="81" t="str">
        <f t="shared" si="373"/>
        <v>1981-Q3</v>
      </c>
      <c r="AC2404" s="81" t="str">
        <f t="shared" si="374"/>
        <v>1981-Q3</v>
      </c>
      <c r="AD2404" s="87">
        <f t="shared" si="375"/>
        <v>15</v>
      </c>
      <c r="AF2404" s="81" t="str">
        <f t="shared" si="376"/>
        <v>1981-Q3</v>
      </c>
      <c r="AG2404" s="87">
        <f t="shared" si="377"/>
        <v>15</v>
      </c>
      <c r="AH2404" s="87">
        <f t="shared" si="378"/>
        <v>15</v>
      </c>
      <c r="AI2404" s="87">
        <f t="shared" si="379"/>
        <v>0</v>
      </c>
    </row>
    <row r="2405" spans="1:35" ht="12" customHeight="1" x14ac:dyDescent="0.2">
      <c r="A2405" s="73" t="s">
        <v>1887</v>
      </c>
      <c r="B2405" s="74" t="s">
        <v>51</v>
      </c>
      <c r="C2405" s="74" t="s">
        <v>2448</v>
      </c>
      <c r="D2405" s="74" t="s">
        <v>1008</v>
      </c>
      <c r="E2405" s="74" t="s">
        <v>1062</v>
      </c>
      <c r="F2405" s="74" t="s">
        <v>2</v>
      </c>
      <c r="G2405" s="74" t="s">
        <v>2680</v>
      </c>
      <c r="H2405" s="76">
        <v>29563</v>
      </c>
      <c r="I2405" s="77">
        <v>16.600000000000001</v>
      </c>
      <c r="J2405" s="78">
        <v>10.52</v>
      </c>
      <c r="K2405" s="78">
        <v>14.5</v>
      </c>
      <c r="L2405" s="78">
        <v>38.74</v>
      </c>
      <c r="M2405" s="75" t="s">
        <v>1</v>
      </c>
      <c r="N2405" s="76">
        <v>29808</v>
      </c>
      <c r="O2405" s="77">
        <v>13.6</v>
      </c>
      <c r="P2405" s="78">
        <v>10.52</v>
      </c>
      <c r="Q2405" s="78">
        <v>14.5</v>
      </c>
      <c r="R2405" s="78">
        <v>38.74</v>
      </c>
      <c r="S2405" s="75" t="s">
        <v>1</v>
      </c>
      <c r="T2405" s="79">
        <v>8</v>
      </c>
      <c r="V2405" s="86">
        <v>29808</v>
      </c>
      <c r="X2405" s="81" t="str">
        <f t="shared" si="370"/>
        <v>1980-Q4</v>
      </c>
      <c r="Y2405" s="81" t="str">
        <f t="shared" si="371"/>
        <v>1980-Q4</v>
      </c>
      <c r="Z2405" s="87">
        <f t="shared" si="372"/>
        <v>14.5</v>
      </c>
      <c r="AB2405" s="81" t="str">
        <f t="shared" si="373"/>
        <v>1981-Q3</v>
      </c>
      <c r="AC2405" s="81" t="str">
        <f t="shared" si="374"/>
        <v>1981-Q3</v>
      </c>
      <c r="AD2405" s="87">
        <f t="shared" si="375"/>
        <v>14.5</v>
      </c>
      <c r="AF2405" s="81" t="str">
        <f t="shared" si="376"/>
        <v>1981-Q3</v>
      </c>
      <c r="AG2405" s="87">
        <f t="shared" si="377"/>
        <v>14.5</v>
      </c>
      <c r="AH2405" s="87">
        <f t="shared" si="378"/>
        <v>14.5</v>
      </c>
      <c r="AI2405" s="87">
        <f t="shared" si="379"/>
        <v>0</v>
      </c>
    </row>
    <row r="2406" spans="1:35" ht="12" customHeight="1" x14ac:dyDescent="0.2">
      <c r="A2406" s="73" t="s">
        <v>1887</v>
      </c>
      <c r="B2406" s="74" t="s">
        <v>28</v>
      </c>
      <c r="C2406" s="74" t="s">
        <v>1552</v>
      </c>
      <c r="D2406" s="74" t="s">
        <v>263</v>
      </c>
      <c r="E2406" s="74" t="s">
        <v>1562</v>
      </c>
      <c r="F2406" s="74" t="s">
        <v>2</v>
      </c>
      <c r="G2406" s="74" t="s">
        <v>2680</v>
      </c>
      <c r="H2406" s="76">
        <v>29651</v>
      </c>
      <c r="I2406" s="77">
        <v>198</v>
      </c>
      <c r="J2406" s="78">
        <v>12.22</v>
      </c>
      <c r="K2406" s="78">
        <v>17.75</v>
      </c>
      <c r="L2406" s="78">
        <v>40.630000000000003</v>
      </c>
      <c r="M2406" s="75" t="s">
        <v>1</v>
      </c>
      <c r="N2406" s="76">
        <v>29803</v>
      </c>
      <c r="O2406" s="77">
        <v>57.1</v>
      </c>
      <c r="P2406" s="78">
        <v>11.33</v>
      </c>
      <c r="Q2406" s="78">
        <v>15.71</v>
      </c>
      <c r="R2406" s="78">
        <v>40.630000000000003</v>
      </c>
      <c r="S2406" s="75" t="s">
        <v>1</v>
      </c>
      <c r="T2406" s="79">
        <v>5</v>
      </c>
      <c r="V2406" s="86">
        <v>29803</v>
      </c>
      <c r="X2406" s="81" t="str">
        <f t="shared" si="370"/>
        <v>1981-Q1</v>
      </c>
      <c r="Y2406" s="81" t="str">
        <f t="shared" si="371"/>
        <v>1981-Q1</v>
      </c>
      <c r="Z2406" s="87">
        <f t="shared" si="372"/>
        <v>17.75</v>
      </c>
      <c r="AB2406" s="81" t="str">
        <f t="shared" si="373"/>
        <v>1981-Q3</v>
      </c>
      <c r="AC2406" s="81" t="str">
        <f t="shared" si="374"/>
        <v>1981-Q3</v>
      </c>
      <c r="AD2406" s="87">
        <f t="shared" si="375"/>
        <v>15.71</v>
      </c>
      <c r="AF2406" s="81" t="str">
        <f t="shared" si="376"/>
        <v>1981-Q3</v>
      </c>
      <c r="AG2406" s="87">
        <f t="shared" si="377"/>
        <v>17.75</v>
      </c>
      <c r="AH2406" s="87">
        <f t="shared" si="378"/>
        <v>15.71</v>
      </c>
      <c r="AI2406" s="87">
        <f t="shared" si="379"/>
        <v>2.0399999999999991</v>
      </c>
    </row>
    <row r="2407" spans="1:35" ht="12" customHeight="1" x14ac:dyDescent="0.2">
      <c r="A2407" s="73" t="s">
        <v>1887</v>
      </c>
      <c r="B2407" s="74" t="s">
        <v>89</v>
      </c>
      <c r="C2407" s="74" t="s">
        <v>88</v>
      </c>
      <c r="D2407" s="74" t="s">
        <v>12</v>
      </c>
      <c r="E2407" s="74" t="s">
        <v>540</v>
      </c>
      <c r="F2407" s="74" t="s">
        <v>2</v>
      </c>
      <c r="G2407" s="74" t="s">
        <v>2680</v>
      </c>
      <c r="H2407" s="76">
        <v>28671</v>
      </c>
      <c r="I2407" s="77">
        <v>27</v>
      </c>
      <c r="J2407" s="78">
        <v>9.51</v>
      </c>
      <c r="K2407" s="78">
        <v>13.5</v>
      </c>
      <c r="L2407" s="78">
        <v>38.51</v>
      </c>
      <c r="M2407" s="75" t="s">
        <v>1</v>
      </c>
      <c r="N2407" s="76">
        <v>29798</v>
      </c>
      <c r="O2407" s="77">
        <v>18.100000000000001</v>
      </c>
      <c r="P2407" s="78">
        <v>9.74</v>
      </c>
      <c r="Q2407" s="78">
        <v>13.5</v>
      </c>
      <c r="R2407" s="78">
        <v>39.4</v>
      </c>
      <c r="S2407" s="75" t="s">
        <v>1</v>
      </c>
      <c r="T2407" s="79">
        <v>37</v>
      </c>
      <c r="V2407" s="86">
        <v>29798</v>
      </c>
      <c r="X2407" s="81" t="str">
        <f t="shared" si="370"/>
        <v>1978-Q2</v>
      </c>
      <c r="Y2407" s="81" t="str">
        <f t="shared" si="371"/>
        <v>1978-Q2</v>
      </c>
      <c r="Z2407" s="87">
        <f t="shared" si="372"/>
        <v>13.5</v>
      </c>
      <c r="AB2407" s="81" t="str">
        <f t="shared" si="373"/>
        <v>1981-Q3</v>
      </c>
      <c r="AC2407" s="81" t="str">
        <f t="shared" si="374"/>
        <v>1981-Q3</v>
      </c>
      <c r="AD2407" s="87">
        <f t="shared" si="375"/>
        <v>13.5</v>
      </c>
      <c r="AF2407" s="81" t="str">
        <f t="shared" si="376"/>
        <v>1981-Q3</v>
      </c>
      <c r="AG2407" s="87">
        <f t="shared" si="377"/>
        <v>13.5</v>
      </c>
      <c r="AH2407" s="87">
        <f t="shared" si="378"/>
        <v>13.5</v>
      </c>
      <c r="AI2407" s="87">
        <f t="shared" si="379"/>
        <v>0</v>
      </c>
    </row>
    <row r="2408" spans="1:35" ht="12" customHeight="1" x14ac:dyDescent="0.2">
      <c r="A2408" s="73" t="s">
        <v>1887</v>
      </c>
      <c r="B2408" s="74" t="s">
        <v>67</v>
      </c>
      <c r="C2408" s="74" t="s">
        <v>781</v>
      </c>
      <c r="D2408" s="74" t="s">
        <v>2002</v>
      </c>
      <c r="E2408" s="74" t="s">
        <v>795</v>
      </c>
      <c r="F2408" s="74" t="s">
        <v>2</v>
      </c>
      <c r="G2408" s="74" t="s">
        <v>2680</v>
      </c>
      <c r="H2408" s="76">
        <v>29602</v>
      </c>
      <c r="I2408" s="77">
        <v>42.2</v>
      </c>
      <c r="J2408" s="78">
        <v>12.99</v>
      </c>
      <c r="K2408" s="78">
        <v>19</v>
      </c>
      <c r="L2408" s="78">
        <v>33.11</v>
      </c>
      <c r="M2408" s="75" t="s">
        <v>1</v>
      </c>
      <c r="N2408" s="76">
        <v>29798</v>
      </c>
      <c r="O2408" s="77">
        <v>24.3</v>
      </c>
      <c r="P2408" s="78">
        <v>12</v>
      </c>
      <c r="Q2408" s="78">
        <v>16</v>
      </c>
      <c r="R2408" s="78">
        <v>33.11</v>
      </c>
      <c r="S2408" s="75" t="s">
        <v>1</v>
      </c>
      <c r="T2408" s="79">
        <v>6</v>
      </c>
      <c r="V2408" s="86">
        <v>29798</v>
      </c>
      <c r="X2408" s="81" t="str">
        <f t="shared" si="370"/>
        <v>1981-Q1</v>
      </c>
      <c r="Y2408" s="81" t="str">
        <f t="shared" si="371"/>
        <v>1981-Q1</v>
      </c>
      <c r="Z2408" s="87">
        <f t="shared" si="372"/>
        <v>19</v>
      </c>
      <c r="AB2408" s="81" t="str">
        <f t="shared" si="373"/>
        <v>1981-Q3</v>
      </c>
      <c r="AC2408" s="81" t="str">
        <f t="shared" si="374"/>
        <v>1981-Q3</v>
      </c>
      <c r="AD2408" s="87">
        <f t="shared" si="375"/>
        <v>16</v>
      </c>
      <c r="AF2408" s="81" t="str">
        <f t="shared" si="376"/>
        <v>1981-Q3</v>
      </c>
      <c r="AG2408" s="87">
        <f t="shared" si="377"/>
        <v>19</v>
      </c>
      <c r="AH2408" s="87">
        <f t="shared" si="378"/>
        <v>16</v>
      </c>
      <c r="AI2408" s="87">
        <f t="shared" si="379"/>
        <v>3</v>
      </c>
    </row>
    <row r="2409" spans="1:35" ht="12" customHeight="1" x14ac:dyDescent="0.2">
      <c r="A2409" s="73" t="s">
        <v>1887</v>
      </c>
      <c r="B2409" s="74" t="s">
        <v>46</v>
      </c>
      <c r="C2409" s="74" t="s">
        <v>45</v>
      </c>
      <c r="D2409" s="74" t="s">
        <v>4</v>
      </c>
      <c r="E2409" s="74" t="s">
        <v>1099</v>
      </c>
      <c r="F2409" s="74" t="s">
        <v>2</v>
      </c>
      <c r="G2409" s="74" t="s">
        <v>2680</v>
      </c>
      <c r="H2409" s="76">
        <v>29340</v>
      </c>
      <c r="I2409" s="77">
        <v>172.6</v>
      </c>
      <c r="J2409" s="78">
        <v>10.85</v>
      </c>
      <c r="K2409" s="78">
        <v>15.5</v>
      </c>
      <c r="L2409" s="78">
        <v>34.22</v>
      </c>
      <c r="M2409" s="75" t="s">
        <v>1</v>
      </c>
      <c r="N2409" s="76">
        <v>29798</v>
      </c>
      <c r="O2409" s="77">
        <v>110.7</v>
      </c>
      <c r="P2409" s="78">
        <v>10.68</v>
      </c>
      <c r="Q2409" s="78">
        <v>15</v>
      </c>
      <c r="R2409" s="78">
        <v>34.22</v>
      </c>
      <c r="S2409" s="75" t="s">
        <v>1</v>
      </c>
      <c r="T2409" s="79">
        <v>15</v>
      </c>
      <c r="V2409" s="86">
        <v>29798</v>
      </c>
      <c r="X2409" s="81" t="str">
        <f t="shared" si="370"/>
        <v>1980-Q2</v>
      </c>
      <c r="Y2409" s="81" t="str">
        <f t="shared" si="371"/>
        <v>1980-Q2</v>
      </c>
      <c r="Z2409" s="87">
        <f t="shared" si="372"/>
        <v>15.5</v>
      </c>
      <c r="AB2409" s="81" t="str">
        <f t="shared" si="373"/>
        <v>1981-Q3</v>
      </c>
      <c r="AC2409" s="81" t="str">
        <f t="shared" si="374"/>
        <v>1981-Q3</v>
      </c>
      <c r="AD2409" s="87">
        <f t="shared" si="375"/>
        <v>15</v>
      </c>
      <c r="AF2409" s="81" t="str">
        <f t="shared" si="376"/>
        <v>1981-Q3</v>
      </c>
      <c r="AG2409" s="87">
        <f t="shared" si="377"/>
        <v>15.5</v>
      </c>
      <c r="AH2409" s="87">
        <f t="shared" si="378"/>
        <v>15</v>
      </c>
      <c r="AI2409" s="87">
        <f t="shared" si="379"/>
        <v>0.5</v>
      </c>
    </row>
    <row r="2410" spans="1:35" ht="12" customHeight="1" x14ac:dyDescent="0.2">
      <c r="A2410" s="73" t="s">
        <v>1887</v>
      </c>
      <c r="B2410" s="74" t="s">
        <v>184</v>
      </c>
      <c r="C2410" s="74" t="s">
        <v>1296</v>
      </c>
      <c r="D2410" s="74" t="s">
        <v>4</v>
      </c>
      <c r="E2410" s="74" t="s">
        <v>1304</v>
      </c>
      <c r="F2410" s="74" t="s">
        <v>2</v>
      </c>
      <c r="G2410" s="74" t="s">
        <v>2680</v>
      </c>
      <c r="H2410" s="76">
        <v>29649</v>
      </c>
      <c r="I2410" s="77">
        <v>139.19999999999999</v>
      </c>
      <c r="J2410" s="78">
        <v>12.22</v>
      </c>
      <c r="K2410" s="78">
        <v>17.5</v>
      </c>
      <c r="L2410" s="78">
        <v>36.19</v>
      </c>
      <c r="M2410" s="75" t="s">
        <v>1</v>
      </c>
      <c r="N2410" s="76">
        <v>29798</v>
      </c>
      <c r="O2410" s="77">
        <v>90</v>
      </c>
      <c r="P2410" s="75" t="s">
        <v>1</v>
      </c>
      <c r="Q2410" s="75" t="s">
        <v>1</v>
      </c>
      <c r="R2410" s="75" t="s">
        <v>1</v>
      </c>
      <c r="S2410" s="75" t="s">
        <v>1</v>
      </c>
      <c r="T2410" s="79">
        <v>4</v>
      </c>
      <c r="V2410" s="86">
        <v>29798</v>
      </c>
      <c r="X2410" s="81" t="str">
        <f t="shared" si="370"/>
        <v>1981-Q1</v>
      </c>
      <c r="Y2410" s="81" t="str">
        <f t="shared" si="371"/>
        <v>1981-Q1</v>
      </c>
      <c r="Z2410" s="87">
        <f t="shared" si="372"/>
        <v>17.5</v>
      </c>
      <c r="AB2410" s="81" t="str">
        <f t="shared" si="373"/>
        <v>1981-Q3</v>
      </c>
      <c r="AC2410" s="81" t="str">
        <f t="shared" si="374"/>
        <v/>
      </c>
      <c r="AD2410" s="87" t="str">
        <f t="shared" si="375"/>
        <v/>
      </c>
      <c r="AF2410" s="81" t="str">
        <f t="shared" si="376"/>
        <v/>
      </c>
      <c r="AG2410" s="87" t="str">
        <f t="shared" si="377"/>
        <v/>
      </c>
      <c r="AH2410" s="87" t="str">
        <f t="shared" si="378"/>
        <v/>
      </c>
      <c r="AI2410" s="87" t="str">
        <f t="shared" si="379"/>
        <v/>
      </c>
    </row>
    <row r="2411" spans="1:35" ht="12" customHeight="1" x14ac:dyDescent="0.2">
      <c r="A2411" s="73" t="s">
        <v>1887</v>
      </c>
      <c r="B2411" s="74" t="s">
        <v>17</v>
      </c>
      <c r="C2411" s="74" t="s">
        <v>2449</v>
      </c>
      <c r="D2411" s="74" t="s">
        <v>4</v>
      </c>
      <c r="E2411" s="74" t="s">
        <v>1634</v>
      </c>
      <c r="F2411" s="74" t="s">
        <v>2</v>
      </c>
      <c r="G2411" s="74" t="s">
        <v>2680</v>
      </c>
      <c r="H2411" s="76">
        <v>29688.75</v>
      </c>
      <c r="I2411" s="77">
        <v>3.7</v>
      </c>
      <c r="J2411" s="78">
        <v>9.8000000000000007</v>
      </c>
      <c r="K2411" s="78">
        <v>13.48</v>
      </c>
      <c r="L2411" s="78">
        <v>32.299999999999997</v>
      </c>
      <c r="M2411" s="75" t="s">
        <v>1</v>
      </c>
      <c r="N2411" s="76">
        <v>29795</v>
      </c>
      <c r="O2411" s="77">
        <v>3.7</v>
      </c>
      <c r="P2411" s="78">
        <v>9.8000000000000007</v>
      </c>
      <c r="Q2411" s="78">
        <v>13.48</v>
      </c>
      <c r="R2411" s="78">
        <v>32.299999999999997</v>
      </c>
      <c r="S2411" s="75" t="s">
        <v>1</v>
      </c>
      <c r="T2411" s="79">
        <v>3</v>
      </c>
      <c r="V2411" s="86">
        <v>29795</v>
      </c>
      <c r="X2411" s="81" t="str">
        <f t="shared" si="370"/>
        <v>1981-Q2</v>
      </c>
      <c r="Y2411" s="81" t="str">
        <f t="shared" si="371"/>
        <v>1981-Q2</v>
      </c>
      <c r="Z2411" s="87">
        <f t="shared" si="372"/>
        <v>13.48</v>
      </c>
      <c r="AB2411" s="81" t="str">
        <f t="shared" si="373"/>
        <v>1981-Q3</v>
      </c>
      <c r="AC2411" s="81" t="str">
        <f t="shared" si="374"/>
        <v>1981-Q3</v>
      </c>
      <c r="AD2411" s="87">
        <f t="shared" si="375"/>
        <v>13.48</v>
      </c>
      <c r="AF2411" s="81" t="str">
        <f t="shared" si="376"/>
        <v>1981-Q3</v>
      </c>
      <c r="AG2411" s="87">
        <f t="shared" si="377"/>
        <v>13.48</v>
      </c>
      <c r="AH2411" s="87">
        <f t="shared" si="378"/>
        <v>13.48</v>
      </c>
      <c r="AI2411" s="87">
        <f t="shared" si="379"/>
        <v>0</v>
      </c>
    </row>
    <row r="2412" spans="1:35" ht="12" customHeight="1" x14ac:dyDescent="0.2">
      <c r="A2412" s="73" t="s">
        <v>1887</v>
      </c>
      <c r="B2412" s="74" t="s">
        <v>57</v>
      </c>
      <c r="C2412" s="74" t="s">
        <v>874</v>
      </c>
      <c r="D2412" s="74" t="s">
        <v>875</v>
      </c>
      <c r="E2412" s="74" t="s">
        <v>887</v>
      </c>
      <c r="F2412" s="74" t="s">
        <v>2</v>
      </c>
      <c r="G2412" s="74" t="s">
        <v>2680</v>
      </c>
      <c r="H2412" s="76">
        <v>29341</v>
      </c>
      <c r="I2412" s="77">
        <v>449.2</v>
      </c>
      <c r="J2412" s="78">
        <v>9.81</v>
      </c>
      <c r="K2412" s="78">
        <v>15</v>
      </c>
      <c r="L2412" s="78">
        <v>30</v>
      </c>
      <c r="M2412" s="75" t="s">
        <v>1</v>
      </c>
      <c r="N2412" s="76">
        <v>29788</v>
      </c>
      <c r="O2412" s="77">
        <v>253.4</v>
      </c>
      <c r="P2412" s="78">
        <v>9.31</v>
      </c>
      <c r="Q2412" s="78">
        <v>14</v>
      </c>
      <c r="R2412" s="78">
        <v>30</v>
      </c>
      <c r="S2412" s="75" t="s">
        <v>1</v>
      </c>
      <c r="T2412" s="79">
        <v>14</v>
      </c>
      <c r="V2412" s="86">
        <v>29788</v>
      </c>
      <c r="X2412" s="81" t="str">
        <f t="shared" si="370"/>
        <v>1980-Q2</v>
      </c>
      <c r="Y2412" s="81" t="str">
        <f t="shared" si="371"/>
        <v>1980-Q2</v>
      </c>
      <c r="Z2412" s="87">
        <f t="shared" si="372"/>
        <v>15</v>
      </c>
      <c r="AB2412" s="81" t="str">
        <f t="shared" si="373"/>
        <v>1981-Q3</v>
      </c>
      <c r="AC2412" s="81" t="str">
        <f t="shared" si="374"/>
        <v>1981-Q3</v>
      </c>
      <c r="AD2412" s="87">
        <f t="shared" si="375"/>
        <v>14</v>
      </c>
      <c r="AF2412" s="81" t="str">
        <f t="shared" si="376"/>
        <v>1981-Q3</v>
      </c>
      <c r="AG2412" s="87">
        <f t="shared" si="377"/>
        <v>15</v>
      </c>
      <c r="AH2412" s="87">
        <f t="shared" si="378"/>
        <v>14</v>
      </c>
      <c r="AI2412" s="87">
        <f t="shared" si="379"/>
        <v>1</v>
      </c>
    </row>
    <row r="2413" spans="1:35" ht="12" customHeight="1" x14ac:dyDescent="0.2">
      <c r="A2413" s="73" t="s">
        <v>1887</v>
      </c>
      <c r="B2413" s="74" t="s">
        <v>51</v>
      </c>
      <c r="C2413" s="74" t="s">
        <v>927</v>
      </c>
      <c r="D2413" s="74" t="s">
        <v>928</v>
      </c>
      <c r="E2413" s="74" t="s">
        <v>1071</v>
      </c>
      <c r="F2413" s="74" t="s">
        <v>2</v>
      </c>
      <c r="G2413" s="74" t="s">
        <v>2680</v>
      </c>
      <c r="H2413" s="76">
        <v>29426</v>
      </c>
      <c r="I2413" s="77">
        <v>16.8</v>
      </c>
      <c r="J2413" s="78">
        <v>10.75</v>
      </c>
      <c r="K2413" s="78">
        <v>15</v>
      </c>
      <c r="L2413" s="78">
        <v>34.1</v>
      </c>
      <c r="M2413" s="75" t="s">
        <v>1</v>
      </c>
      <c r="N2413" s="76">
        <v>29787</v>
      </c>
      <c r="O2413" s="77">
        <v>13.3</v>
      </c>
      <c r="P2413" s="78">
        <v>10.75</v>
      </c>
      <c r="Q2413" s="78">
        <v>15</v>
      </c>
      <c r="R2413" s="78">
        <v>34.1</v>
      </c>
      <c r="S2413" s="78">
        <v>172.3</v>
      </c>
      <c r="T2413" s="79">
        <v>12</v>
      </c>
      <c r="V2413" s="86">
        <v>29787</v>
      </c>
      <c r="X2413" s="81" t="str">
        <f t="shared" si="370"/>
        <v>1980-Q3</v>
      </c>
      <c r="Y2413" s="81" t="str">
        <f t="shared" si="371"/>
        <v>1980-Q3</v>
      </c>
      <c r="Z2413" s="87">
        <f t="shared" si="372"/>
        <v>15</v>
      </c>
      <c r="AB2413" s="81" t="str">
        <f t="shared" si="373"/>
        <v>1981-Q3</v>
      </c>
      <c r="AC2413" s="81" t="str">
        <f t="shared" si="374"/>
        <v>1981-Q3</v>
      </c>
      <c r="AD2413" s="87">
        <f t="shared" si="375"/>
        <v>15</v>
      </c>
      <c r="AF2413" s="81" t="str">
        <f t="shared" si="376"/>
        <v>1981-Q3</v>
      </c>
      <c r="AG2413" s="87">
        <f t="shared" si="377"/>
        <v>15</v>
      </c>
      <c r="AH2413" s="87">
        <f t="shared" si="378"/>
        <v>15</v>
      </c>
      <c r="AI2413" s="87">
        <f t="shared" si="379"/>
        <v>0</v>
      </c>
    </row>
    <row r="2414" spans="1:35" ht="12" customHeight="1" x14ac:dyDescent="0.2">
      <c r="A2414" s="73" t="s">
        <v>1887</v>
      </c>
      <c r="B2414" s="74" t="s">
        <v>111</v>
      </c>
      <c r="C2414" s="74" t="s">
        <v>2263</v>
      </c>
      <c r="D2414" s="74" t="s">
        <v>26</v>
      </c>
      <c r="E2414" s="74" t="s">
        <v>290</v>
      </c>
      <c r="F2414" s="74" t="s">
        <v>2</v>
      </c>
      <c r="G2414" s="74" t="s">
        <v>2680</v>
      </c>
      <c r="H2414" s="76">
        <v>29425</v>
      </c>
      <c r="I2414" s="77">
        <v>7.5</v>
      </c>
      <c r="J2414" s="78">
        <v>12.4</v>
      </c>
      <c r="K2414" s="78">
        <v>16</v>
      </c>
      <c r="L2414" s="78">
        <v>34.630000000000003</v>
      </c>
      <c r="M2414" s="75" t="s">
        <v>1</v>
      </c>
      <c r="N2414" s="76">
        <v>29784</v>
      </c>
      <c r="O2414" s="77">
        <v>5.7</v>
      </c>
      <c r="P2414" s="78">
        <v>11.99</v>
      </c>
      <c r="Q2414" s="78">
        <v>15</v>
      </c>
      <c r="R2414" s="78">
        <v>34</v>
      </c>
      <c r="S2414" s="75" t="s">
        <v>1</v>
      </c>
      <c r="T2414" s="79">
        <v>11</v>
      </c>
      <c r="V2414" s="86">
        <v>29784</v>
      </c>
      <c r="X2414" s="81" t="str">
        <f t="shared" si="370"/>
        <v>1980-Q3</v>
      </c>
      <c r="Y2414" s="81" t="str">
        <f t="shared" si="371"/>
        <v>1980-Q3</v>
      </c>
      <c r="Z2414" s="87">
        <f t="shared" si="372"/>
        <v>16</v>
      </c>
      <c r="AB2414" s="81" t="str">
        <f t="shared" si="373"/>
        <v>1981-Q3</v>
      </c>
      <c r="AC2414" s="81" t="str">
        <f t="shared" si="374"/>
        <v>1981-Q3</v>
      </c>
      <c r="AD2414" s="87">
        <f t="shared" si="375"/>
        <v>15</v>
      </c>
      <c r="AF2414" s="81" t="str">
        <f t="shared" si="376"/>
        <v>1981-Q3</v>
      </c>
      <c r="AG2414" s="87">
        <f t="shared" si="377"/>
        <v>16</v>
      </c>
      <c r="AH2414" s="87">
        <f t="shared" si="378"/>
        <v>15</v>
      </c>
      <c r="AI2414" s="87">
        <f t="shared" si="379"/>
        <v>1</v>
      </c>
    </row>
    <row r="2415" spans="1:35" ht="12" customHeight="1" x14ac:dyDescent="0.2">
      <c r="A2415" s="73" t="s">
        <v>1887</v>
      </c>
      <c r="B2415" s="74" t="s">
        <v>184</v>
      </c>
      <c r="C2415" s="74" t="s">
        <v>2542</v>
      </c>
      <c r="D2415" s="74" t="s">
        <v>631</v>
      </c>
      <c r="E2415" s="74" t="s">
        <v>1285</v>
      </c>
      <c r="F2415" s="74" t="s">
        <v>2</v>
      </c>
      <c r="G2415" s="74" t="s">
        <v>2680</v>
      </c>
      <c r="H2415" s="76">
        <v>29503</v>
      </c>
      <c r="I2415" s="77">
        <v>103.4</v>
      </c>
      <c r="J2415" s="78">
        <v>11.82</v>
      </c>
      <c r="K2415" s="78">
        <v>16.100000000000001</v>
      </c>
      <c r="L2415" s="78">
        <v>35.9</v>
      </c>
      <c r="M2415" s="75" t="s">
        <v>1</v>
      </c>
      <c r="N2415" s="76">
        <v>29782</v>
      </c>
      <c r="O2415" s="77">
        <v>81.7</v>
      </c>
      <c r="P2415" s="78">
        <v>11.6</v>
      </c>
      <c r="Q2415" s="78">
        <v>16</v>
      </c>
      <c r="R2415" s="78">
        <v>36.75</v>
      </c>
      <c r="S2415" s="75" t="s">
        <v>1</v>
      </c>
      <c r="T2415" s="79">
        <v>9</v>
      </c>
      <c r="V2415" s="86">
        <v>29782</v>
      </c>
      <c r="X2415" s="81" t="str">
        <f t="shared" si="370"/>
        <v>1980-Q4</v>
      </c>
      <c r="Y2415" s="81" t="str">
        <f t="shared" si="371"/>
        <v>1980-Q4</v>
      </c>
      <c r="Z2415" s="87">
        <f t="shared" si="372"/>
        <v>16.100000000000001</v>
      </c>
      <c r="AB2415" s="81" t="str">
        <f t="shared" si="373"/>
        <v>1981-Q3</v>
      </c>
      <c r="AC2415" s="81" t="str">
        <f t="shared" si="374"/>
        <v>1981-Q3</v>
      </c>
      <c r="AD2415" s="87">
        <f t="shared" si="375"/>
        <v>16</v>
      </c>
      <c r="AF2415" s="81" t="str">
        <f t="shared" si="376"/>
        <v>1981-Q3</v>
      </c>
      <c r="AG2415" s="87">
        <f t="shared" si="377"/>
        <v>16.100000000000001</v>
      </c>
      <c r="AH2415" s="87">
        <f t="shared" si="378"/>
        <v>16</v>
      </c>
      <c r="AI2415" s="87">
        <f t="shared" si="379"/>
        <v>0.10000000000000142</v>
      </c>
    </row>
    <row r="2416" spans="1:35" ht="12" customHeight="1" x14ac:dyDescent="0.2">
      <c r="A2416" s="73" t="s">
        <v>1887</v>
      </c>
      <c r="B2416" s="74" t="s">
        <v>39</v>
      </c>
      <c r="C2416" s="74" t="s">
        <v>1175</v>
      </c>
      <c r="D2416" s="74" t="s">
        <v>1176</v>
      </c>
      <c r="E2416" s="74" t="s">
        <v>1190</v>
      </c>
      <c r="F2416" s="74" t="s">
        <v>2</v>
      </c>
      <c r="G2416" s="74" t="s">
        <v>2680</v>
      </c>
      <c r="H2416" s="76">
        <v>29454</v>
      </c>
      <c r="I2416" s="77">
        <v>35.700000000000003</v>
      </c>
      <c r="J2416" s="78">
        <v>12.13</v>
      </c>
      <c r="K2416" s="78">
        <v>17</v>
      </c>
      <c r="L2416" s="78">
        <v>38.229999999999997</v>
      </c>
      <c r="M2416" s="75" t="s">
        <v>1</v>
      </c>
      <c r="N2416" s="76">
        <v>29781</v>
      </c>
      <c r="O2416" s="77">
        <v>31.7</v>
      </c>
      <c r="P2416" s="78">
        <v>12.24</v>
      </c>
      <c r="Q2416" s="78">
        <v>16.899999999999999</v>
      </c>
      <c r="R2416" s="78">
        <v>38.04</v>
      </c>
      <c r="S2416" s="78">
        <v>365.9</v>
      </c>
      <c r="T2416" s="79">
        <v>10</v>
      </c>
      <c r="V2416" s="86">
        <v>29781</v>
      </c>
      <c r="X2416" s="81" t="str">
        <f t="shared" si="370"/>
        <v>1980-Q3</v>
      </c>
      <c r="Y2416" s="81" t="str">
        <f t="shared" si="371"/>
        <v>1980-Q3</v>
      </c>
      <c r="Z2416" s="87">
        <f t="shared" si="372"/>
        <v>17</v>
      </c>
      <c r="AB2416" s="81" t="str">
        <f t="shared" si="373"/>
        <v>1981-Q3</v>
      </c>
      <c r="AC2416" s="81" t="str">
        <f t="shared" si="374"/>
        <v>1981-Q3</v>
      </c>
      <c r="AD2416" s="87">
        <f t="shared" si="375"/>
        <v>16.899999999999999</v>
      </c>
      <c r="AF2416" s="81" t="str">
        <f t="shared" si="376"/>
        <v>1981-Q3</v>
      </c>
      <c r="AG2416" s="87">
        <f t="shared" si="377"/>
        <v>17</v>
      </c>
      <c r="AH2416" s="87">
        <f t="shared" si="378"/>
        <v>16.899999999999999</v>
      </c>
      <c r="AI2416" s="87">
        <f t="shared" si="379"/>
        <v>0.10000000000000142</v>
      </c>
    </row>
    <row r="2417" spans="1:35" ht="12" customHeight="1" x14ac:dyDescent="0.2">
      <c r="A2417" s="73" t="s">
        <v>1887</v>
      </c>
      <c r="B2417" s="74" t="s">
        <v>204</v>
      </c>
      <c r="C2417" s="74" t="s">
        <v>203</v>
      </c>
      <c r="D2417" s="74" t="s">
        <v>83</v>
      </c>
      <c r="E2417" s="74" t="s">
        <v>994</v>
      </c>
      <c r="F2417" s="74" t="s">
        <v>2</v>
      </c>
      <c r="G2417" s="74" t="s">
        <v>2680</v>
      </c>
      <c r="H2417" s="76">
        <v>29551</v>
      </c>
      <c r="I2417" s="77">
        <v>91.1</v>
      </c>
      <c r="J2417" s="78">
        <v>10.88</v>
      </c>
      <c r="K2417" s="78">
        <v>15.5</v>
      </c>
      <c r="L2417" s="78">
        <v>36.07</v>
      </c>
      <c r="M2417" s="75" t="s">
        <v>1</v>
      </c>
      <c r="N2417" s="76">
        <v>29780</v>
      </c>
      <c r="O2417" s="77">
        <v>50</v>
      </c>
      <c r="P2417" s="75" t="s">
        <v>1</v>
      </c>
      <c r="Q2417" s="75" t="s">
        <v>1</v>
      </c>
      <c r="R2417" s="75" t="s">
        <v>1</v>
      </c>
      <c r="S2417" s="75" t="s">
        <v>1</v>
      </c>
      <c r="T2417" s="79">
        <v>7</v>
      </c>
      <c r="V2417" s="86">
        <v>29780</v>
      </c>
      <c r="X2417" s="81" t="str">
        <f t="shared" si="370"/>
        <v>1980-Q4</v>
      </c>
      <c r="Y2417" s="81" t="str">
        <f t="shared" si="371"/>
        <v>1980-Q4</v>
      </c>
      <c r="Z2417" s="87">
        <f t="shared" si="372"/>
        <v>15.5</v>
      </c>
      <c r="AB2417" s="81" t="str">
        <f t="shared" si="373"/>
        <v>1981-Q3</v>
      </c>
      <c r="AC2417" s="81" t="str">
        <f t="shared" si="374"/>
        <v/>
      </c>
      <c r="AD2417" s="87" t="str">
        <f t="shared" si="375"/>
        <v/>
      </c>
      <c r="AF2417" s="81" t="str">
        <f t="shared" si="376"/>
        <v/>
      </c>
      <c r="AG2417" s="87" t="str">
        <f t="shared" si="377"/>
        <v/>
      </c>
      <c r="AH2417" s="87" t="str">
        <f t="shared" si="378"/>
        <v/>
      </c>
      <c r="AI2417" s="87" t="str">
        <f t="shared" si="379"/>
        <v/>
      </c>
    </row>
    <row r="2418" spans="1:35" ht="12" customHeight="1" x14ac:dyDescent="0.2">
      <c r="A2418" s="73" t="s">
        <v>1887</v>
      </c>
      <c r="B2418" s="74" t="s">
        <v>39</v>
      </c>
      <c r="C2418" s="74" t="s">
        <v>2720</v>
      </c>
      <c r="D2418" s="74" t="s">
        <v>2228</v>
      </c>
      <c r="E2418" s="74" t="s">
        <v>1260</v>
      </c>
      <c r="F2418" s="74" t="s">
        <v>2</v>
      </c>
      <c r="G2418" s="74" t="s">
        <v>2680</v>
      </c>
      <c r="H2418" s="76">
        <v>29461</v>
      </c>
      <c r="I2418" s="77">
        <v>58.6</v>
      </c>
      <c r="J2418" s="78">
        <v>11.52</v>
      </c>
      <c r="K2418" s="78">
        <v>16</v>
      </c>
      <c r="L2418" s="78">
        <v>40.15</v>
      </c>
      <c r="M2418" s="75" t="s">
        <v>1</v>
      </c>
      <c r="N2418" s="76">
        <v>29777</v>
      </c>
      <c r="O2418" s="77">
        <v>42.1</v>
      </c>
      <c r="P2418" s="78">
        <v>11.52</v>
      </c>
      <c r="Q2418" s="78">
        <v>16</v>
      </c>
      <c r="R2418" s="78">
        <v>40.15</v>
      </c>
      <c r="S2418" s="75" t="s">
        <v>1</v>
      </c>
      <c r="T2418" s="79">
        <v>10</v>
      </c>
      <c r="V2418" s="86">
        <v>29777</v>
      </c>
      <c r="X2418" s="81" t="str">
        <f t="shared" si="370"/>
        <v>1980-Q3</v>
      </c>
      <c r="Y2418" s="81" t="str">
        <f t="shared" si="371"/>
        <v>1980-Q3</v>
      </c>
      <c r="Z2418" s="87">
        <f t="shared" si="372"/>
        <v>16</v>
      </c>
      <c r="AB2418" s="81" t="str">
        <f t="shared" si="373"/>
        <v>1981-Q3</v>
      </c>
      <c r="AC2418" s="81" t="str">
        <f t="shared" si="374"/>
        <v>1981-Q3</v>
      </c>
      <c r="AD2418" s="87">
        <f t="shared" si="375"/>
        <v>16</v>
      </c>
      <c r="AF2418" s="81" t="str">
        <f t="shared" si="376"/>
        <v>1981-Q3</v>
      </c>
      <c r="AG2418" s="87">
        <f t="shared" si="377"/>
        <v>16</v>
      </c>
      <c r="AH2418" s="87">
        <f t="shared" si="378"/>
        <v>16</v>
      </c>
      <c r="AI2418" s="87">
        <f t="shared" si="379"/>
        <v>0</v>
      </c>
    </row>
    <row r="2419" spans="1:35" ht="12" customHeight="1" x14ac:dyDescent="0.2">
      <c r="A2419" s="73" t="s">
        <v>1887</v>
      </c>
      <c r="B2419" s="74" t="s">
        <v>81</v>
      </c>
      <c r="C2419" s="74" t="s">
        <v>84</v>
      </c>
      <c r="D2419" s="74" t="s">
        <v>83</v>
      </c>
      <c r="E2419" s="74" t="s">
        <v>595</v>
      </c>
      <c r="F2419" s="74" t="s">
        <v>2</v>
      </c>
      <c r="G2419" s="74" t="s">
        <v>2680</v>
      </c>
      <c r="H2419" s="76">
        <v>29441</v>
      </c>
      <c r="I2419" s="77">
        <v>126.7</v>
      </c>
      <c r="J2419" s="78">
        <v>11.42</v>
      </c>
      <c r="K2419" s="78">
        <v>15</v>
      </c>
      <c r="L2419" s="78">
        <v>39.700000000000003</v>
      </c>
      <c r="M2419" s="75" t="s">
        <v>1</v>
      </c>
      <c r="N2419" s="76">
        <v>29768</v>
      </c>
      <c r="O2419" s="77">
        <v>104</v>
      </c>
      <c r="P2419" s="78">
        <v>11.47</v>
      </c>
      <c r="Q2419" s="78">
        <v>15.5</v>
      </c>
      <c r="R2419" s="78">
        <v>39.869999999999997</v>
      </c>
      <c r="S2419" s="75" t="s">
        <v>1</v>
      </c>
      <c r="T2419" s="79">
        <v>10</v>
      </c>
      <c r="V2419" s="86">
        <v>29768</v>
      </c>
      <c r="X2419" s="81" t="str">
        <f t="shared" si="370"/>
        <v>1980-Q3</v>
      </c>
      <c r="Y2419" s="81" t="str">
        <f t="shared" si="371"/>
        <v>1980-Q3</v>
      </c>
      <c r="Z2419" s="87">
        <f t="shared" si="372"/>
        <v>15</v>
      </c>
      <c r="AB2419" s="81" t="str">
        <f t="shared" si="373"/>
        <v>1981-Q3</v>
      </c>
      <c r="AC2419" s="81" t="str">
        <f t="shared" si="374"/>
        <v>1981-Q3</v>
      </c>
      <c r="AD2419" s="87">
        <f t="shared" si="375"/>
        <v>15.5</v>
      </c>
      <c r="AF2419" s="81" t="str">
        <f t="shared" si="376"/>
        <v>1981-Q3</v>
      </c>
      <c r="AG2419" s="87">
        <f t="shared" si="377"/>
        <v>15</v>
      </c>
      <c r="AH2419" s="87">
        <f t="shared" si="378"/>
        <v>15.5</v>
      </c>
      <c r="AI2419" s="87">
        <f t="shared" si="379"/>
        <v>-0.5</v>
      </c>
    </row>
    <row r="2420" spans="1:35" ht="12" customHeight="1" x14ac:dyDescent="0.2">
      <c r="A2420" s="73" t="s">
        <v>1887</v>
      </c>
      <c r="B2420" s="74" t="s">
        <v>81</v>
      </c>
      <c r="C2420" s="74" t="s">
        <v>80</v>
      </c>
      <c r="D2420" s="74" t="s">
        <v>62</v>
      </c>
      <c r="E2420" s="74" t="s">
        <v>608</v>
      </c>
      <c r="F2420" s="74" t="s">
        <v>2</v>
      </c>
      <c r="G2420" s="74" t="s">
        <v>2680</v>
      </c>
      <c r="H2420" s="76">
        <v>29441</v>
      </c>
      <c r="I2420" s="77">
        <v>628</v>
      </c>
      <c r="J2420" s="78">
        <v>11.34</v>
      </c>
      <c r="K2420" s="78">
        <v>15.7</v>
      </c>
      <c r="L2420" s="78">
        <v>33.299999999999997</v>
      </c>
      <c r="M2420" s="75" t="s">
        <v>1</v>
      </c>
      <c r="N2420" s="76">
        <v>29768</v>
      </c>
      <c r="O2420" s="77">
        <v>503.6</v>
      </c>
      <c r="P2420" s="78">
        <v>11.88</v>
      </c>
      <c r="Q2420" s="78">
        <v>17.5</v>
      </c>
      <c r="R2420" s="78">
        <v>33.54</v>
      </c>
      <c r="S2420" s="75" t="s">
        <v>1</v>
      </c>
      <c r="T2420" s="79">
        <v>10</v>
      </c>
      <c r="V2420" s="86">
        <v>29768</v>
      </c>
      <c r="X2420" s="81" t="str">
        <f t="shared" si="370"/>
        <v>1980-Q3</v>
      </c>
      <c r="Y2420" s="81" t="str">
        <f t="shared" si="371"/>
        <v>1980-Q3</v>
      </c>
      <c r="Z2420" s="87">
        <f t="shared" si="372"/>
        <v>15.7</v>
      </c>
      <c r="AB2420" s="81" t="str">
        <f t="shared" si="373"/>
        <v>1981-Q3</v>
      </c>
      <c r="AC2420" s="81" t="str">
        <f t="shared" si="374"/>
        <v>1981-Q3</v>
      </c>
      <c r="AD2420" s="87">
        <f t="shared" si="375"/>
        <v>17.5</v>
      </c>
      <c r="AF2420" s="81" t="str">
        <f t="shared" si="376"/>
        <v>1981-Q3</v>
      </c>
      <c r="AG2420" s="87">
        <f t="shared" si="377"/>
        <v>15.7</v>
      </c>
      <c r="AH2420" s="87">
        <f t="shared" si="378"/>
        <v>17.5</v>
      </c>
      <c r="AI2420" s="87">
        <f t="shared" si="379"/>
        <v>-1.8000000000000007</v>
      </c>
    </row>
    <row r="2421" spans="1:35" ht="12" customHeight="1" x14ac:dyDescent="0.2">
      <c r="A2421" s="73" t="s">
        <v>1887</v>
      </c>
      <c r="B2421" s="74" t="s">
        <v>31</v>
      </c>
      <c r="C2421" s="74" t="s">
        <v>30</v>
      </c>
      <c r="D2421" s="74" t="s">
        <v>2095</v>
      </c>
      <c r="E2421" s="74" t="s">
        <v>1377</v>
      </c>
      <c r="F2421" s="74" t="s">
        <v>2</v>
      </c>
      <c r="G2421" s="74" t="s">
        <v>2680</v>
      </c>
      <c r="H2421" s="76">
        <v>29706</v>
      </c>
      <c r="I2421" s="77">
        <v>100.4</v>
      </c>
      <c r="J2421" s="78">
        <v>11.5</v>
      </c>
      <c r="K2421" s="78">
        <v>17.100000000000001</v>
      </c>
      <c r="L2421" s="78">
        <v>33.700000000000003</v>
      </c>
      <c r="M2421" s="75" t="s">
        <v>1</v>
      </c>
      <c r="N2421" s="76">
        <v>29767</v>
      </c>
      <c r="O2421" s="77">
        <v>64.2</v>
      </c>
      <c r="P2421" s="78">
        <v>10.93</v>
      </c>
      <c r="Q2421" s="78">
        <v>15.25</v>
      </c>
      <c r="R2421" s="78">
        <v>33.700000000000003</v>
      </c>
      <c r="S2421" s="75" t="s">
        <v>1</v>
      </c>
      <c r="T2421" s="79">
        <v>2</v>
      </c>
      <c r="V2421" s="86">
        <v>29767</v>
      </c>
      <c r="X2421" s="81" t="str">
        <f t="shared" si="370"/>
        <v>1981-Q2</v>
      </c>
      <c r="Y2421" s="81" t="str">
        <f t="shared" si="371"/>
        <v>1981-Q2</v>
      </c>
      <c r="Z2421" s="87">
        <f t="shared" si="372"/>
        <v>17.100000000000001</v>
      </c>
      <c r="AB2421" s="81" t="str">
        <f t="shared" si="373"/>
        <v>1981-Q2</v>
      </c>
      <c r="AC2421" s="81" t="str">
        <f t="shared" si="374"/>
        <v>1981-Q2</v>
      </c>
      <c r="AD2421" s="87">
        <f t="shared" si="375"/>
        <v>15.25</v>
      </c>
      <c r="AF2421" s="81" t="str">
        <f t="shared" si="376"/>
        <v>1981-Q2</v>
      </c>
      <c r="AG2421" s="87">
        <f t="shared" si="377"/>
        <v>17.100000000000001</v>
      </c>
      <c r="AH2421" s="87">
        <f t="shared" si="378"/>
        <v>15.25</v>
      </c>
      <c r="AI2421" s="87">
        <f t="shared" si="379"/>
        <v>1.8500000000000014</v>
      </c>
    </row>
    <row r="2422" spans="1:35" ht="12" customHeight="1" x14ac:dyDescent="0.2">
      <c r="A2422" s="73" t="s">
        <v>1887</v>
      </c>
      <c r="B2422" s="74" t="s">
        <v>28</v>
      </c>
      <c r="C2422" s="74" t="s">
        <v>1552</v>
      </c>
      <c r="D2422" s="74" t="s">
        <v>263</v>
      </c>
      <c r="E2422" s="74" t="s">
        <v>1563</v>
      </c>
      <c r="F2422" s="74" t="s">
        <v>2</v>
      </c>
      <c r="G2422" s="74" t="s">
        <v>2680</v>
      </c>
      <c r="H2422" s="76">
        <v>29490</v>
      </c>
      <c r="I2422" s="77">
        <v>80.599999999999994</v>
      </c>
      <c r="J2422" s="78">
        <v>11.44</v>
      </c>
      <c r="K2422" s="78">
        <v>17</v>
      </c>
      <c r="L2422" s="78">
        <v>42.05</v>
      </c>
      <c r="M2422" s="75" t="s">
        <v>1</v>
      </c>
      <c r="N2422" s="76">
        <v>29763</v>
      </c>
      <c r="O2422" s="77">
        <v>56.3</v>
      </c>
      <c r="P2422" s="78">
        <v>10.99</v>
      </c>
      <c r="Q2422" s="78">
        <v>16</v>
      </c>
      <c r="R2422" s="78">
        <v>42.85</v>
      </c>
      <c r="S2422" s="78">
        <v>921.9</v>
      </c>
      <c r="T2422" s="79">
        <v>9</v>
      </c>
      <c r="V2422" s="86">
        <v>29763</v>
      </c>
      <c r="X2422" s="81" t="str">
        <f t="shared" si="370"/>
        <v>1980-Q3</v>
      </c>
      <c r="Y2422" s="81" t="str">
        <f t="shared" si="371"/>
        <v>1980-Q3</v>
      </c>
      <c r="Z2422" s="87">
        <f t="shared" si="372"/>
        <v>17</v>
      </c>
      <c r="AB2422" s="81" t="str">
        <f t="shared" si="373"/>
        <v>1981-Q2</v>
      </c>
      <c r="AC2422" s="81" t="str">
        <f t="shared" si="374"/>
        <v>1981-Q2</v>
      </c>
      <c r="AD2422" s="87">
        <f t="shared" si="375"/>
        <v>16</v>
      </c>
      <c r="AF2422" s="81" t="str">
        <f t="shared" si="376"/>
        <v>1981-Q2</v>
      </c>
      <c r="AG2422" s="87">
        <f t="shared" si="377"/>
        <v>17</v>
      </c>
      <c r="AH2422" s="87">
        <f t="shared" si="378"/>
        <v>16</v>
      </c>
      <c r="AI2422" s="87">
        <f t="shared" si="379"/>
        <v>1</v>
      </c>
    </row>
    <row r="2423" spans="1:35" ht="12" customHeight="1" x14ac:dyDescent="0.2">
      <c r="A2423" s="73" t="s">
        <v>1887</v>
      </c>
      <c r="B2423" s="74" t="s">
        <v>8</v>
      </c>
      <c r="C2423" s="74" t="s">
        <v>3006</v>
      </c>
      <c r="D2423" s="74" t="s">
        <v>122</v>
      </c>
      <c r="E2423" s="74" t="s">
        <v>1811</v>
      </c>
      <c r="F2423" s="74" t="s">
        <v>2</v>
      </c>
      <c r="G2423" s="74" t="s">
        <v>2680</v>
      </c>
      <c r="H2423" s="76">
        <v>29017</v>
      </c>
      <c r="I2423" s="77">
        <v>51</v>
      </c>
      <c r="J2423" s="75" t="s">
        <v>1</v>
      </c>
      <c r="K2423" s="78">
        <v>16</v>
      </c>
      <c r="L2423" s="78">
        <v>40.42</v>
      </c>
      <c r="M2423" s="75" t="s">
        <v>1</v>
      </c>
      <c r="N2423" s="76">
        <v>29762</v>
      </c>
      <c r="O2423" s="77">
        <v>36.9</v>
      </c>
      <c r="P2423" s="75" t="s">
        <v>1</v>
      </c>
      <c r="Q2423" s="78">
        <v>14.75</v>
      </c>
      <c r="R2423" s="78">
        <v>39.4</v>
      </c>
      <c r="S2423" s="75" t="s">
        <v>1</v>
      </c>
      <c r="T2423" s="79">
        <v>24</v>
      </c>
      <c r="V2423" s="86">
        <v>29762</v>
      </c>
      <c r="X2423" s="81" t="str">
        <f t="shared" si="370"/>
        <v>1979-Q2</v>
      </c>
      <c r="Y2423" s="81" t="str">
        <f t="shared" si="371"/>
        <v>1979-Q2</v>
      </c>
      <c r="Z2423" s="87">
        <f t="shared" si="372"/>
        <v>16</v>
      </c>
      <c r="AB2423" s="81" t="str">
        <f t="shared" si="373"/>
        <v>1981-Q2</v>
      </c>
      <c r="AC2423" s="81" t="str">
        <f t="shared" si="374"/>
        <v>1981-Q2</v>
      </c>
      <c r="AD2423" s="87">
        <f t="shared" si="375"/>
        <v>14.75</v>
      </c>
      <c r="AF2423" s="81" t="str">
        <f t="shared" si="376"/>
        <v>1981-Q2</v>
      </c>
      <c r="AG2423" s="87">
        <f t="shared" si="377"/>
        <v>16</v>
      </c>
      <c r="AH2423" s="87">
        <f t="shared" si="378"/>
        <v>14.75</v>
      </c>
      <c r="AI2423" s="87">
        <f t="shared" si="379"/>
        <v>1.25</v>
      </c>
    </row>
    <row r="2424" spans="1:35" ht="12" customHeight="1" x14ac:dyDescent="0.2">
      <c r="A2424" s="73" t="s">
        <v>1887</v>
      </c>
      <c r="B2424" s="74" t="s">
        <v>28</v>
      </c>
      <c r="C2424" s="74" t="s">
        <v>149</v>
      </c>
      <c r="D2424" s="74" t="s">
        <v>22</v>
      </c>
      <c r="E2424" s="74" t="s">
        <v>1570</v>
      </c>
      <c r="F2424" s="74" t="s">
        <v>2</v>
      </c>
      <c r="G2424" s="74" t="s">
        <v>2680</v>
      </c>
      <c r="H2424" s="76">
        <v>29622</v>
      </c>
      <c r="I2424" s="77">
        <v>34.700000000000003</v>
      </c>
      <c r="J2424" s="78">
        <v>11.84</v>
      </c>
      <c r="K2424" s="78">
        <v>16.5</v>
      </c>
      <c r="L2424" s="78">
        <v>39.68</v>
      </c>
      <c r="M2424" s="75" t="s">
        <v>1</v>
      </c>
      <c r="N2424" s="76">
        <v>29755</v>
      </c>
      <c r="O2424" s="77">
        <v>23.7</v>
      </c>
      <c r="P2424" s="78">
        <v>11.76</v>
      </c>
      <c r="Q2424" s="78">
        <v>16.329999999999998</v>
      </c>
      <c r="R2424" s="78">
        <v>39.68</v>
      </c>
      <c r="S2424" s="78">
        <v>314.60000000000002</v>
      </c>
      <c r="T2424" s="79">
        <v>4</v>
      </c>
      <c r="V2424" s="86">
        <v>29755</v>
      </c>
      <c r="X2424" s="81" t="str">
        <f t="shared" si="370"/>
        <v>1981-Q1</v>
      </c>
      <c r="Y2424" s="81" t="str">
        <f t="shared" si="371"/>
        <v>1981-Q1</v>
      </c>
      <c r="Z2424" s="87">
        <f t="shared" si="372"/>
        <v>16.5</v>
      </c>
      <c r="AB2424" s="81" t="str">
        <f t="shared" si="373"/>
        <v>1981-Q2</v>
      </c>
      <c r="AC2424" s="81" t="str">
        <f t="shared" si="374"/>
        <v>1981-Q2</v>
      </c>
      <c r="AD2424" s="87">
        <f t="shared" si="375"/>
        <v>16.329999999999998</v>
      </c>
      <c r="AF2424" s="81" t="str">
        <f t="shared" si="376"/>
        <v>1981-Q2</v>
      </c>
      <c r="AG2424" s="87">
        <f t="shared" si="377"/>
        <v>16.5</v>
      </c>
      <c r="AH2424" s="87">
        <f t="shared" si="378"/>
        <v>16.329999999999998</v>
      </c>
      <c r="AI2424" s="87">
        <f t="shared" si="379"/>
        <v>0.17000000000000171</v>
      </c>
    </row>
    <row r="2425" spans="1:35" ht="12" customHeight="1" x14ac:dyDescent="0.2">
      <c r="A2425" s="73" t="s">
        <v>1887</v>
      </c>
      <c r="B2425" s="74" t="s">
        <v>204</v>
      </c>
      <c r="C2425" s="74" t="s">
        <v>2324</v>
      </c>
      <c r="D2425" s="74" t="s">
        <v>2170</v>
      </c>
      <c r="E2425" s="74" t="s">
        <v>957</v>
      </c>
      <c r="F2425" s="74" t="s">
        <v>2</v>
      </c>
      <c r="G2425" s="74" t="s">
        <v>2680</v>
      </c>
      <c r="H2425" s="76">
        <v>29439</v>
      </c>
      <c r="I2425" s="77">
        <v>81.2</v>
      </c>
      <c r="J2425" s="78">
        <v>12.67</v>
      </c>
      <c r="K2425" s="78">
        <v>19</v>
      </c>
      <c r="L2425" s="78">
        <v>37.020000000000003</v>
      </c>
      <c r="M2425" s="75" t="s">
        <v>1</v>
      </c>
      <c r="N2425" s="76">
        <v>29754</v>
      </c>
      <c r="O2425" s="77">
        <v>17.399999999999999</v>
      </c>
      <c r="P2425" s="78">
        <v>10.67</v>
      </c>
      <c r="Q2425" s="78">
        <v>14.4</v>
      </c>
      <c r="R2425" s="78">
        <v>35.479999999999997</v>
      </c>
      <c r="S2425" s="75" t="s">
        <v>1</v>
      </c>
      <c r="T2425" s="79">
        <v>10</v>
      </c>
      <c r="V2425" s="86">
        <v>29754</v>
      </c>
      <c r="X2425" s="81" t="str">
        <f t="shared" si="370"/>
        <v>1980-Q3</v>
      </c>
      <c r="Y2425" s="81" t="str">
        <f t="shared" si="371"/>
        <v>1980-Q3</v>
      </c>
      <c r="Z2425" s="87">
        <f t="shared" si="372"/>
        <v>19</v>
      </c>
      <c r="AB2425" s="81" t="str">
        <f t="shared" si="373"/>
        <v>1981-Q2</v>
      </c>
      <c r="AC2425" s="81" t="str">
        <f t="shared" si="374"/>
        <v>1981-Q2</v>
      </c>
      <c r="AD2425" s="87">
        <f t="shared" si="375"/>
        <v>14.4</v>
      </c>
      <c r="AF2425" s="81" t="str">
        <f t="shared" si="376"/>
        <v>1981-Q2</v>
      </c>
      <c r="AG2425" s="87">
        <f t="shared" si="377"/>
        <v>19</v>
      </c>
      <c r="AH2425" s="87">
        <f t="shared" si="378"/>
        <v>14.4</v>
      </c>
      <c r="AI2425" s="87">
        <f t="shared" si="379"/>
        <v>4.5999999999999996</v>
      </c>
    </row>
    <row r="2426" spans="1:35" ht="12" customHeight="1" x14ac:dyDescent="0.2">
      <c r="A2426" s="73" t="s">
        <v>1887</v>
      </c>
      <c r="B2426" s="74" t="s">
        <v>231</v>
      </c>
      <c r="C2426" s="74" t="s">
        <v>3014</v>
      </c>
      <c r="D2426" s="74" t="s">
        <v>167</v>
      </c>
      <c r="E2426" s="74" t="s">
        <v>621</v>
      </c>
      <c r="F2426" s="74" t="s">
        <v>2</v>
      </c>
      <c r="G2426" s="74" t="s">
        <v>2680</v>
      </c>
      <c r="H2426" s="76">
        <v>29563</v>
      </c>
      <c r="I2426" s="77">
        <v>119.5</v>
      </c>
      <c r="J2426" s="78">
        <v>12.25</v>
      </c>
      <c r="K2426" s="78">
        <v>16.75</v>
      </c>
      <c r="L2426" s="78">
        <v>39.4</v>
      </c>
      <c r="M2426" s="75" t="s">
        <v>1</v>
      </c>
      <c r="N2426" s="76">
        <v>29747</v>
      </c>
      <c r="O2426" s="77">
        <v>112.7</v>
      </c>
      <c r="P2426" s="78">
        <v>12.19</v>
      </c>
      <c r="Q2426" s="78">
        <v>16.75</v>
      </c>
      <c r="R2426" s="78">
        <v>38.200000000000003</v>
      </c>
      <c r="S2426" s="75" t="s">
        <v>1</v>
      </c>
      <c r="T2426" s="79">
        <v>6</v>
      </c>
      <c r="V2426" s="86">
        <v>29747</v>
      </c>
      <c r="X2426" s="81" t="str">
        <f t="shared" si="370"/>
        <v>1980-Q4</v>
      </c>
      <c r="Y2426" s="81" t="str">
        <f t="shared" si="371"/>
        <v>1980-Q4</v>
      </c>
      <c r="Z2426" s="87">
        <f t="shared" si="372"/>
        <v>16.75</v>
      </c>
      <c r="AB2426" s="81" t="str">
        <f t="shared" si="373"/>
        <v>1981-Q2</v>
      </c>
      <c r="AC2426" s="81" t="str">
        <f t="shared" si="374"/>
        <v>1981-Q2</v>
      </c>
      <c r="AD2426" s="87">
        <f t="shared" si="375"/>
        <v>16.75</v>
      </c>
      <c r="AF2426" s="81" t="str">
        <f t="shared" si="376"/>
        <v>1981-Q2</v>
      </c>
      <c r="AG2426" s="87">
        <f t="shared" si="377"/>
        <v>16.75</v>
      </c>
      <c r="AH2426" s="87">
        <f t="shared" si="378"/>
        <v>16.75</v>
      </c>
      <c r="AI2426" s="87">
        <f t="shared" si="379"/>
        <v>0</v>
      </c>
    </row>
    <row r="2427" spans="1:35" ht="12" customHeight="1" x14ac:dyDescent="0.2">
      <c r="A2427" s="73" t="s">
        <v>1887</v>
      </c>
      <c r="B2427" s="74" t="s">
        <v>204</v>
      </c>
      <c r="C2427" s="74" t="s">
        <v>2327</v>
      </c>
      <c r="D2427" s="74" t="s">
        <v>2170</v>
      </c>
      <c r="E2427" s="74" t="s">
        <v>979</v>
      </c>
      <c r="F2427" s="74" t="s">
        <v>2</v>
      </c>
      <c r="G2427" s="74" t="s">
        <v>2680</v>
      </c>
      <c r="H2427" s="76">
        <v>29426</v>
      </c>
      <c r="I2427" s="77">
        <v>11.7</v>
      </c>
      <c r="J2427" s="78">
        <v>10.92</v>
      </c>
      <c r="K2427" s="78">
        <v>14</v>
      </c>
      <c r="L2427" s="78">
        <v>27.52</v>
      </c>
      <c r="M2427" s="75" t="s">
        <v>1</v>
      </c>
      <c r="N2427" s="76">
        <v>29746</v>
      </c>
      <c r="O2427" s="77">
        <v>4.9000000000000004</v>
      </c>
      <c r="P2427" s="75" t="s">
        <v>1</v>
      </c>
      <c r="Q2427" s="75" t="s">
        <v>1</v>
      </c>
      <c r="R2427" s="75" t="s">
        <v>1</v>
      </c>
      <c r="S2427" s="75" t="s">
        <v>1</v>
      </c>
      <c r="T2427" s="79">
        <v>10</v>
      </c>
      <c r="V2427" s="86">
        <v>29746</v>
      </c>
      <c r="X2427" s="81" t="str">
        <f t="shared" si="370"/>
        <v>1980-Q3</v>
      </c>
      <c r="Y2427" s="81" t="str">
        <f t="shared" si="371"/>
        <v>1980-Q3</v>
      </c>
      <c r="Z2427" s="87">
        <f t="shared" si="372"/>
        <v>14</v>
      </c>
      <c r="AB2427" s="81" t="str">
        <f t="shared" si="373"/>
        <v>1981-Q2</v>
      </c>
      <c r="AC2427" s="81" t="str">
        <f t="shared" si="374"/>
        <v/>
      </c>
      <c r="AD2427" s="87" t="str">
        <f t="shared" si="375"/>
        <v/>
      </c>
      <c r="AF2427" s="81" t="str">
        <f t="shared" si="376"/>
        <v/>
      </c>
      <c r="AG2427" s="87" t="str">
        <f t="shared" si="377"/>
        <v/>
      </c>
      <c r="AH2427" s="87" t="str">
        <f t="shared" si="378"/>
        <v/>
      </c>
      <c r="AI2427" s="87" t="str">
        <f t="shared" si="379"/>
        <v/>
      </c>
    </row>
    <row r="2428" spans="1:35" ht="12" customHeight="1" x14ac:dyDescent="0.2">
      <c r="A2428" s="73" t="s">
        <v>1887</v>
      </c>
      <c r="B2428" s="74" t="s">
        <v>89</v>
      </c>
      <c r="C2428" s="74" t="s">
        <v>492</v>
      </c>
      <c r="D2428" s="74" t="s">
        <v>122</v>
      </c>
      <c r="E2428" s="74" t="s">
        <v>517</v>
      </c>
      <c r="F2428" s="74" t="s">
        <v>2</v>
      </c>
      <c r="G2428" s="74" t="s">
        <v>2680</v>
      </c>
      <c r="H2428" s="76">
        <v>29014</v>
      </c>
      <c r="I2428" s="77">
        <v>14.4</v>
      </c>
      <c r="J2428" s="78">
        <v>9.42</v>
      </c>
      <c r="K2428" s="78">
        <v>13.75</v>
      </c>
      <c r="L2428" s="78">
        <v>30.8</v>
      </c>
      <c r="M2428" s="75" t="s">
        <v>1</v>
      </c>
      <c r="N2428" s="76">
        <v>29742</v>
      </c>
      <c r="O2428" s="77">
        <v>14.4</v>
      </c>
      <c r="P2428" s="78">
        <v>9.08</v>
      </c>
      <c r="Q2428" s="78">
        <v>13</v>
      </c>
      <c r="R2428" s="78">
        <v>30.79</v>
      </c>
      <c r="S2428" s="75" t="s">
        <v>1</v>
      </c>
      <c r="T2428" s="79">
        <v>24</v>
      </c>
      <c r="V2428" s="86">
        <v>29742</v>
      </c>
      <c r="X2428" s="81" t="str">
        <f t="shared" si="370"/>
        <v>1979-Q2</v>
      </c>
      <c r="Y2428" s="81" t="str">
        <f t="shared" si="371"/>
        <v>1979-Q2</v>
      </c>
      <c r="Z2428" s="87">
        <f t="shared" si="372"/>
        <v>13.75</v>
      </c>
      <c r="AB2428" s="81" t="str">
        <f t="shared" si="373"/>
        <v>1981-Q2</v>
      </c>
      <c r="AC2428" s="81" t="str">
        <f t="shared" si="374"/>
        <v>1981-Q2</v>
      </c>
      <c r="AD2428" s="87">
        <f t="shared" si="375"/>
        <v>13</v>
      </c>
      <c r="AF2428" s="81" t="str">
        <f t="shared" si="376"/>
        <v>1981-Q2</v>
      </c>
      <c r="AG2428" s="87">
        <f t="shared" si="377"/>
        <v>13.75</v>
      </c>
      <c r="AH2428" s="87">
        <f t="shared" si="378"/>
        <v>13</v>
      </c>
      <c r="AI2428" s="87">
        <f t="shared" si="379"/>
        <v>0.75</v>
      </c>
    </row>
    <row r="2429" spans="1:35" ht="12" customHeight="1" x14ac:dyDescent="0.2">
      <c r="A2429" s="73" t="s">
        <v>1887</v>
      </c>
      <c r="B2429" s="74" t="s">
        <v>81</v>
      </c>
      <c r="C2429" s="74" t="s">
        <v>88</v>
      </c>
      <c r="D2429" s="74" t="s">
        <v>12</v>
      </c>
      <c r="E2429" s="74" t="s">
        <v>614</v>
      </c>
      <c r="F2429" s="74" t="s">
        <v>2</v>
      </c>
      <c r="G2429" s="74" t="s">
        <v>2680</v>
      </c>
      <c r="H2429" s="76">
        <v>29413</v>
      </c>
      <c r="I2429" s="77">
        <v>15.5</v>
      </c>
      <c r="J2429" s="78">
        <v>10.53</v>
      </c>
      <c r="K2429" s="78">
        <v>14.8</v>
      </c>
      <c r="L2429" s="78">
        <v>36.200000000000003</v>
      </c>
      <c r="M2429" s="75" t="s">
        <v>1</v>
      </c>
      <c r="N2429" s="76">
        <v>29740</v>
      </c>
      <c r="O2429" s="77">
        <v>15.4</v>
      </c>
      <c r="P2429" s="78">
        <v>10.84</v>
      </c>
      <c r="Q2429" s="78">
        <v>14.67</v>
      </c>
      <c r="R2429" s="78">
        <v>35.799999999999997</v>
      </c>
      <c r="S2429" s="75" t="s">
        <v>1</v>
      </c>
      <c r="T2429" s="79">
        <v>10</v>
      </c>
      <c r="V2429" s="86">
        <v>29740</v>
      </c>
      <c r="X2429" s="81" t="str">
        <f t="shared" si="370"/>
        <v>1980-Q3</v>
      </c>
      <c r="Y2429" s="81" t="str">
        <f t="shared" si="371"/>
        <v>1980-Q3</v>
      </c>
      <c r="Z2429" s="87">
        <f t="shared" si="372"/>
        <v>14.8</v>
      </c>
      <c r="AB2429" s="81" t="str">
        <f t="shared" si="373"/>
        <v>1981-Q2</v>
      </c>
      <c r="AC2429" s="81" t="str">
        <f t="shared" si="374"/>
        <v>1981-Q2</v>
      </c>
      <c r="AD2429" s="87">
        <f t="shared" si="375"/>
        <v>14.67</v>
      </c>
      <c r="AF2429" s="81" t="str">
        <f t="shared" si="376"/>
        <v>1981-Q2</v>
      </c>
      <c r="AG2429" s="87">
        <f t="shared" si="377"/>
        <v>14.8</v>
      </c>
      <c r="AH2429" s="87">
        <f t="shared" si="378"/>
        <v>14.67</v>
      </c>
      <c r="AI2429" s="87">
        <f t="shared" si="379"/>
        <v>0.13000000000000078</v>
      </c>
    </row>
    <row r="2430" spans="1:35" ht="12" customHeight="1" x14ac:dyDescent="0.2">
      <c r="A2430" s="73" t="s">
        <v>1887</v>
      </c>
      <c r="B2430" s="74" t="s">
        <v>60</v>
      </c>
      <c r="C2430" s="74" t="s">
        <v>859</v>
      </c>
      <c r="D2430" s="74" t="s">
        <v>2095</v>
      </c>
      <c r="E2430" s="74" t="s">
        <v>863</v>
      </c>
      <c r="F2430" s="74" t="s">
        <v>2</v>
      </c>
      <c r="G2430" s="74" t="s">
        <v>2680</v>
      </c>
      <c r="H2430" s="76">
        <v>29466</v>
      </c>
      <c r="I2430" s="77">
        <v>4.7</v>
      </c>
      <c r="J2430" s="78">
        <v>11.49</v>
      </c>
      <c r="K2430" s="78">
        <v>16</v>
      </c>
      <c r="L2430" s="75" t="s">
        <v>1</v>
      </c>
      <c r="M2430" s="75" t="s">
        <v>1</v>
      </c>
      <c r="N2430" s="76">
        <v>29738</v>
      </c>
      <c r="O2430" s="77">
        <v>1.4</v>
      </c>
      <c r="P2430" s="78">
        <v>12.49</v>
      </c>
      <c r="Q2430" s="78">
        <v>16.5</v>
      </c>
      <c r="R2430" s="78">
        <v>32.799999999999997</v>
      </c>
      <c r="S2430" s="75" t="s">
        <v>1</v>
      </c>
      <c r="T2430" s="79">
        <v>9</v>
      </c>
      <c r="V2430" s="86">
        <v>29738</v>
      </c>
      <c r="X2430" s="81" t="str">
        <f t="shared" si="370"/>
        <v>1980-Q3</v>
      </c>
      <c r="Y2430" s="81" t="str">
        <f t="shared" si="371"/>
        <v>1980-Q3</v>
      </c>
      <c r="Z2430" s="87">
        <f t="shared" si="372"/>
        <v>16</v>
      </c>
      <c r="AB2430" s="81" t="str">
        <f t="shared" si="373"/>
        <v>1981-Q2</v>
      </c>
      <c r="AC2430" s="81" t="str">
        <f t="shared" si="374"/>
        <v>1981-Q2</v>
      </c>
      <c r="AD2430" s="87">
        <f t="shared" si="375"/>
        <v>16.5</v>
      </c>
      <c r="AF2430" s="81" t="str">
        <f t="shared" si="376"/>
        <v>1981-Q2</v>
      </c>
      <c r="AG2430" s="87">
        <f t="shared" si="377"/>
        <v>16</v>
      </c>
      <c r="AH2430" s="87">
        <f t="shared" si="378"/>
        <v>16.5</v>
      </c>
      <c r="AI2430" s="87">
        <f t="shared" si="379"/>
        <v>-0.5</v>
      </c>
    </row>
    <row r="2431" spans="1:35" ht="12" customHeight="1" x14ac:dyDescent="0.2">
      <c r="A2431" s="73" t="s">
        <v>1887</v>
      </c>
      <c r="B2431" s="74" t="s">
        <v>44</v>
      </c>
      <c r="C2431" s="74" t="s">
        <v>2996</v>
      </c>
      <c r="D2431" s="74" t="s">
        <v>2877</v>
      </c>
      <c r="E2431" s="74" t="s">
        <v>1135</v>
      </c>
      <c r="F2431" s="74" t="s">
        <v>2</v>
      </c>
      <c r="G2431" s="74" t="s">
        <v>2680</v>
      </c>
      <c r="H2431" s="76">
        <v>29606</v>
      </c>
      <c r="I2431" s="77">
        <v>16.100000000000001</v>
      </c>
      <c r="J2431" s="78">
        <v>10.83</v>
      </c>
      <c r="K2431" s="78">
        <v>15.5</v>
      </c>
      <c r="L2431" s="78">
        <v>30.9</v>
      </c>
      <c r="M2431" s="75" t="s">
        <v>1</v>
      </c>
      <c r="N2431" s="76">
        <v>29735</v>
      </c>
      <c r="O2431" s="77">
        <v>14.2</v>
      </c>
      <c r="P2431" s="78">
        <v>10.83</v>
      </c>
      <c r="Q2431" s="78">
        <v>15.5</v>
      </c>
      <c r="R2431" s="78">
        <v>30.9</v>
      </c>
      <c r="S2431" s="75" t="s">
        <v>1</v>
      </c>
      <c r="T2431" s="79">
        <v>4</v>
      </c>
      <c r="V2431" s="86">
        <v>29735</v>
      </c>
      <c r="X2431" s="81" t="str">
        <f t="shared" si="370"/>
        <v>1981-Q1</v>
      </c>
      <c r="Y2431" s="81" t="str">
        <f t="shared" si="371"/>
        <v>1981-Q1</v>
      </c>
      <c r="Z2431" s="87">
        <f t="shared" si="372"/>
        <v>15.5</v>
      </c>
      <c r="AB2431" s="81" t="str">
        <f t="shared" si="373"/>
        <v>1981-Q2</v>
      </c>
      <c r="AC2431" s="81" t="str">
        <f t="shared" si="374"/>
        <v>1981-Q2</v>
      </c>
      <c r="AD2431" s="87">
        <f t="shared" si="375"/>
        <v>15.5</v>
      </c>
      <c r="AF2431" s="81" t="str">
        <f t="shared" si="376"/>
        <v>1981-Q2</v>
      </c>
      <c r="AG2431" s="87">
        <f t="shared" si="377"/>
        <v>15.5</v>
      </c>
      <c r="AH2431" s="87">
        <f t="shared" si="378"/>
        <v>15.5</v>
      </c>
      <c r="AI2431" s="87">
        <f t="shared" si="379"/>
        <v>0</v>
      </c>
    </row>
    <row r="2432" spans="1:35" ht="12" customHeight="1" x14ac:dyDescent="0.2">
      <c r="A2432" s="73" t="s">
        <v>1887</v>
      </c>
      <c r="B2432" s="74" t="s">
        <v>111</v>
      </c>
      <c r="C2432" s="74" t="s">
        <v>2263</v>
      </c>
      <c r="D2432" s="74" t="s">
        <v>26</v>
      </c>
      <c r="E2432" s="74" t="s">
        <v>291</v>
      </c>
      <c r="F2432" s="74" t="s">
        <v>2</v>
      </c>
      <c r="G2432" s="74" t="s">
        <v>2680</v>
      </c>
      <c r="H2432" s="76">
        <v>29370</v>
      </c>
      <c r="I2432" s="77">
        <v>134</v>
      </c>
      <c r="J2432" s="78">
        <v>10.94</v>
      </c>
      <c r="K2432" s="78">
        <v>15.97</v>
      </c>
      <c r="L2432" s="78">
        <v>33.549999999999997</v>
      </c>
      <c r="M2432" s="75" t="s">
        <v>1</v>
      </c>
      <c r="N2432" s="76">
        <v>29733</v>
      </c>
      <c r="O2432" s="77">
        <v>104.9</v>
      </c>
      <c r="P2432" s="78">
        <v>10.51</v>
      </c>
      <c r="Q2432" s="78">
        <v>15</v>
      </c>
      <c r="R2432" s="78">
        <v>32</v>
      </c>
      <c r="S2432" s="75" t="s">
        <v>1</v>
      </c>
      <c r="T2432" s="79">
        <v>12</v>
      </c>
      <c r="V2432" s="86">
        <v>29733</v>
      </c>
      <c r="X2432" s="81" t="str">
        <f t="shared" si="370"/>
        <v>1980-Q2</v>
      </c>
      <c r="Y2432" s="81" t="str">
        <f t="shared" si="371"/>
        <v>1980-Q2</v>
      </c>
      <c r="Z2432" s="87">
        <f t="shared" si="372"/>
        <v>15.97</v>
      </c>
      <c r="AB2432" s="81" t="str">
        <f t="shared" si="373"/>
        <v>1981-Q2</v>
      </c>
      <c r="AC2432" s="81" t="str">
        <f t="shared" si="374"/>
        <v>1981-Q2</v>
      </c>
      <c r="AD2432" s="87">
        <f t="shared" si="375"/>
        <v>15</v>
      </c>
      <c r="AF2432" s="81" t="str">
        <f t="shared" si="376"/>
        <v>1981-Q2</v>
      </c>
      <c r="AG2432" s="87">
        <f t="shared" si="377"/>
        <v>15.97</v>
      </c>
      <c r="AH2432" s="87">
        <f t="shared" si="378"/>
        <v>15</v>
      </c>
      <c r="AI2432" s="87">
        <f t="shared" si="379"/>
        <v>0.97000000000000064</v>
      </c>
    </row>
    <row r="2433" spans="1:35" ht="12" customHeight="1" x14ac:dyDescent="0.2">
      <c r="A2433" s="73" t="s">
        <v>1887</v>
      </c>
      <c r="B2433" s="74" t="s">
        <v>204</v>
      </c>
      <c r="C2433" s="74" t="s">
        <v>2327</v>
      </c>
      <c r="D2433" s="74" t="s">
        <v>2170</v>
      </c>
      <c r="E2433" s="74" t="s">
        <v>978</v>
      </c>
      <c r="F2433" s="74" t="s">
        <v>2</v>
      </c>
      <c r="G2433" s="74" t="s">
        <v>2680</v>
      </c>
      <c r="H2433" s="76">
        <v>29469</v>
      </c>
      <c r="I2433" s="77">
        <v>29.2</v>
      </c>
      <c r="J2433" s="78">
        <v>10.51</v>
      </c>
      <c r="K2433" s="78">
        <v>15.75</v>
      </c>
      <c r="L2433" s="78">
        <v>30</v>
      </c>
      <c r="M2433" s="75" t="s">
        <v>1</v>
      </c>
      <c r="N2433" s="76">
        <v>29733</v>
      </c>
      <c r="O2433" s="77">
        <v>19.7</v>
      </c>
      <c r="P2433" s="75" t="s">
        <v>1</v>
      </c>
      <c r="Q2433" s="75" t="s">
        <v>1</v>
      </c>
      <c r="R2433" s="75" t="s">
        <v>1</v>
      </c>
      <c r="S2433" s="75" t="s">
        <v>1</v>
      </c>
      <c r="T2433" s="79">
        <v>8</v>
      </c>
      <c r="V2433" s="86">
        <v>29733</v>
      </c>
      <c r="X2433" s="81" t="str">
        <f t="shared" si="370"/>
        <v>1980-Q3</v>
      </c>
      <c r="Y2433" s="81" t="str">
        <f t="shared" si="371"/>
        <v>1980-Q3</v>
      </c>
      <c r="Z2433" s="87">
        <f t="shared" si="372"/>
        <v>15.75</v>
      </c>
      <c r="AB2433" s="81" t="str">
        <f t="shared" si="373"/>
        <v>1981-Q2</v>
      </c>
      <c r="AC2433" s="81" t="str">
        <f t="shared" si="374"/>
        <v/>
      </c>
      <c r="AD2433" s="87" t="str">
        <f t="shared" si="375"/>
        <v/>
      </c>
      <c r="AF2433" s="81" t="str">
        <f t="shared" si="376"/>
        <v/>
      </c>
      <c r="AG2433" s="87" t="str">
        <f t="shared" si="377"/>
        <v/>
      </c>
      <c r="AH2433" s="87" t="str">
        <f t="shared" si="378"/>
        <v/>
      </c>
      <c r="AI2433" s="87" t="str">
        <f t="shared" si="379"/>
        <v/>
      </c>
    </row>
    <row r="2434" spans="1:35" ht="12" customHeight="1" x14ac:dyDescent="0.2">
      <c r="A2434" s="73" t="s">
        <v>1887</v>
      </c>
      <c r="B2434" s="74" t="s">
        <v>70</v>
      </c>
      <c r="C2434" s="74" t="s">
        <v>69</v>
      </c>
      <c r="D2434" s="74" t="s">
        <v>26</v>
      </c>
      <c r="E2434" s="74" t="s">
        <v>732</v>
      </c>
      <c r="F2434" s="74" t="s">
        <v>2</v>
      </c>
      <c r="G2434" s="74" t="s">
        <v>2680</v>
      </c>
      <c r="H2434" s="76">
        <v>29368</v>
      </c>
      <c r="I2434" s="77">
        <v>278</v>
      </c>
      <c r="J2434" s="78">
        <v>12.04</v>
      </c>
      <c r="K2434" s="78">
        <v>16</v>
      </c>
      <c r="L2434" s="78">
        <v>30.89</v>
      </c>
      <c r="M2434" s="75" t="s">
        <v>1</v>
      </c>
      <c r="N2434" s="76">
        <v>29732</v>
      </c>
      <c r="O2434" s="77">
        <v>156.4</v>
      </c>
      <c r="P2434" s="78">
        <v>11.78</v>
      </c>
      <c r="Q2434" s="78">
        <v>14.9</v>
      </c>
      <c r="R2434" s="78">
        <v>37</v>
      </c>
      <c r="S2434" s="78">
        <v>1661.2</v>
      </c>
      <c r="T2434" s="79">
        <v>12</v>
      </c>
      <c r="V2434" s="86">
        <v>29732</v>
      </c>
      <c r="X2434" s="81" t="str">
        <f t="shared" si="370"/>
        <v>1980-Q2</v>
      </c>
      <c r="Y2434" s="81" t="str">
        <f t="shared" si="371"/>
        <v>1980-Q2</v>
      </c>
      <c r="Z2434" s="87">
        <f t="shared" si="372"/>
        <v>16</v>
      </c>
      <c r="AB2434" s="81" t="str">
        <f t="shared" si="373"/>
        <v>1981-Q2</v>
      </c>
      <c r="AC2434" s="81" t="str">
        <f t="shared" si="374"/>
        <v>1981-Q2</v>
      </c>
      <c r="AD2434" s="87">
        <f t="shared" si="375"/>
        <v>14.9</v>
      </c>
      <c r="AF2434" s="81" t="str">
        <f t="shared" si="376"/>
        <v>1981-Q2</v>
      </c>
      <c r="AG2434" s="87">
        <f t="shared" si="377"/>
        <v>16</v>
      </c>
      <c r="AH2434" s="87">
        <f t="shared" si="378"/>
        <v>14.9</v>
      </c>
      <c r="AI2434" s="87">
        <f t="shared" si="379"/>
        <v>1.0999999999999996</v>
      </c>
    </row>
    <row r="2435" spans="1:35" ht="12" customHeight="1" x14ac:dyDescent="0.2">
      <c r="A2435" s="73" t="s">
        <v>1887</v>
      </c>
      <c r="B2435" s="74" t="s">
        <v>8</v>
      </c>
      <c r="C2435" s="74" t="s">
        <v>3016</v>
      </c>
      <c r="D2435" s="74" t="s">
        <v>124</v>
      </c>
      <c r="E2435" s="74" t="s">
        <v>1836</v>
      </c>
      <c r="F2435" s="74" t="s">
        <v>2</v>
      </c>
      <c r="G2435" s="74" t="s">
        <v>2680</v>
      </c>
      <c r="H2435" s="76">
        <v>29417</v>
      </c>
      <c r="I2435" s="77">
        <v>36.799999999999997</v>
      </c>
      <c r="J2435" s="75" t="s">
        <v>1</v>
      </c>
      <c r="K2435" s="78">
        <v>15</v>
      </c>
      <c r="L2435" s="78">
        <v>37</v>
      </c>
      <c r="M2435" s="75" t="s">
        <v>1</v>
      </c>
      <c r="N2435" s="76">
        <v>29727</v>
      </c>
      <c r="O2435" s="77">
        <v>31.2</v>
      </c>
      <c r="P2435" s="75" t="s">
        <v>1</v>
      </c>
      <c r="Q2435" s="78">
        <v>14</v>
      </c>
      <c r="R2435" s="78">
        <v>38.200000000000003</v>
      </c>
      <c r="S2435" s="75" t="s">
        <v>1</v>
      </c>
      <c r="T2435" s="79">
        <v>10</v>
      </c>
      <c r="V2435" s="86">
        <v>29727</v>
      </c>
      <c r="X2435" s="81" t="str">
        <f t="shared" ref="X2435:X2498" si="380">YEAR(H2435)&amp;"-Q"&amp;IF(MONTH(H2435)&lt;4,1,IF(MONTH(H2435)&lt;7,2,IF(MONTH(H2435)&lt;10,3,4)))</f>
        <v>1980-Q3</v>
      </c>
      <c r="Y2435" s="81" t="str">
        <f t="shared" ref="Y2435:Y2498" si="381">IF(ISNUMBER(K2435),X2435,"")</f>
        <v>1980-Q3</v>
      </c>
      <c r="Z2435" s="87">
        <f t="shared" ref="Z2435:Z2498" si="382">IF(ISNUMBER(K2435),K2435,"")</f>
        <v>15</v>
      </c>
      <c r="AB2435" s="81" t="str">
        <f t="shared" ref="AB2435:AB2498" si="383">IF(A2435="Settled",YEAR(N2435)&amp;"-Q"&amp;IF(MONTH(N2435)&lt;4,1,IF(MONTH(N2435)&lt;7,2,IF(MONTH(N2435)&lt;10,3,4))),"")</f>
        <v>1981-Q2</v>
      </c>
      <c r="AC2435" s="81" t="str">
        <f t="shared" ref="AC2435:AC2498" si="384">IF(ISNUMBER(Q2435),AB2435,"")</f>
        <v>1981-Q2</v>
      </c>
      <c r="AD2435" s="87">
        <f t="shared" ref="AD2435:AD2498" si="385">IF(ISNUMBER(Q2435),Q2435,"")</f>
        <v>14</v>
      </c>
      <c r="AF2435" s="81" t="str">
        <f t="shared" ref="AF2435:AF2498" si="386">IF(AND(LEN(Z2435)&gt;0,LEN(AD2435)&gt;0),AB2435,"")</f>
        <v>1981-Q2</v>
      </c>
      <c r="AG2435" s="87">
        <f t="shared" ref="AG2435:AG2498" si="387">IF(LEN(AF2435)&gt;0,Z2435,"")</f>
        <v>15</v>
      </c>
      <c r="AH2435" s="87">
        <f t="shared" ref="AH2435:AH2498" si="388">IF(LEN(AF2435)&gt;0,AD2435,"")</f>
        <v>14</v>
      </c>
      <c r="AI2435" s="87">
        <f t="shared" ref="AI2435:AI2498" si="389">IF(LEN(AF2435)&gt;0,AG2435-AH2435,"")</f>
        <v>1</v>
      </c>
    </row>
    <row r="2436" spans="1:35" ht="12" customHeight="1" x14ac:dyDescent="0.2">
      <c r="A2436" s="73" t="s">
        <v>1887</v>
      </c>
      <c r="B2436" s="74" t="s">
        <v>39</v>
      </c>
      <c r="C2436" s="74" t="s">
        <v>2777</v>
      </c>
      <c r="D2436" s="74" t="s">
        <v>2095</v>
      </c>
      <c r="E2436" s="74" t="s">
        <v>1206</v>
      </c>
      <c r="F2436" s="74" t="s">
        <v>2</v>
      </c>
      <c r="G2436" s="74" t="s">
        <v>2680</v>
      </c>
      <c r="H2436" s="76">
        <v>29370</v>
      </c>
      <c r="I2436" s="77">
        <v>228</v>
      </c>
      <c r="J2436" s="78">
        <v>11.97</v>
      </c>
      <c r="K2436" s="78">
        <v>15.5</v>
      </c>
      <c r="L2436" s="78">
        <v>42.64</v>
      </c>
      <c r="M2436" s="75" t="s">
        <v>1</v>
      </c>
      <c r="N2436" s="76">
        <v>29726</v>
      </c>
      <c r="O2436" s="77">
        <v>183.1</v>
      </c>
      <c r="P2436" s="78">
        <v>12.21</v>
      </c>
      <c r="Q2436" s="78">
        <v>16</v>
      </c>
      <c r="R2436" s="78">
        <v>42.72</v>
      </c>
      <c r="S2436" s="78">
        <v>1847.4</v>
      </c>
      <c r="T2436" s="79">
        <v>11</v>
      </c>
      <c r="V2436" s="86">
        <v>29726</v>
      </c>
      <c r="X2436" s="81" t="str">
        <f t="shared" si="380"/>
        <v>1980-Q2</v>
      </c>
      <c r="Y2436" s="81" t="str">
        <f t="shared" si="381"/>
        <v>1980-Q2</v>
      </c>
      <c r="Z2436" s="87">
        <f t="shared" si="382"/>
        <v>15.5</v>
      </c>
      <c r="AB2436" s="81" t="str">
        <f t="shared" si="383"/>
        <v>1981-Q2</v>
      </c>
      <c r="AC2436" s="81" t="str">
        <f t="shared" si="384"/>
        <v>1981-Q2</v>
      </c>
      <c r="AD2436" s="87">
        <f t="shared" si="385"/>
        <v>16</v>
      </c>
      <c r="AF2436" s="81" t="str">
        <f t="shared" si="386"/>
        <v>1981-Q2</v>
      </c>
      <c r="AG2436" s="87">
        <f t="shared" si="387"/>
        <v>15.5</v>
      </c>
      <c r="AH2436" s="87">
        <f t="shared" si="388"/>
        <v>16</v>
      </c>
      <c r="AI2436" s="87">
        <f t="shared" si="389"/>
        <v>-0.5</v>
      </c>
    </row>
    <row r="2437" spans="1:35" ht="12" customHeight="1" x14ac:dyDescent="0.2">
      <c r="A2437" s="73" t="s">
        <v>1887</v>
      </c>
      <c r="B2437" s="74" t="s">
        <v>111</v>
      </c>
      <c r="C2437" s="74" t="s">
        <v>3018</v>
      </c>
      <c r="D2437" s="74" t="s">
        <v>180</v>
      </c>
      <c r="E2437" s="74" t="s">
        <v>298</v>
      </c>
      <c r="F2437" s="74" t="s">
        <v>2</v>
      </c>
      <c r="G2437" s="74" t="s">
        <v>2680</v>
      </c>
      <c r="H2437" s="76">
        <v>29361</v>
      </c>
      <c r="I2437" s="77">
        <v>17.3</v>
      </c>
      <c r="J2437" s="78">
        <v>10.76</v>
      </c>
      <c r="K2437" s="78">
        <v>16</v>
      </c>
      <c r="L2437" s="78">
        <v>39.18</v>
      </c>
      <c r="M2437" s="75" t="s">
        <v>1</v>
      </c>
      <c r="N2437" s="76">
        <v>29724</v>
      </c>
      <c r="O2437" s="77">
        <v>11.9</v>
      </c>
      <c r="P2437" s="78">
        <v>10.31</v>
      </c>
      <c r="Q2437" s="78">
        <v>14.88</v>
      </c>
      <c r="R2437" s="78">
        <v>39.18</v>
      </c>
      <c r="S2437" s="75" t="s">
        <v>1</v>
      </c>
      <c r="T2437" s="79">
        <v>12</v>
      </c>
      <c r="V2437" s="86">
        <v>29724</v>
      </c>
      <c r="X2437" s="81" t="str">
        <f t="shared" si="380"/>
        <v>1980-Q2</v>
      </c>
      <c r="Y2437" s="81" t="str">
        <f t="shared" si="381"/>
        <v>1980-Q2</v>
      </c>
      <c r="Z2437" s="87">
        <f t="shared" si="382"/>
        <v>16</v>
      </c>
      <c r="AB2437" s="81" t="str">
        <f t="shared" si="383"/>
        <v>1981-Q2</v>
      </c>
      <c r="AC2437" s="81" t="str">
        <f t="shared" si="384"/>
        <v>1981-Q2</v>
      </c>
      <c r="AD2437" s="87">
        <f t="shared" si="385"/>
        <v>14.88</v>
      </c>
      <c r="AF2437" s="81" t="str">
        <f t="shared" si="386"/>
        <v>1981-Q2</v>
      </c>
      <c r="AG2437" s="87">
        <f t="shared" si="387"/>
        <v>16</v>
      </c>
      <c r="AH2437" s="87">
        <f t="shared" si="388"/>
        <v>14.88</v>
      </c>
      <c r="AI2437" s="87">
        <f t="shared" si="389"/>
        <v>1.1199999999999992</v>
      </c>
    </row>
    <row r="2438" spans="1:35" ht="12" customHeight="1" x14ac:dyDescent="0.2">
      <c r="A2438" s="73" t="s">
        <v>1887</v>
      </c>
      <c r="B2438" s="74" t="s">
        <v>86</v>
      </c>
      <c r="C2438" s="74" t="s">
        <v>13</v>
      </c>
      <c r="D2438" s="74" t="s">
        <v>12</v>
      </c>
      <c r="E2438" s="74" t="s">
        <v>574</v>
      </c>
      <c r="F2438" s="74" t="s">
        <v>2</v>
      </c>
      <c r="G2438" s="74" t="s">
        <v>2680</v>
      </c>
      <c r="H2438" s="76">
        <v>29537</v>
      </c>
      <c r="I2438" s="77">
        <v>13.5</v>
      </c>
      <c r="J2438" s="78">
        <v>12.31</v>
      </c>
      <c r="K2438" s="78">
        <v>17.8</v>
      </c>
      <c r="L2438" s="78">
        <v>40</v>
      </c>
      <c r="M2438" s="75" t="s">
        <v>1</v>
      </c>
      <c r="N2438" s="76">
        <v>29721</v>
      </c>
      <c r="O2438" s="77">
        <v>5</v>
      </c>
      <c r="P2438" s="78">
        <v>11.49</v>
      </c>
      <c r="Q2438" s="78">
        <v>15.75</v>
      </c>
      <c r="R2438" s="78">
        <v>40</v>
      </c>
      <c r="S2438" s="75" t="s">
        <v>1</v>
      </c>
      <c r="T2438" s="79">
        <v>6</v>
      </c>
      <c r="V2438" s="86">
        <v>29721</v>
      </c>
      <c r="X2438" s="81" t="str">
        <f t="shared" si="380"/>
        <v>1980-Q4</v>
      </c>
      <c r="Y2438" s="81" t="str">
        <f t="shared" si="381"/>
        <v>1980-Q4</v>
      </c>
      <c r="Z2438" s="87">
        <f t="shared" si="382"/>
        <v>17.8</v>
      </c>
      <c r="AB2438" s="81" t="str">
        <f t="shared" si="383"/>
        <v>1981-Q2</v>
      </c>
      <c r="AC2438" s="81" t="str">
        <f t="shared" si="384"/>
        <v>1981-Q2</v>
      </c>
      <c r="AD2438" s="87">
        <f t="shared" si="385"/>
        <v>15.75</v>
      </c>
      <c r="AF2438" s="81" t="str">
        <f t="shared" si="386"/>
        <v>1981-Q2</v>
      </c>
      <c r="AG2438" s="87">
        <f t="shared" si="387"/>
        <v>17.8</v>
      </c>
      <c r="AH2438" s="87">
        <f t="shared" si="388"/>
        <v>15.75</v>
      </c>
      <c r="AI2438" s="87">
        <f t="shared" si="389"/>
        <v>2.0500000000000007</v>
      </c>
    </row>
    <row r="2439" spans="1:35" ht="12" customHeight="1" x14ac:dyDescent="0.2">
      <c r="A2439" s="73" t="s">
        <v>1887</v>
      </c>
      <c r="B2439" s="74" t="s">
        <v>57</v>
      </c>
      <c r="C2439" s="74" t="s">
        <v>214</v>
      </c>
      <c r="D2439" s="74" t="s">
        <v>22</v>
      </c>
      <c r="E2439" s="74" t="s">
        <v>893</v>
      </c>
      <c r="F2439" s="74" t="s">
        <v>2</v>
      </c>
      <c r="G2439" s="74" t="s">
        <v>2680</v>
      </c>
      <c r="H2439" s="76">
        <v>29105</v>
      </c>
      <c r="I2439" s="77">
        <v>12.5</v>
      </c>
      <c r="J2439" s="78">
        <v>10.15</v>
      </c>
      <c r="K2439" s="78">
        <v>15</v>
      </c>
      <c r="L2439" s="78">
        <v>30.8</v>
      </c>
      <c r="M2439" s="75" t="s">
        <v>1</v>
      </c>
      <c r="N2439" s="76">
        <v>29718</v>
      </c>
      <c r="O2439" s="77">
        <v>4.3</v>
      </c>
      <c r="P2439" s="78">
        <v>9.93</v>
      </c>
      <c r="Q2439" s="78">
        <v>13.5</v>
      </c>
      <c r="R2439" s="78">
        <v>29.78</v>
      </c>
      <c r="S2439" s="75" t="s">
        <v>1</v>
      </c>
      <c r="T2439" s="79">
        <v>20</v>
      </c>
      <c r="V2439" s="86">
        <v>29718</v>
      </c>
      <c r="X2439" s="81" t="str">
        <f t="shared" si="380"/>
        <v>1979-Q3</v>
      </c>
      <c r="Y2439" s="81" t="str">
        <f t="shared" si="381"/>
        <v>1979-Q3</v>
      </c>
      <c r="Z2439" s="87">
        <f t="shared" si="382"/>
        <v>15</v>
      </c>
      <c r="AB2439" s="81" t="str">
        <f t="shared" si="383"/>
        <v>1981-Q2</v>
      </c>
      <c r="AC2439" s="81" t="str">
        <f t="shared" si="384"/>
        <v>1981-Q2</v>
      </c>
      <c r="AD2439" s="87">
        <f t="shared" si="385"/>
        <v>13.5</v>
      </c>
      <c r="AF2439" s="81" t="str">
        <f t="shared" si="386"/>
        <v>1981-Q2</v>
      </c>
      <c r="AG2439" s="87">
        <f t="shared" si="387"/>
        <v>15</v>
      </c>
      <c r="AH2439" s="87">
        <f t="shared" si="388"/>
        <v>13.5</v>
      </c>
      <c r="AI2439" s="87">
        <f t="shared" si="389"/>
        <v>1.5</v>
      </c>
    </row>
    <row r="2440" spans="1:35" ht="12" customHeight="1" x14ac:dyDescent="0.2">
      <c r="A2440" s="73" t="s">
        <v>1887</v>
      </c>
      <c r="B2440" s="74" t="s">
        <v>89</v>
      </c>
      <c r="C2440" s="74" t="s">
        <v>492</v>
      </c>
      <c r="D2440" s="74" t="s">
        <v>122</v>
      </c>
      <c r="E2440" s="74" t="s">
        <v>518</v>
      </c>
      <c r="F2440" s="74" t="s">
        <v>2</v>
      </c>
      <c r="G2440" s="74" t="s">
        <v>2680</v>
      </c>
      <c r="H2440" s="76">
        <v>28975</v>
      </c>
      <c r="I2440" s="77">
        <v>5.6</v>
      </c>
      <c r="J2440" s="78">
        <v>9.58</v>
      </c>
      <c r="K2440" s="78">
        <v>12.5</v>
      </c>
      <c r="L2440" s="78">
        <v>42.3</v>
      </c>
      <c r="M2440" s="75" t="s">
        <v>1</v>
      </c>
      <c r="N2440" s="76">
        <v>29714</v>
      </c>
      <c r="O2440" s="77">
        <v>5.6</v>
      </c>
      <c r="P2440" s="78">
        <v>9.57</v>
      </c>
      <c r="Q2440" s="78">
        <v>13</v>
      </c>
      <c r="R2440" s="78">
        <v>39.72</v>
      </c>
      <c r="S2440" s="75" t="s">
        <v>1</v>
      </c>
      <c r="T2440" s="79">
        <v>24</v>
      </c>
      <c r="V2440" s="86">
        <v>29714</v>
      </c>
      <c r="X2440" s="81" t="str">
        <f t="shared" si="380"/>
        <v>1979-Q2</v>
      </c>
      <c r="Y2440" s="81" t="str">
        <f t="shared" si="381"/>
        <v>1979-Q2</v>
      </c>
      <c r="Z2440" s="87">
        <f t="shared" si="382"/>
        <v>12.5</v>
      </c>
      <c r="AB2440" s="81" t="str">
        <f t="shared" si="383"/>
        <v>1981-Q2</v>
      </c>
      <c r="AC2440" s="81" t="str">
        <f t="shared" si="384"/>
        <v>1981-Q2</v>
      </c>
      <c r="AD2440" s="87">
        <f t="shared" si="385"/>
        <v>13</v>
      </c>
      <c r="AF2440" s="81" t="str">
        <f t="shared" si="386"/>
        <v>1981-Q2</v>
      </c>
      <c r="AG2440" s="87">
        <f t="shared" si="387"/>
        <v>12.5</v>
      </c>
      <c r="AH2440" s="87">
        <f t="shared" si="388"/>
        <v>13</v>
      </c>
      <c r="AI2440" s="87">
        <f t="shared" si="389"/>
        <v>-0.5</v>
      </c>
    </row>
    <row r="2441" spans="1:35" ht="12" customHeight="1" x14ac:dyDescent="0.2">
      <c r="A2441" s="73" t="s">
        <v>1887</v>
      </c>
      <c r="B2441" s="74" t="s">
        <v>6</v>
      </c>
      <c r="C2441" s="74" t="s">
        <v>23</v>
      </c>
      <c r="D2441" s="74" t="s">
        <v>22</v>
      </c>
      <c r="E2441" s="74" t="s">
        <v>1846</v>
      </c>
      <c r="F2441" s="74" t="s">
        <v>2</v>
      </c>
      <c r="G2441" s="74" t="s">
        <v>2680</v>
      </c>
      <c r="H2441" s="76">
        <v>29410</v>
      </c>
      <c r="I2441" s="77">
        <v>50.9</v>
      </c>
      <c r="J2441" s="78">
        <v>11.39</v>
      </c>
      <c r="K2441" s="78">
        <v>15.5</v>
      </c>
      <c r="L2441" s="78">
        <v>33.700000000000003</v>
      </c>
      <c r="M2441" s="75" t="s">
        <v>1</v>
      </c>
      <c r="N2441" s="76">
        <v>29714</v>
      </c>
      <c r="O2441" s="77">
        <v>27</v>
      </c>
      <c r="P2441" s="78">
        <v>11.57</v>
      </c>
      <c r="Q2441" s="78">
        <v>16</v>
      </c>
      <c r="R2441" s="78">
        <v>34.1</v>
      </c>
      <c r="S2441" s="75" t="s">
        <v>1</v>
      </c>
      <c r="T2441" s="79">
        <v>10</v>
      </c>
      <c r="V2441" s="86">
        <v>29714</v>
      </c>
      <c r="X2441" s="81" t="str">
        <f t="shared" si="380"/>
        <v>1980-Q3</v>
      </c>
      <c r="Y2441" s="81" t="str">
        <f t="shared" si="381"/>
        <v>1980-Q3</v>
      </c>
      <c r="Z2441" s="87">
        <f t="shared" si="382"/>
        <v>15.5</v>
      </c>
      <c r="AB2441" s="81" t="str">
        <f t="shared" si="383"/>
        <v>1981-Q2</v>
      </c>
      <c r="AC2441" s="81" t="str">
        <f t="shared" si="384"/>
        <v>1981-Q2</v>
      </c>
      <c r="AD2441" s="87">
        <f t="shared" si="385"/>
        <v>16</v>
      </c>
      <c r="AF2441" s="81" t="str">
        <f t="shared" si="386"/>
        <v>1981-Q2</v>
      </c>
      <c r="AG2441" s="87">
        <f t="shared" si="387"/>
        <v>15.5</v>
      </c>
      <c r="AH2441" s="87">
        <f t="shared" si="388"/>
        <v>16</v>
      </c>
      <c r="AI2441" s="87">
        <f t="shared" si="389"/>
        <v>-0.5</v>
      </c>
    </row>
    <row r="2442" spans="1:35" ht="12" customHeight="1" x14ac:dyDescent="0.2">
      <c r="A2442" s="73" t="s">
        <v>1887</v>
      </c>
      <c r="B2442" s="74" t="s">
        <v>35</v>
      </c>
      <c r="C2442" s="74" t="s">
        <v>13</v>
      </c>
      <c r="D2442" s="74" t="s">
        <v>12</v>
      </c>
      <c r="E2442" s="74" t="s">
        <v>1357</v>
      </c>
      <c r="F2442" s="74" t="s">
        <v>2</v>
      </c>
      <c r="G2442" s="74" t="s">
        <v>2680</v>
      </c>
      <c r="H2442" s="76">
        <v>29682.75</v>
      </c>
      <c r="I2442" s="77">
        <v>45.4</v>
      </c>
      <c r="J2442" s="78">
        <v>11.3</v>
      </c>
      <c r="K2442" s="78">
        <v>16.25</v>
      </c>
      <c r="L2442" s="78">
        <v>35.1</v>
      </c>
      <c r="M2442" s="75" t="s">
        <v>1</v>
      </c>
      <c r="N2442" s="76">
        <v>29713</v>
      </c>
      <c r="O2442" s="77">
        <v>45.4</v>
      </c>
      <c r="P2442" s="78">
        <v>11.34</v>
      </c>
      <c r="Q2442" s="78">
        <v>16.25</v>
      </c>
      <c r="R2442" s="78">
        <v>35.1</v>
      </c>
      <c r="S2442" s="75" t="s">
        <v>1</v>
      </c>
      <c r="T2442" s="79">
        <v>1</v>
      </c>
      <c r="V2442" s="86">
        <v>29713</v>
      </c>
      <c r="X2442" s="81" t="str">
        <f t="shared" si="380"/>
        <v>1981-Q2</v>
      </c>
      <c r="Y2442" s="81" t="str">
        <f t="shared" si="381"/>
        <v>1981-Q2</v>
      </c>
      <c r="Z2442" s="87">
        <f t="shared" si="382"/>
        <v>16.25</v>
      </c>
      <c r="AB2442" s="81" t="str">
        <f t="shared" si="383"/>
        <v>1981-Q2</v>
      </c>
      <c r="AC2442" s="81" t="str">
        <f t="shared" si="384"/>
        <v>1981-Q2</v>
      </c>
      <c r="AD2442" s="87">
        <f t="shared" si="385"/>
        <v>16.25</v>
      </c>
      <c r="AF2442" s="81" t="str">
        <f t="shared" si="386"/>
        <v>1981-Q2</v>
      </c>
      <c r="AG2442" s="87">
        <f t="shared" si="387"/>
        <v>16.25</v>
      </c>
      <c r="AH2442" s="87">
        <f t="shared" si="388"/>
        <v>16.25</v>
      </c>
      <c r="AI2442" s="87">
        <f t="shared" si="389"/>
        <v>0</v>
      </c>
    </row>
    <row r="2443" spans="1:35" ht="12" customHeight="1" x14ac:dyDescent="0.2">
      <c r="A2443" s="73" t="s">
        <v>1887</v>
      </c>
      <c r="B2443" s="74" t="s">
        <v>35</v>
      </c>
      <c r="C2443" s="74" t="s">
        <v>34</v>
      </c>
      <c r="D2443" s="74" t="s">
        <v>33</v>
      </c>
      <c r="E2443" s="74" t="s">
        <v>1367</v>
      </c>
      <c r="F2443" s="74" t="s">
        <v>2</v>
      </c>
      <c r="G2443" s="74" t="s">
        <v>2680</v>
      </c>
      <c r="H2443" s="76">
        <v>29682.75</v>
      </c>
      <c r="I2443" s="77">
        <v>58.3</v>
      </c>
      <c r="J2443" s="78">
        <v>13.4</v>
      </c>
      <c r="K2443" s="78">
        <v>18.399999999999999</v>
      </c>
      <c r="L2443" s="78">
        <v>35</v>
      </c>
      <c r="M2443" s="75" t="s">
        <v>1</v>
      </c>
      <c r="N2443" s="76">
        <v>29713</v>
      </c>
      <c r="O2443" s="77">
        <v>58.3</v>
      </c>
      <c r="P2443" s="78">
        <v>12.65</v>
      </c>
      <c r="Q2443" s="78">
        <v>16.27</v>
      </c>
      <c r="R2443" s="78">
        <v>35</v>
      </c>
      <c r="S2443" s="75" t="s">
        <v>1</v>
      </c>
      <c r="T2443" s="79">
        <v>1</v>
      </c>
      <c r="V2443" s="86">
        <v>29713</v>
      </c>
      <c r="X2443" s="81" t="str">
        <f t="shared" si="380"/>
        <v>1981-Q2</v>
      </c>
      <c r="Y2443" s="81" t="str">
        <f t="shared" si="381"/>
        <v>1981-Q2</v>
      </c>
      <c r="Z2443" s="87">
        <f t="shared" si="382"/>
        <v>18.399999999999999</v>
      </c>
      <c r="AB2443" s="81" t="str">
        <f t="shared" si="383"/>
        <v>1981-Q2</v>
      </c>
      <c r="AC2443" s="81" t="str">
        <f t="shared" si="384"/>
        <v>1981-Q2</v>
      </c>
      <c r="AD2443" s="87">
        <f t="shared" si="385"/>
        <v>16.27</v>
      </c>
      <c r="AF2443" s="81" t="str">
        <f t="shared" si="386"/>
        <v>1981-Q2</v>
      </c>
      <c r="AG2443" s="87">
        <f t="shared" si="387"/>
        <v>18.399999999999999</v>
      </c>
      <c r="AH2443" s="87">
        <f t="shared" si="388"/>
        <v>16.27</v>
      </c>
      <c r="AI2443" s="87">
        <f t="shared" si="389"/>
        <v>2.129999999999999</v>
      </c>
    </row>
    <row r="2444" spans="1:35" ht="12" customHeight="1" x14ac:dyDescent="0.2">
      <c r="A2444" s="73" t="s">
        <v>1887</v>
      </c>
      <c r="B2444" s="74" t="s">
        <v>1653</v>
      </c>
      <c r="C2444" s="74" t="s">
        <v>2127</v>
      </c>
      <c r="D2444" s="74" t="s">
        <v>2095</v>
      </c>
      <c r="E2444" s="74" t="s">
        <v>1688</v>
      </c>
      <c r="F2444" s="74" t="s">
        <v>2</v>
      </c>
      <c r="G2444" s="74" t="s">
        <v>2680</v>
      </c>
      <c r="H2444" s="76">
        <v>29139</v>
      </c>
      <c r="I2444" s="77">
        <v>10.6</v>
      </c>
      <c r="J2444" s="78">
        <v>11.26</v>
      </c>
      <c r="K2444" s="78">
        <v>17</v>
      </c>
      <c r="L2444" s="78">
        <v>34</v>
      </c>
      <c r="M2444" s="75" t="s">
        <v>1</v>
      </c>
      <c r="N2444" s="76">
        <v>29711</v>
      </c>
      <c r="O2444" s="77">
        <v>8.6</v>
      </c>
      <c r="P2444" s="78">
        <v>10.220000000000001</v>
      </c>
      <c r="Q2444" s="78">
        <v>14.4</v>
      </c>
      <c r="R2444" s="78">
        <v>40</v>
      </c>
      <c r="S2444" s="75" t="s">
        <v>1</v>
      </c>
      <c r="T2444" s="79">
        <v>19</v>
      </c>
      <c r="V2444" s="86">
        <v>29711</v>
      </c>
      <c r="X2444" s="81" t="str">
        <f t="shared" si="380"/>
        <v>1979-Q4</v>
      </c>
      <c r="Y2444" s="81" t="str">
        <f t="shared" si="381"/>
        <v>1979-Q4</v>
      </c>
      <c r="Z2444" s="87">
        <f t="shared" si="382"/>
        <v>17</v>
      </c>
      <c r="AB2444" s="81" t="str">
        <f t="shared" si="383"/>
        <v>1981-Q2</v>
      </c>
      <c r="AC2444" s="81" t="str">
        <f t="shared" si="384"/>
        <v>1981-Q2</v>
      </c>
      <c r="AD2444" s="87">
        <f t="shared" si="385"/>
        <v>14.4</v>
      </c>
      <c r="AF2444" s="81" t="str">
        <f t="shared" si="386"/>
        <v>1981-Q2</v>
      </c>
      <c r="AG2444" s="87">
        <f t="shared" si="387"/>
        <v>17</v>
      </c>
      <c r="AH2444" s="87">
        <f t="shared" si="388"/>
        <v>14.4</v>
      </c>
      <c r="AI2444" s="87">
        <f t="shared" si="389"/>
        <v>2.5999999999999996</v>
      </c>
    </row>
    <row r="2445" spans="1:35" ht="12" customHeight="1" x14ac:dyDescent="0.2">
      <c r="A2445" s="73" t="s">
        <v>1887</v>
      </c>
      <c r="B2445" s="74" t="s">
        <v>184</v>
      </c>
      <c r="C2445" s="74" t="s">
        <v>2452</v>
      </c>
      <c r="D2445" s="74" t="s">
        <v>4</v>
      </c>
      <c r="E2445" s="74" t="s">
        <v>1271</v>
      </c>
      <c r="F2445" s="74" t="s">
        <v>2</v>
      </c>
      <c r="G2445" s="74" t="s">
        <v>2680</v>
      </c>
      <c r="H2445" s="76">
        <v>29418</v>
      </c>
      <c r="I2445" s="77">
        <v>217.3</v>
      </c>
      <c r="J2445" s="78">
        <v>12.06</v>
      </c>
      <c r="K2445" s="78">
        <v>17</v>
      </c>
      <c r="L2445" s="78">
        <v>35.15</v>
      </c>
      <c r="M2445" s="75" t="s">
        <v>1</v>
      </c>
      <c r="N2445" s="76">
        <v>29710</v>
      </c>
      <c r="O2445" s="77">
        <v>143.4</v>
      </c>
      <c r="P2445" s="78">
        <v>11.76</v>
      </c>
      <c r="Q2445" s="78">
        <v>16.22</v>
      </c>
      <c r="R2445" s="78">
        <v>35.61</v>
      </c>
      <c r="S2445" s="75" t="s">
        <v>1</v>
      </c>
      <c r="T2445" s="79">
        <v>9</v>
      </c>
      <c r="V2445" s="86">
        <v>29710</v>
      </c>
      <c r="X2445" s="81" t="str">
        <f t="shared" si="380"/>
        <v>1980-Q3</v>
      </c>
      <c r="Y2445" s="81" t="str">
        <f t="shared" si="381"/>
        <v>1980-Q3</v>
      </c>
      <c r="Z2445" s="87">
        <f t="shared" si="382"/>
        <v>17</v>
      </c>
      <c r="AB2445" s="81" t="str">
        <f t="shared" si="383"/>
        <v>1981-Q2</v>
      </c>
      <c r="AC2445" s="81" t="str">
        <f t="shared" si="384"/>
        <v>1981-Q2</v>
      </c>
      <c r="AD2445" s="87">
        <f t="shared" si="385"/>
        <v>16.22</v>
      </c>
      <c r="AF2445" s="81" t="str">
        <f t="shared" si="386"/>
        <v>1981-Q2</v>
      </c>
      <c r="AG2445" s="87">
        <f t="shared" si="387"/>
        <v>17</v>
      </c>
      <c r="AH2445" s="87">
        <f t="shared" si="388"/>
        <v>16.22</v>
      </c>
      <c r="AI2445" s="87">
        <f t="shared" si="389"/>
        <v>0.78000000000000114</v>
      </c>
    </row>
    <row r="2446" spans="1:35" ht="12" customHeight="1" x14ac:dyDescent="0.2">
      <c r="A2446" s="73" t="s">
        <v>1887</v>
      </c>
      <c r="B2446" s="74" t="s">
        <v>210</v>
      </c>
      <c r="C2446" s="74" t="s">
        <v>2445</v>
      </c>
      <c r="D2446" s="74" t="s">
        <v>10</v>
      </c>
      <c r="E2446" s="74" t="s">
        <v>926</v>
      </c>
      <c r="F2446" s="74" t="s">
        <v>2</v>
      </c>
      <c r="G2446" s="74" t="s">
        <v>2680</v>
      </c>
      <c r="H2446" s="76">
        <v>29342</v>
      </c>
      <c r="I2446" s="77">
        <v>77.5</v>
      </c>
      <c r="J2446" s="78">
        <v>10.57</v>
      </c>
      <c r="K2446" s="78">
        <v>15.5</v>
      </c>
      <c r="L2446" s="78">
        <v>42.2</v>
      </c>
      <c r="M2446" s="75" t="s">
        <v>1</v>
      </c>
      <c r="N2446" s="76">
        <v>29706</v>
      </c>
      <c r="O2446" s="77">
        <v>56.2</v>
      </c>
      <c r="P2446" s="78">
        <v>9.73</v>
      </c>
      <c r="Q2446" s="78">
        <v>13.5</v>
      </c>
      <c r="R2446" s="78">
        <v>42.2</v>
      </c>
      <c r="S2446" s="75" t="s">
        <v>1</v>
      </c>
      <c r="T2446" s="79">
        <v>12</v>
      </c>
      <c r="V2446" s="86">
        <v>29706</v>
      </c>
      <c r="X2446" s="81" t="str">
        <f t="shared" si="380"/>
        <v>1980-Q2</v>
      </c>
      <c r="Y2446" s="81" t="str">
        <f t="shared" si="381"/>
        <v>1980-Q2</v>
      </c>
      <c r="Z2446" s="87">
        <f t="shared" si="382"/>
        <v>15.5</v>
      </c>
      <c r="AB2446" s="81" t="str">
        <f t="shared" si="383"/>
        <v>1981-Q2</v>
      </c>
      <c r="AC2446" s="81" t="str">
        <f t="shared" si="384"/>
        <v>1981-Q2</v>
      </c>
      <c r="AD2446" s="87">
        <f t="shared" si="385"/>
        <v>13.5</v>
      </c>
      <c r="AF2446" s="81" t="str">
        <f t="shared" si="386"/>
        <v>1981-Q2</v>
      </c>
      <c r="AG2446" s="87">
        <f t="shared" si="387"/>
        <v>15.5</v>
      </c>
      <c r="AH2446" s="87">
        <f t="shared" si="388"/>
        <v>13.5</v>
      </c>
      <c r="AI2446" s="87">
        <f t="shared" si="389"/>
        <v>2</v>
      </c>
    </row>
    <row r="2447" spans="1:35" ht="12" customHeight="1" x14ac:dyDescent="0.2">
      <c r="A2447" s="73" t="s">
        <v>1887</v>
      </c>
      <c r="B2447" s="74" t="s">
        <v>63</v>
      </c>
      <c r="C2447" s="74" t="s">
        <v>100</v>
      </c>
      <c r="D2447" s="74" t="s">
        <v>62</v>
      </c>
      <c r="E2447" s="74" t="s">
        <v>839</v>
      </c>
      <c r="F2447" s="74" t="s">
        <v>2</v>
      </c>
      <c r="G2447" s="74" t="s">
        <v>2680</v>
      </c>
      <c r="H2447" s="76">
        <v>29616</v>
      </c>
      <c r="I2447" s="77">
        <v>17.899999999999999</v>
      </c>
      <c r="J2447" s="78">
        <v>9.52</v>
      </c>
      <c r="K2447" s="78">
        <v>13.65</v>
      </c>
      <c r="L2447" s="78">
        <v>37.9</v>
      </c>
      <c r="M2447" s="75" t="s">
        <v>1</v>
      </c>
      <c r="N2447" s="76">
        <v>29705</v>
      </c>
      <c r="O2447" s="77">
        <v>11.4</v>
      </c>
      <c r="P2447" s="78">
        <v>9.52</v>
      </c>
      <c r="Q2447" s="78">
        <v>13.65</v>
      </c>
      <c r="R2447" s="78">
        <v>37.9</v>
      </c>
      <c r="S2447" s="75" t="s">
        <v>1</v>
      </c>
      <c r="T2447" s="79">
        <v>2</v>
      </c>
      <c r="V2447" s="86">
        <v>29705</v>
      </c>
      <c r="X2447" s="81" t="str">
        <f t="shared" si="380"/>
        <v>1981-Q1</v>
      </c>
      <c r="Y2447" s="81" t="str">
        <f t="shared" si="381"/>
        <v>1981-Q1</v>
      </c>
      <c r="Z2447" s="87">
        <f t="shared" si="382"/>
        <v>13.65</v>
      </c>
      <c r="AB2447" s="81" t="str">
        <f t="shared" si="383"/>
        <v>1981-Q2</v>
      </c>
      <c r="AC2447" s="81" t="str">
        <f t="shared" si="384"/>
        <v>1981-Q2</v>
      </c>
      <c r="AD2447" s="87">
        <f t="shared" si="385"/>
        <v>13.65</v>
      </c>
      <c r="AF2447" s="81" t="str">
        <f t="shared" si="386"/>
        <v>1981-Q2</v>
      </c>
      <c r="AG2447" s="87">
        <f t="shared" si="387"/>
        <v>13.65</v>
      </c>
      <c r="AH2447" s="87">
        <f t="shared" si="388"/>
        <v>13.65</v>
      </c>
      <c r="AI2447" s="87">
        <f t="shared" si="389"/>
        <v>0</v>
      </c>
    </row>
    <row r="2448" spans="1:35" ht="12" customHeight="1" x14ac:dyDescent="0.2">
      <c r="A2448" s="73" t="s">
        <v>1887</v>
      </c>
      <c r="B2448" s="74" t="s">
        <v>89</v>
      </c>
      <c r="C2448" s="74" t="s">
        <v>492</v>
      </c>
      <c r="D2448" s="74" t="s">
        <v>122</v>
      </c>
      <c r="E2448" s="74" t="s">
        <v>516</v>
      </c>
      <c r="F2448" s="74" t="s">
        <v>2</v>
      </c>
      <c r="G2448" s="74" t="s">
        <v>2680</v>
      </c>
      <c r="H2448" s="76">
        <v>29245</v>
      </c>
      <c r="I2448" s="77">
        <v>16.5</v>
      </c>
      <c r="J2448" s="78">
        <v>11.2</v>
      </c>
      <c r="K2448" s="78">
        <v>17.57</v>
      </c>
      <c r="L2448" s="78">
        <v>34.54</v>
      </c>
      <c r="M2448" s="75" t="s">
        <v>1</v>
      </c>
      <c r="N2448" s="76">
        <v>29703</v>
      </c>
      <c r="O2448" s="77">
        <v>16.5</v>
      </c>
      <c r="P2448" s="78">
        <v>9.94</v>
      </c>
      <c r="Q2448" s="78">
        <v>13.61</v>
      </c>
      <c r="R2448" s="78">
        <v>35.200000000000003</v>
      </c>
      <c r="S2448" s="75" t="s">
        <v>1</v>
      </c>
      <c r="T2448" s="79">
        <v>15</v>
      </c>
      <c r="V2448" s="86">
        <v>29703</v>
      </c>
      <c r="X2448" s="81" t="str">
        <f t="shared" si="380"/>
        <v>1980-Q1</v>
      </c>
      <c r="Y2448" s="81" t="str">
        <f t="shared" si="381"/>
        <v>1980-Q1</v>
      </c>
      <c r="Z2448" s="87">
        <f t="shared" si="382"/>
        <v>17.57</v>
      </c>
      <c r="AB2448" s="81" t="str">
        <f t="shared" si="383"/>
        <v>1981-Q2</v>
      </c>
      <c r="AC2448" s="81" t="str">
        <f t="shared" si="384"/>
        <v>1981-Q2</v>
      </c>
      <c r="AD2448" s="87">
        <f t="shared" si="385"/>
        <v>13.61</v>
      </c>
      <c r="AF2448" s="81" t="str">
        <f t="shared" si="386"/>
        <v>1981-Q2</v>
      </c>
      <c r="AG2448" s="87">
        <f t="shared" si="387"/>
        <v>17.57</v>
      </c>
      <c r="AH2448" s="87">
        <f t="shared" si="388"/>
        <v>13.61</v>
      </c>
      <c r="AI2448" s="87">
        <f t="shared" si="389"/>
        <v>3.9600000000000009</v>
      </c>
    </row>
    <row r="2449" spans="1:35" ht="12" customHeight="1" x14ac:dyDescent="0.2">
      <c r="A2449" s="73" t="s">
        <v>1887</v>
      </c>
      <c r="B2449" s="74" t="s">
        <v>89</v>
      </c>
      <c r="C2449" s="74" t="s">
        <v>492</v>
      </c>
      <c r="D2449" s="74" t="s">
        <v>122</v>
      </c>
      <c r="E2449" s="74" t="s">
        <v>519</v>
      </c>
      <c r="F2449" s="74" t="s">
        <v>2</v>
      </c>
      <c r="G2449" s="74" t="s">
        <v>2680</v>
      </c>
      <c r="H2449" s="76">
        <v>28933</v>
      </c>
      <c r="I2449" s="77">
        <v>11.4</v>
      </c>
      <c r="J2449" s="78">
        <v>9.4499999999999993</v>
      </c>
      <c r="K2449" s="78">
        <v>13.25</v>
      </c>
      <c r="L2449" s="78">
        <v>32.74</v>
      </c>
      <c r="M2449" s="75" t="s">
        <v>1</v>
      </c>
      <c r="N2449" s="76">
        <v>29703</v>
      </c>
      <c r="O2449" s="77">
        <v>11.4</v>
      </c>
      <c r="P2449" s="78">
        <v>9.3699999999999992</v>
      </c>
      <c r="Q2449" s="78">
        <v>12.5</v>
      </c>
      <c r="R2449" s="78">
        <v>34.35</v>
      </c>
      <c r="S2449" s="75" t="s">
        <v>1</v>
      </c>
      <c r="T2449" s="79">
        <v>25</v>
      </c>
      <c r="V2449" s="86">
        <v>29703</v>
      </c>
      <c r="X2449" s="81" t="str">
        <f t="shared" si="380"/>
        <v>1979-Q1</v>
      </c>
      <c r="Y2449" s="81" t="str">
        <f t="shared" si="381"/>
        <v>1979-Q1</v>
      </c>
      <c r="Z2449" s="87">
        <f t="shared" si="382"/>
        <v>13.25</v>
      </c>
      <c r="AB2449" s="81" t="str">
        <f t="shared" si="383"/>
        <v>1981-Q2</v>
      </c>
      <c r="AC2449" s="81" t="str">
        <f t="shared" si="384"/>
        <v>1981-Q2</v>
      </c>
      <c r="AD2449" s="87">
        <f t="shared" si="385"/>
        <v>12.5</v>
      </c>
      <c r="AF2449" s="81" t="str">
        <f t="shared" si="386"/>
        <v>1981-Q2</v>
      </c>
      <c r="AG2449" s="87">
        <f t="shared" si="387"/>
        <v>13.25</v>
      </c>
      <c r="AH2449" s="87">
        <f t="shared" si="388"/>
        <v>12.5</v>
      </c>
      <c r="AI2449" s="87">
        <f t="shared" si="389"/>
        <v>0.75</v>
      </c>
    </row>
    <row r="2450" spans="1:35" ht="12" customHeight="1" x14ac:dyDescent="0.2">
      <c r="A2450" s="73" t="s">
        <v>1887</v>
      </c>
      <c r="B2450" s="74" t="s">
        <v>31</v>
      </c>
      <c r="C2450" s="74" t="s">
        <v>2538</v>
      </c>
      <c r="D2450" s="74" t="s">
        <v>62</v>
      </c>
      <c r="E2450" s="74" t="s">
        <v>1393</v>
      </c>
      <c r="F2450" s="74" t="s">
        <v>2</v>
      </c>
      <c r="G2450" s="74" t="s">
        <v>2680</v>
      </c>
      <c r="H2450" s="76">
        <v>29431</v>
      </c>
      <c r="I2450" s="77">
        <v>338.9</v>
      </c>
      <c r="J2450" s="78">
        <v>11.58</v>
      </c>
      <c r="K2450" s="78">
        <v>16</v>
      </c>
      <c r="L2450" s="78">
        <v>35</v>
      </c>
      <c r="M2450" s="75" t="s">
        <v>1</v>
      </c>
      <c r="N2450" s="76">
        <v>29699.75</v>
      </c>
      <c r="O2450" s="77">
        <v>187.6</v>
      </c>
      <c r="P2450" s="78">
        <v>11.53</v>
      </c>
      <c r="Q2450" s="78">
        <v>16</v>
      </c>
      <c r="R2450" s="78">
        <v>34.299999999999997</v>
      </c>
      <c r="S2450" s="75" t="s">
        <v>1</v>
      </c>
      <c r="T2450" s="79">
        <v>8</v>
      </c>
      <c r="V2450" s="86">
        <v>29699.75</v>
      </c>
      <c r="X2450" s="81" t="str">
        <f t="shared" si="380"/>
        <v>1980-Q3</v>
      </c>
      <c r="Y2450" s="81" t="str">
        <f t="shared" si="381"/>
        <v>1980-Q3</v>
      </c>
      <c r="Z2450" s="87">
        <f t="shared" si="382"/>
        <v>16</v>
      </c>
      <c r="AB2450" s="81" t="str">
        <f t="shared" si="383"/>
        <v>1981-Q2</v>
      </c>
      <c r="AC2450" s="81" t="str">
        <f t="shared" si="384"/>
        <v>1981-Q2</v>
      </c>
      <c r="AD2450" s="87">
        <f t="shared" si="385"/>
        <v>16</v>
      </c>
      <c r="AF2450" s="81" t="str">
        <f t="shared" si="386"/>
        <v>1981-Q2</v>
      </c>
      <c r="AG2450" s="87">
        <f t="shared" si="387"/>
        <v>16</v>
      </c>
      <c r="AH2450" s="87">
        <f t="shared" si="388"/>
        <v>16</v>
      </c>
      <c r="AI2450" s="87">
        <f t="shared" si="389"/>
        <v>0</v>
      </c>
    </row>
    <row r="2451" spans="1:35" ht="12" customHeight="1" x14ac:dyDescent="0.2">
      <c r="A2451" s="73" t="s">
        <v>1887</v>
      </c>
      <c r="B2451" s="74" t="s">
        <v>144</v>
      </c>
      <c r="C2451" s="74" t="s">
        <v>13</v>
      </c>
      <c r="D2451" s="74" t="s">
        <v>12</v>
      </c>
      <c r="E2451" s="74" t="s">
        <v>1606</v>
      </c>
      <c r="F2451" s="74" t="s">
        <v>2</v>
      </c>
      <c r="G2451" s="74" t="s">
        <v>2680</v>
      </c>
      <c r="H2451" s="76">
        <v>29494</v>
      </c>
      <c r="I2451" s="77">
        <v>57</v>
      </c>
      <c r="J2451" s="78">
        <v>12.31</v>
      </c>
      <c r="K2451" s="78">
        <v>17.8</v>
      </c>
      <c r="L2451" s="78">
        <v>40</v>
      </c>
      <c r="M2451" s="75" t="s">
        <v>1</v>
      </c>
      <c r="N2451" s="76">
        <v>29696.75</v>
      </c>
      <c r="O2451" s="77">
        <v>39</v>
      </c>
      <c r="P2451" s="78">
        <v>11.87</v>
      </c>
      <c r="Q2451" s="78">
        <v>16.8</v>
      </c>
      <c r="R2451" s="78">
        <v>39.020000000000003</v>
      </c>
      <c r="S2451" s="78">
        <v>1232.8</v>
      </c>
      <c r="T2451" s="79">
        <v>6</v>
      </c>
      <c r="V2451" s="86">
        <v>29696.75</v>
      </c>
      <c r="X2451" s="81" t="str">
        <f t="shared" si="380"/>
        <v>1980-Q3</v>
      </c>
      <c r="Y2451" s="81" t="str">
        <f t="shared" si="381"/>
        <v>1980-Q3</v>
      </c>
      <c r="Z2451" s="87">
        <f t="shared" si="382"/>
        <v>17.8</v>
      </c>
      <c r="AB2451" s="81" t="str">
        <f t="shared" si="383"/>
        <v>1981-Q2</v>
      </c>
      <c r="AC2451" s="81" t="str">
        <f t="shared" si="384"/>
        <v>1981-Q2</v>
      </c>
      <c r="AD2451" s="87">
        <f t="shared" si="385"/>
        <v>16.8</v>
      </c>
      <c r="AF2451" s="81" t="str">
        <f t="shared" si="386"/>
        <v>1981-Q2</v>
      </c>
      <c r="AG2451" s="87">
        <f t="shared" si="387"/>
        <v>17.8</v>
      </c>
      <c r="AH2451" s="87">
        <f t="shared" si="388"/>
        <v>16.8</v>
      </c>
      <c r="AI2451" s="87">
        <f t="shared" si="389"/>
        <v>1</v>
      </c>
    </row>
    <row r="2452" spans="1:35" ht="12" customHeight="1" x14ac:dyDescent="0.2">
      <c r="A2452" s="73" t="s">
        <v>1887</v>
      </c>
      <c r="B2452" s="74" t="s">
        <v>8</v>
      </c>
      <c r="C2452" s="74" t="s">
        <v>2445</v>
      </c>
      <c r="D2452" s="74" t="s">
        <v>10</v>
      </c>
      <c r="E2452" s="74" t="s">
        <v>1767</v>
      </c>
      <c r="F2452" s="74" t="s">
        <v>2</v>
      </c>
      <c r="G2452" s="74" t="s">
        <v>2680</v>
      </c>
      <c r="H2452" s="76">
        <v>29294</v>
      </c>
      <c r="I2452" s="77">
        <v>21.2</v>
      </c>
      <c r="J2452" s="75" t="s">
        <v>1</v>
      </c>
      <c r="K2452" s="78">
        <v>14</v>
      </c>
      <c r="L2452" s="78">
        <v>41.9</v>
      </c>
      <c r="M2452" s="75" t="s">
        <v>1</v>
      </c>
      <c r="N2452" s="76">
        <v>29696.75</v>
      </c>
      <c r="O2452" s="77">
        <v>21.2</v>
      </c>
      <c r="P2452" s="75" t="s">
        <v>1</v>
      </c>
      <c r="Q2452" s="78">
        <v>14</v>
      </c>
      <c r="R2452" s="78">
        <v>41.9</v>
      </c>
      <c r="S2452" s="75" t="s">
        <v>1</v>
      </c>
      <c r="T2452" s="79">
        <v>13</v>
      </c>
      <c r="V2452" s="86">
        <v>29696.75</v>
      </c>
      <c r="X2452" s="81" t="str">
        <f t="shared" si="380"/>
        <v>1980-Q1</v>
      </c>
      <c r="Y2452" s="81" t="str">
        <f t="shared" si="381"/>
        <v>1980-Q1</v>
      </c>
      <c r="Z2452" s="87">
        <f t="shared" si="382"/>
        <v>14</v>
      </c>
      <c r="AB2452" s="81" t="str">
        <f t="shared" si="383"/>
        <v>1981-Q2</v>
      </c>
      <c r="AC2452" s="81" t="str">
        <f t="shared" si="384"/>
        <v>1981-Q2</v>
      </c>
      <c r="AD2452" s="87">
        <f t="shared" si="385"/>
        <v>14</v>
      </c>
      <c r="AF2452" s="81" t="str">
        <f t="shared" si="386"/>
        <v>1981-Q2</v>
      </c>
      <c r="AG2452" s="87">
        <f t="shared" si="387"/>
        <v>14</v>
      </c>
      <c r="AH2452" s="87">
        <f t="shared" si="388"/>
        <v>14</v>
      </c>
      <c r="AI2452" s="87">
        <f t="shared" si="389"/>
        <v>0</v>
      </c>
    </row>
    <row r="2453" spans="1:35" ht="12" customHeight="1" x14ac:dyDescent="0.2">
      <c r="A2453" s="73" t="s">
        <v>1887</v>
      </c>
      <c r="B2453" s="74" t="s">
        <v>158</v>
      </c>
      <c r="C2453" s="74" t="s">
        <v>2715</v>
      </c>
      <c r="D2453" s="74" t="s">
        <v>198</v>
      </c>
      <c r="E2453" s="74" t="s">
        <v>1485</v>
      </c>
      <c r="F2453" s="74" t="s">
        <v>2</v>
      </c>
      <c r="G2453" s="74" t="s">
        <v>2680</v>
      </c>
      <c r="H2453" s="76">
        <v>29530</v>
      </c>
      <c r="I2453" s="77">
        <v>12.4</v>
      </c>
      <c r="J2453" s="78">
        <v>10.79</v>
      </c>
      <c r="K2453" s="78">
        <v>15.5</v>
      </c>
      <c r="L2453" s="78">
        <v>32.78</v>
      </c>
      <c r="M2453" s="75" t="s">
        <v>1</v>
      </c>
      <c r="N2453" s="76">
        <v>29692.75</v>
      </c>
      <c r="O2453" s="77">
        <v>8.5</v>
      </c>
      <c r="P2453" s="78">
        <v>10.6</v>
      </c>
      <c r="Q2453" s="78">
        <v>14.1</v>
      </c>
      <c r="R2453" s="78">
        <v>31.13</v>
      </c>
      <c r="S2453" s="75" t="s">
        <v>1</v>
      </c>
      <c r="T2453" s="79">
        <v>5</v>
      </c>
      <c r="V2453" s="86">
        <v>29692.75</v>
      </c>
      <c r="X2453" s="81" t="str">
        <f t="shared" si="380"/>
        <v>1980-Q4</v>
      </c>
      <c r="Y2453" s="81" t="str">
        <f t="shared" si="381"/>
        <v>1980-Q4</v>
      </c>
      <c r="Z2453" s="87">
        <f t="shared" si="382"/>
        <v>15.5</v>
      </c>
      <c r="AB2453" s="81" t="str">
        <f t="shared" si="383"/>
        <v>1981-Q2</v>
      </c>
      <c r="AC2453" s="81" t="str">
        <f t="shared" si="384"/>
        <v>1981-Q2</v>
      </c>
      <c r="AD2453" s="87">
        <f t="shared" si="385"/>
        <v>14.1</v>
      </c>
      <c r="AF2453" s="81" t="str">
        <f t="shared" si="386"/>
        <v>1981-Q2</v>
      </c>
      <c r="AG2453" s="87">
        <f t="shared" si="387"/>
        <v>15.5</v>
      </c>
      <c r="AH2453" s="87">
        <f t="shared" si="388"/>
        <v>14.1</v>
      </c>
      <c r="AI2453" s="87">
        <f t="shared" si="389"/>
        <v>1.4000000000000004</v>
      </c>
    </row>
    <row r="2454" spans="1:35" ht="12" customHeight="1" x14ac:dyDescent="0.2">
      <c r="A2454" s="73" t="s">
        <v>1887</v>
      </c>
      <c r="B2454" s="74" t="s">
        <v>54</v>
      </c>
      <c r="C2454" s="74" t="s">
        <v>53</v>
      </c>
      <c r="D2454" s="74" t="s">
        <v>52</v>
      </c>
      <c r="E2454" s="74" t="s">
        <v>1006</v>
      </c>
      <c r="F2454" s="74" t="s">
        <v>2</v>
      </c>
      <c r="G2454" s="74" t="s">
        <v>2680</v>
      </c>
      <c r="H2454" s="76">
        <v>29514</v>
      </c>
      <c r="I2454" s="77">
        <v>39.299999999999997</v>
      </c>
      <c r="J2454" s="78">
        <v>10.6</v>
      </c>
      <c r="K2454" s="78">
        <v>16.04</v>
      </c>
      <c r="L2454" s="78">
        <v>33.119999999999997</v>
      </c>
      <c r="M2454" s="75" t="s">
        <v>1</v>
      </c>
      <c r="N2454" s="76">
        <v>29691.75</v>
      </c>
      <c r="O2454" s="77">
        <v>10.9</v>
      </c>
      <c r="P2454" s="78">
        <v>9.76</v>
      </c>
      <c r="Q2454" s="78">
        <v>13.5</v>
      </c>
      <c r="R2454" s="78">
        <v>31.96</v>
      </c>
      <c r="S2454" s="75" t="s">
        <v>1</v>
      </c>
      <c r="T2454" s="79">
        <v>5</v>
      </c>
      <c r="V2454" s="86">
        <v>29691.75</v>
      </c>
      <c r="X2454" s="81" t="str">
        <f t="shared" si="380"/>
        <v>1980-Q4</v>
      </c>
      <c r="Y2454" s="81" t="str">
        <f t="shared" si="381"/>
        <v>1980-Q4</v>
      </c>
      <c r="Z2454" s="87">
        <f t="shared" si="382"/>
        <v>16.04</v>
      </c>
      <c r="AB2454" s="81" t="str">
        <f t="shared" si="383"/>
        <v>1981-Q2</v>
      </c>
      <c r="AC2454" s="81" t="str">
        <f t="shared" si="384"/>
        <v>1981-Q2</v>
      </c>
      <c r="AD2454" s="87">
        <f t="shared" si="385"/>
        <v>13.5</v>
      </c>
      <c r="AF2454" s="81" t="str">
        <f t="shared" si="386"/>
        <v>1981-Q2</v>
      </c>
      <c r="AG2454" s="87">
        <f t="shared" si="387"/>
        <v>16.04</v>
      </c>
      <c r="AH2454" s="87">
        <f t="shared" si="388"/>
        <v>13.5</v>
      </c>
      <c r="AI2454" s="87">
        <f t="shared" si="389"/>
        <v>2.5399999999999991</v>
      </c>
    </row>
    <row r="2455" spans="1:35" ht="12" customHeight="1" x14ac:dyDescent="0.2">
      <c r="A2455" s="73" t="s">
        <v>1887</v>
      </c>
      <c r="B2455" s="74" t="s">
        <v>81</v>
      </c>
      <c r="C2455" s="74" t="s">
        <v>84</v>
      </c>
      <c r="D2455" s="74" t="s">
        <v>83</v>
      </c>
      <c r="E2455" s="74" t="s">
        <v>596</v>
      </c>
      <c r="F2455" s="74" t="s">
        <v>2</v>
      </c>
      <c r="G2455" s="74" t="s">
        <v>2680</v>
      </c>
      <c r="H2455" s="76">
        <v>29363</v>
      </c>
      <c r="I2455" s="77">
        <v>15.2</v>
      </c>
      <c r="J2455" s="78">
        <v>10.65</v>
      </c>
      <c r="K2455" s="78">
        <v>15.5</v>
      </c>
      <c r="L2455" s="78">
        <v>36.229999999999997</v>
      </c>
      <c r="M2455" s="75" t="s">
        <v>1</v>
      </c>
      <c r="N2455" s="76">
        <v>29690.75</v>
      </c>
      <c r="O2455" s="77">
        <v>10.7</v>
      </c>
      <c r="P2455" s="78">
        <v>10.92</v>
      </c>
      <c r="Q2455" s="78">
        <v>15.3</v>
      </c>
      <c r="R2455" s="78">
        <v>37.25</v>
      </c>
      <c r="S2455" s="75" t="s">
        <v>1</v>
      </c>
      <c r="T2455" s="79">
        <v>10</v>
      </c>
      <c r="V2455" s="86">
        <v>29690.75</v>
      </c>
      <c r="X2455" s="81" t="str">
        <f t="shared" si="380"/>
        <v>1980-Q2</v>
      </c>
      <c r="Y2455" s="81" t="str">
        <f t="shared" si="381"/>
        <v>1980-Q2</v>
      </c>
      <c r="Z2455" s="87">
        <f t="shared" si="382"/>
        <v>15.5</v>
      </c>
      <c r="AB2455" s="81" t="str">
        <f t="shared" si="383"/>
        <v>1981-Q2</v>
      </c>
      <c r="AC2455" s="81" t="str">
        <f t="shared" si="384"/>
        <v>1981-Q2</v>
      </c>
      <c r="AD2455" s="87">
        <f t="shared" si="385"/>
        <v>15.3</v>
      </c>
      <c r="AF2455" s="81" t="str">
        <f t="shared" si="386"/>
        <v>1981-Q2</v>
      </c>
      <c r="AG2455" s="87">
        <f t="shared" si="387"/>
        <v>15.5</v>
      </c>
      <c r="AH2455" s="87">
        <f t="shared" si="388"/>
        <v>15.3</v>
      </c>
      <c r="AI2455" s="87">
        <f t="shared" si="389"/>
        <v>0.19999999999999929</v>
      </c>
    </row>
    <row r="2456" spans="1:35" ht="12" customHeight="1" x14ac:dyDescent="0.2">
      <c r="A2456" s="73" t="s">
        <v>1887</v>
      </c>
      <c r="B2456" s="74" t="s">
        <v>210</v>
      </c>
      <c r="C2456" s="74" t="s">
        <v>927</v>
      </c>
      <c r="D2456" s="74" t="s">
        <v>928</v>
      </c>
      <c r="E2456" s="74" t="s">
        <v>933</v>
      </c>
      <c r="F2456" s="74" t="s">
        <v>2</v>
      </c>
      <c r="G2456" s="74" t="s">
        <v>2680</v>
      </c>
      <c r="H2456" s="76">
        <v>29324.75</v>
      </c>
      <c r="I2456" s="77">
        <v>13</v>
      </c>
      <c r="J2456" s="78">
        <v>10.61</v>
      </c>
      <c r="K2456" s="78">
        <v>15</v>
      </c>
      <c r="L2456" s="78">
        <v>32.659999999999997</v>
      </c>
      <c r="M2456" s="75" t="s">
        <v>1</v>
      </c>
      <c r="N2456" s="76">
        <v>29688.75</v>
      </c>
      <c r="O2456" s="77">
        <v>3.7</v>
      </c>
      <c r="P2456" s="78">
        <v>10.14</v>
      </c>
      <c r="Q2456" s="78">
        <v>13.57</v>
      </c>
      <c r="R2456" s="78">
        <v>32.659999999999997</v>
      </c>
      <c r="S2456" s="75" t="s">
        <v>1</v>
      </c>
      <c r="T2456" s="79">
        <v>12</v>
      </c>
      <c r="V2456" s="86">
        <v>29688.75</v>
      </c>
      <c r="X2456" s="81" t="str">
        <f t="shared" si="380"/>
        <v>1980-Q2</v>
      </c>
      <c r="Y2456" s="81" t="str">
        <f t="shared" si="381"/>
        <v>1980-Q2</v>
      </c>
      <c r="Z2456" s="87">
        <f t="shared" si="382"/>
        <v>15</v>
      </c>
      <c r="AB2456" s="81" t="str">
        <f t="shared" si="383"/>
        <v>1981-Q2</v>
      </c>
      <c r="AC2456" s="81" t="str">
        <f t="shared" si="384"/>
        <v>1981-Q2</v>
      </c>
      <c r="AD2456" s="87">
        <f t="shared" si="385"/>
        <v>13.57</v>
      </c>
      <c r="AF2456" s="81" t="str">
        <f t="shared" si="386"/>
        <v>1981-Q2</v>
      </c>
      <c r="AG2456" s="87">
        <f t="shared" si="387"/>
        <v>15</v>
      </c>
      <c r="AH2456" s="87">
        <f t="shared" si="388"/>
        <v>13.57</v>
      </c>
      <c r="AI2456" s="87">
        <f t="shared" si="389"/>
        <v>1.4299999999999997</v>
      </c>
    </row>
    <row r="2457" spans="1:35" ht="12" customHeight="1" x14ac:dyDescent="0.2">
      <c r="A2457" s="73" t="s">
        <v>1887</v>
      </c>
      <c r="B2457" s="74" t="s">
        <v>163</v>
      </c>
      <c r="C2457" s="74" t="s">
        <v>2034</v>
      </c>
      <c r="D2457" s="74" t="s">
        <v>167</v>
      </c>
      <c r="E2457" s="74" t="s">
        <v>1458</v>
      </c>
      <c r="F2457" s="74" t="s">
        <v>2</v>
      </c>
      <c r="G2457" s="74" t="s">
        <v>2680</v>
      </c>
      <c r="H2457" s="76">
        <v>29294</v>
      </c>
      <c r="I2457" s="77">
        <v>27.5</v>
      </c>
      <c r="J2457" s="78">
        <v>10.93</v>
      </c>
      <c r="K2457" s="78">
        <v>14.73</v>
      </c>
      <c r="L2457" s="78">
        <v>37.1</v>
      </c>
      <c r="M2457" s="75" t="s">
        <v>1</v>
      </c>
      <c r="N2457" s="76">
        <v>29685.75</v>
      </c>
      <c r="O2457" s="77">
        <v>15.3</v>
      </c>
      <c r="P2457" s="78">
        <v>10.61</v>
      </c>
      <c r="Q2457" s="78">
        <v>13.75</v>
      </c>
      <c r="R2457" s="78">
        <v>33.799999999999997</v>
      </c>
      <c r="S2457" s="75" t="s">
        <v>1</v>
      </c>
      <c r="T2457" s="79">
        <v>13</v>
      </c>
      <c r="V2457" s="86">
        <v>29685.75</v>
      </c>
      <c r="X2457" s="81" t="str">
        <f t="shared" si="380"/>
        <v>1980-Q1</v>
      </c>
      <c r="Y2457" s="81" t="str">
        <f t="shared" si="381"/>
        <v>1980-Q1</v>
      </c>
      <c r="Z2457" s="87">
        <f t="shared" si="382"/>
        <v>14.73</v>
      </c>
      <c r="AB2457" s="81" t="str">
        <f t="shared" si="383"/>
        <v>1981-Q2</v>
      </c>
      <c r="AC2457" s="81" t="str">
        <f t="shared" si="384"/>
        <v>1981-Q2</v>
      </c>
      <c r="AD2457" s="87">
        <f t="shared" si="385"/>
        <v>13.75</v>
      </c>
      <c r="AF2457" s="81" t="str">
        <f t="shared" si="386"/>
        <v>1981-Q2</v>
      </c>
      <c r="AG2457" s="87">
        <f t="shared" si="387"/>
        <v>14.73</v>
      </c>
      <c r="AH2457" s="87">
        <f t="shared" si="388"/>
        <v>13.75</v>
      </c>
      <c r="AI2457" s="87">
        <f t="shared" si="389"/>
        <v>0.98000000000000043</v>
      </c>
    </row>
    <row r="2458" spans="1:35" ht="12" customHeight="1" x14ac:dyDescent="0.2">
      <c r="A2458" s="73" t="s">
        <v>1887</v>
      </c>
      <c r="B2458" s="74" t="s">
        <v>70</v>
      </c>
      <c r="C2458" s="74" t="s">
        <v>2229</v>
      </c>
      <c r="D2458" s="74" t="s">
        <v>26</v>
      </c>
      <c r="E2458" s="74" t="s">
        <v>739</v>
      </c>
      <c r="F2458" s="74" t="s">
        <v>2</v>
      </c>
      <c r="G2458" s="74" t="s">
        <v>2680</v>
      </c>
      <c r="H2458" s="76">
        <v>29328.75</v>
      </c>
      <c r="I2458" s="77">
        <v>26.8</v>
      </c>
      <c r="J2458" s="78">
        <v>10.25</v>
      </c>
      <c r="K2458" s="78">
        <v>16</v>
      </c>
      <c r="L2458" s="78">
        <v>33.700000000000003</v>
      </c>
      <c r="M2458" s="75" t="s">
        <v>1</v>
      </c>
      <c r="N2458" s="76">
        <v>29684.75</v>
      </c>
      <c r="O2458" s="77">
        <v>18.899999999999999</v>
      </c>
      <c r="P2458" s="78">
        <v>9.7799999999999994</v>
      </c>
      <c r="Q2458" s="78">
        <v>15</v>
      </c>
      <c r="R2458" s="78">
        <v>30.16</v>
      </c>
      <c r="S2458" s="75" t="s">
        <v>1</v>
      </c>
      <c r="T2458" s="79">
        <v>11</v>
      </c>
      <c r="V2458" s="86">
        <v>29684.75</v>
      </c>
      <c r="X2458" s="81" t="str">
        <f t="shared" si="380"/>
        <v>1980-Q2</v>
      </c>
      <c r="Y2458" s="81" t="str">
        <f t="shared" si="381"/>
        <v>1980-Q2</v>
      </c>
      <c r="Z2458" s="87">
        <f t="shared" si="382"/>
        <v>16</v>
      </c>
      <c r="AB2458" s="81" t="str">
        <f t="shared" si="383"/>
        <v>1981-Q2</v>
      </c>
      <c r="AC2458" s="81" t="str">
        <f t="shared" si="384"/>
        <v>1981-Q2</v>
      </c>
      <c r="AD2458" s="87">
        <f t="shared" si="385"/>
        <v>15</v>
      </c>
      <c r="AF2458" s="81" t="str">
        <f t="shared" si="386"/>
        <v>1981-Q2</v>
      </c>
      <c r="AG2458" s="87">
        <f t="shared" si="387"/>
        <v>16</v>
      </c>
      <c r="AH2458" s="87">
        <f t="shared" si="388"/>
        <v>15</v>
      </c>
      <c r="AI2458" s="87">
        <f t="shared" si="389"/>
        <v>1</v>
      </c>
    </row>
    <row r="2459" spans="1:35" ht="12" customHeight="1" x14ac:dyDescent="0.2">
      <c r="A2459" s="73" t="s">
        <v>1887</v>
      </c>
      <c r="B2459" s="74" t="s">
        <v>184</v>
      </c>
      <c r="C2459" s="74" t="s">
        <v>2453</v>
      </c>
      <c r="D2459" s="74" t="s">
        <v>4</v>
      </c>
      <c r="E2459" s="74" t="s">
        <v>1321</v>
      </c>
      <c r="F2459" s="74" t="s">
        <v>2</v>
      </c>
      <c r="G2459" s="74" t="s">
        <v>2680</v>
      </c>
      <c r="H2459" s="76">
        <v>29405</v>
      </c>
      <c r="I2459" s="77">
        <v>81.099999999999994</v>
      </c>
      <c r="J2459" s="78">
        <v>11.47</v>
      </c>
      <c r="K2459" s="78">
        <v>16</v>
      </c>
      <c r="L2459" s="78">
        <v>34.5</v>
      </c>
      <c r="M2459" s="75" t="s">
        <v>1</v>
      </c>
      <c r="N2459" s="76">
        <v>29684.75</v>
      </c>
      <c r="O2459" s="77">
        <v>64.5</v>
      </c>
      <c r="P2459" s="78">
        <v>11.4</v>
      </c>
      <c r="Q2459" s="78">
        <v>15.3</v>
      </c>
      <c r="R2459" s="78">
        <v>33.409999999999997</v>
      </c>
      <c r="S2459" s="75" t="s">
        <v>1</v>
      </c>
      <c r="T2459" s="79">
        <v>9</v>
      </c>
      <c r="V2459" s="86">
        <v>29684.75</v>
      </c>
      <c r="X2459" s="81" t="str">
        <f t="shared" si="380"/>
        <v>1980-Q3</v>
      </c>
      <c r="Y2459" s="81" t="str">
        <f t="shared" si="381"/>
        <v>1980-Q3</v>
      </c>
      <c r="Z2459" s="87">
        <f t="shared" si="382"/>
        <v>16</v>
      </c>
      <c r="AB2459" s="81" t="str">
        <f t="shared" si="383"/>
        <v>1981-Q2</v>
      </c>
      <c r="AC2459" s="81" t="str">
        <f t="shared" si="384"/>
        <v>1981-Q2</v>
      </c>
      <c r="AD2459" s="87">
        <f t="shared" si="385"/>
        <v>15.3</v>
      </c>
      <c r="AF2459" s="81" t="str">
        <f t="shared" si="386"/>
        <v>1981-Q2</v>
      </c>
      <c r="AG2459" s="87">
        <f t="shared" si="387"/>
        <v>16</v>
      </c>
      <c r="AH2459" s="87">
        <f t="shared" si="388"/>
        <v>15.3</v>
      </c>
      <c r="AI2459" s="87">
        <f t="shared" si="389"/>
        <v>0.69999999999999929</v>
      </c>
    </row>
    <row r="2460" spans="1:35" ht="12" customHeight="1" x14ac:dyDescent="0.2">
      <c r="A2460" s="73" t="s">
        <v>1887</v>
      </c>
      <c r="B2460" s="74" t="s">
        <v>31</v>
      </c>
      <c r="C2460" s="74" t="s">
        <v>1379</v>
      </c>
      <c r="D2460" s="74" t="s">
        <v>4</v>
      </c>
      <c r="E2460" s="74" t="s">
        <v>1386</v>
      </c>
      <c r="F2460" s="74" t="s">
        <v>2</v>
      </c>
      <c r="G2460" s="74" t="s">
        <v>2680</v>
      </c>
      <c r="H2460" s="76">
        <v>29431</v>
      </c>
      <c r="I2460" s="77">
        <v>85.6</v>
      </c>
      <c r="J2460" s="78">
        <v>10.61</v>
      </c>
      <c r="K2460" s="78">
        <v>15.5</v>
      </c>
      <c r="L2460" s="78">
        <v>36.799999999999997</v>
      </c>
      <c r="M2460" s="75" t="s">
        <v>1</v>
      </c>
      <c r="N2460" s="76">
        <v>29684.75</v>
      </c>
      <c r="O2460" s="77">
        <v>51.8</v>
      </c>
      <c r="P2460" s="78">
        <v>11.17</v>
      </c>
      <c r="Q2460" s="78">
        <v>17</v>
      </c>
      <c r="R2460" s="78">
        <v>36.799999999999997</v>
      </c>
      <c r="S2460" s="75" t="s">
        <v>1</v>
      </c>
      <c r="T2460" s="79">
        <v>8</v>
      </c>
      <c r="V2460" s="86">
        <v>29684.75</v>
      </c>
      <c r="X2460" s="81" t="str">
        <f t="shared" si="380"/>
        <v>1980-Q3</v>
      </c>
      <c r="Y2460" s="81" t="str">
        <f t="shared" si="381"/>
        <v>1980-Q3</v>
      </c>
      <c r="Z2460" s="87">
        <f t="shared" si="382"/>
        <v>15.5</v>
      </c>
      <c r="AB2460" s="81" t="str">
        <f t="shared" si="383"/>
        <v>1981-Q2</v>
      </c>
      <c r="AC2460" s="81" t="str">
        <f t="shared" si="384"/>
        <v>1981-Q2</v>
      </c>
      <c r="AD2460" s="87">
        <f t="shared" si="385"/>
        <v>17</v>
      </c>
      <c r="AF2460" s="81" t="str">
        <f t="shared" si="386"/>
        <v>1981-Q2</v>
      </c>
      <c r="AG2460" s="87">
        <f t="shared" si="387"/>
        <v>15.5</v>
      </c>
      <c r="AH2460" s="87">
        <f t="shared" si="388"/>
        <v>17</v>
      </c>
      <c r="AI2460" s="87">
        <f t="shared" si="389"/>
        <v>-1.5</v>
      </c>
    </row>
    <row r="2461" spans="1:35" ht="12" customHeight="1" x14ac:dyDescent="0.2">
      <c r="A2461" s="73" t="s">
        <v>1887</v>
      </c>
      <c r="B2461" s="74" t="s">
        <v>31</v>
      </c>
      <c r="C2461" s="74" t="s">
        <v>1395</v>
      </c>
      <c r="D2461" s="74" t="s">
        <v>4</v>
      </c>
      <c r="E2461" s="74" t="s">
        <v>1401</v>
      </c>
      <c r="F2461" s="74" t="s">
        <v>2</v>
      </c>
      <c r="G2461" s="74" t="s">
        <v>2680</v>
      </c>
      <c r="H2461" s="76">
        <v>29431</v>
      </c>
      <c r="I2461" s="77">
        <v>72.5</v>
      </c>
      <c r="J2461" s="78">
        <v>10.5</v>
      </c>
      <c r="K2461" s="78">
        <v>15.5</v>
      </c>
      <c r="L2461" s="78">
        <v>33.06</v>
      </c>
      <c r="M2461" s="75" t="s">
        <v>1</v>
      </c>
      <c r="N2461" s="76">
        <v>29684.75</v>
      </c>
      <c r="O2461" s="77">
        <v>54.9</v>
      </c>
      <c r="P2461" s="78">
        <v>10.82</v>
      </c>
      <c r="Q2461" s="78">
        <v>16.5</v>
      </c>
      <c r="R2461" s="78">
        <v>33.06</v>
      </c>
      <c r="S2461" s="75" t="s">
        <v>1</v>
      </c>
      <c r="T2461" s="79">
        <v>8</v>
      </c>
      <c r="V2461" s="86">
        <v>29684.75</v>
      </c>
      <c r="X2461" s="81" t="str">
        <f t="shared" si="380"/>
        <v>1980-Q3</v>
      </c>
      <c r="Y2461" s="81" t="str">
        <f t="shared" si="381"/>
        <v>1980-Q3</v>
      </c>
      <c r="Z2461" s="87">
        <f t="shared" si="382"/>
        <v>15.5</v>
      </c>
      <c r="AB2461" s="81" t="str">
        <f t="shared" si="383"/>
        <v>1981-Q2</v>
      </c>
      <c r="AC2461" s="81" t="str">
        <f t="shared" si="384"/>
        <v>1981-Q2</v>
      </c>
      <c r="AD2461" s="87">
        <f t="shared" si="385"/>
        <v>16.5</v>
      </c>
      <c r="AF2461" s="81" t="str">
        <f t="shared" si="386"/>
        <v>1981-Q2</v>
      </c>
      <c r="AG2461" s="87">
        <f t="shared" si="387"/>
        <v>15.5</v>
      </c>
      <c r="AH2461" s="87">
        <f t="shared" si="388"/>
        <v>16.5</v>
      </c>
      <c r="AI2461" s="87">
        <f t="shared" si="389"/>
        <v>-1</v>
      </c>
    </row>
    <row r="2462" spans="1:35" ht="12" customHeight="1" x14ac:dyDescent="0.2">
      <c r="A2462" s="73" t="s">
        <v>1887</v>
      </c>
      <c r="B2462" s="74" t="s">
        <v>231</v>
      </c>
      <c r="C2462" s="74" t="s">
        <v>214</v>
      </c>
      <c r="D2462" s="74" t="s">
        <v>22</v>
      </c>
      <c r="E2462" s="74" t="s">
        <v>630</v>
      </c>
      <c r="F2462" s="74" t="s">
        <v>2</v>
      </c>
      <c r="G2462" s="74" t="s">
        <v>2680</v>
      </c>
      <c r="H2462" s="76">
        <v>29425</v>
      </c>
      <c r="I2462" s="77">
        <v>52.8</v>
      </c>
      <c r="J2462" s="78">
        <v>11.25</v>
      </c>
      <c r="K2462" s="78">
        <v>18.5</v>
      </c>
      <c r="L2462" s="78">
        <v>30.3</v>
      </c>
      <c r="M2462" s="75" t="s">
        <v>1</v>
      </c>
      <c r="N2462" s="76">
        <v>29679</v>
      </c>
      <c r="O2462" s="77">
        <v>45.2</v>
      </c>
      <c r="P2462" s="78">
        <v>11.45</v>
      </c>
      <c r="Q2462" s="78">
        <v>19.100000000000001</v>
      </c>
      <c r="R2462" s="78">
        <v>30.3</v>
      </c>
      <c r="S2462" s="75" t="s">
        <v>1</v>
      </c>
      <c r="T2462" s="79">
        <v>8</v>
      </c>
      <c r="V2462" s="86">
        <v>29679</v>
      </c>
      <c r="X2462" s="81" t="str">
        <f t="shared" si="380"/>
        <v>1980-Q3</v>
      </c>
      <c r="Y2462" s="81" t="str">
        <f t="shared" si="381"/>
        <v>1980-Q3</v>
      </c>
      <c r="Z2462" s="87">
        <f t="shared" si="382"/>
        <v>18.5</v>
      </c>
      <c r="AB2462" s="81" t="str">
        <f t="shared" si="383"/>
        <v>1981-Q2</v>
      </c>
      <c r="AC2462" s="81" t="str">
        <f t="shared" si="384"/>
        <v>1981-Q2</v>
      </c>
      <c r="AD2462" s="87">
        <f t="shared" si="385"/>
        <v>19.100000000000001</v>
      </c>
      <c r="AF2462" s="81" t="str">
        <f t="shared" si="386"/>
        <v>1981-Q2</v>
      </c>
      <c r="AG2462" s="87">
        <f t="shared" si="387"/>
        <v>18.5</v>
      </c>
      <c r="AH2462" s="87">
        <f t="shared" si="388"/>
        <v>19.100000000000001</v>
      </c>
      <c r="AI2462" s="87">
        <f t="shared" si="389"/>
        <v>-0.60000000000000142</v>
      </c>
    </row>
    <row r="2463" spans="1:35" ht="12" customHeight="1" x14ac:dyDescent="0.2">
      <c r="A2463" s="73" t="s">
        <v>1887</v>
      </c>
      <c r="B2463" s="74" t="s">
        <v>184</v>
      </c>
      <c r="C2463" s="74" t="s">
        <v>1307</v>
      </c>
      <c r="D2463" s="74" t="s">
        <v>22</v>
      </c>
      <c r="E2463" s="74" t="s">
        <v>1313</v>
      </c>
      <c r="F2463" s="74" t="s">
        <v>2</v>
      </c>
      <c r="G2463" s="74" t="s">
        <v>2680</v>
      </c>
      <c r="H2463" s="76">
        <v>29402</v>
      </c>
      <c r="I2463" s="77">
        <v>116.2</v>
      </c>
      <c r="J2463" s="78">
        <v>11.34</v>
      </c>
      <c r="K2463" s="78">
        <v>16</v>
      </c>
      <c r="L2463" s="78">
        <v>34.32</v>
      </c>
      <c r="M2463" s="75" t="s">
        <v>1</v>
      </c>
      <c r="N2463" s="76">
        <v>29677</v>
      </c>
      <c r="O2463" s="77">
        <v>58.7</v>
      </c>
      <c r="P2463" s="78">
        <v>11.15</v>
      </c>
      <c r="Q2463" s="78">
        <v>14.53</v>
      </c>
      <c r="R2463" s="78">
        <v>34.619999999999997</v>
      </c>
      <c r="S2463" s="78">
        <v>1956.8</v>
      </c>
      <c r="T2463" s="79">
        <v>9</v>
      </c>
      <c r="V2463" s="86">
        <v>29677</v>
      </c>
      <c r="X2463" s="81" t="str">
        <f t="shared" si="380"/>
        <v>1980-Q2</v>
      </c>
      <c r="Y2463" s="81" t="str">
        <f t="shared" si="381"/>
        <v>1980-Q2</v>
      </c>
      <c r="Z2463" s="87">
        <f t="shared" si="382"/>
        <v>16</v>
      </c>
      <c r="AB2463" s="81" t="str">
        <f t="shared" si="383"/>
        <v>1981-Q2</v>
      </c>
      <c r="AC2463" s="81" t="str">
        <f t="shared" si="384"/>
        <v>1981-Q2</v>
      </c>
      <c r="AD2463" s="87">
        <f t="shared" si="385"/>
        <v>14.53</v>
      </c>
      <c r="AF2463" s="81" t="str">
        <f t="shared" si="386"/>
        <v>1981-Q2</v>
      </c>
      <c r="AG2463" s="87">
        <f t="shared" si="387"/>
        <v>16</v>
      </c>
      <c r="AH2463" s="87">
        <f t="shared" si="388"/>
        <v>14.53</v>
      </c>
      <c r="AI2463" s="87">
        <f t="shared" si="389"/>
        <v>1.4700000000000006</v>
      </c>
    </row>
    <row r="2464" spans="1:35" ht="12" customHeight="1" x14ac:dyDescent="0.2">
      <c r="A2464" s="73" t="s">
        <v>1887</v>
      </c>
      <c r="B2464" s="74" t="s">
        <v>81</v>
      </c>
      <c r="C2464" s="74" t="s">
        <v>84</v>
      </c>
      <c r="D2464" s="74" t="s">
        <v>83</v>
      </c>
      <c r="E2464" s="74" t="s">
        <v>597</v>
      </c>
      <c r="F2464" s="74" t="s">
        <v>2</v>
      </c>
      <c r="G2464" s="74" t="s">
        <v>2680</v>
      </c>
      <c r="H2464" s="76">
        <v>29342</v>
      </c>
      <c r="I2464" s="77">
        <v>58.8</v>
      </c>
      <c r="J2464" s="78">
        <v>10.5</v>
      </c>
      <c r="K2464" s="78">
        <v>16.100000000000001</v>
      </c>
      <c r="L2464" s="78">
        <v>37.6</v>
      </c>
      <c r="M2464" s="75" t="s">
        <v>1</v>
      </c>
      <c r="N2464" s="76">
        <v>29670</v>
      </c>
      <c r="O2464" s="77">
        <v>30.2</v>
      </c>
      <c r="P2464" s="78">
        <v>10.199999999999999</v>
      </c>
      <c r="Q2464" s="78">
        <v>15.3</v>
      </c>
      <c r="R2464" s="78">
        <v>37.6</v>
      </c>
      <c r="S2464" s="75" t="s">
        <v>1</v>
      </c>
      <c r="T2464" s="79">
        <v>10</v>
      </c>
      <c r="V2464" s="86">
        <v>29670</v>
      </c>
      <c r="X2464" s="81" t="str">
        <f t="shared" si="380"/>
        <v>1980-Q2</v>
      </c>
      <c r="Y2464" s="81" t="str">
        <f t="shared" si="381"/>
        <v>1980-Q2</v>
      </c>
      <c r="Z2464" s="87">
        <f t="shared" si="382"/>
        <v>16.100000000000001</v>
      </c>
      <c r="AB2464" s="81" t="str">
        <f t="shared" si="383"/>
        <v>1981-Q1</v>
      </c>
      <c r="AC2464" s="81" t="str">
        <f t="shared" si="384"/>
        <v>1981-Q1</v>
      </c>
      <c r="AD2464" s="87">
        <f t="shared" si="385"/>
        <v>15.3</v>
      </c>
      <c r="AF2464" s="81" t="str">
        <f t="shared" si="386"/>
        <v>1981-Q1</v>
      </c>
      <c r="AG2464" s="87">
        <f t="shared" si="387"/>
        <v>16.100000000000001</v>
      </c>
      <c r="AH2464" s="87">
        <f t="shared" si="388"/>
        <v>15.3</v>
      </c>
      <c r="AI2464" s="87">
        <f t="shared" si="389"/>
        <v>0.80000000000000071</v>
      </c>
    </row>
    <row r="2465" spans="1:35" ht="12" customHeight="1" x14ac:dyDescent="0.2">
      <c r="A2465" s="73" t="s">
        <v>1887</v>
      </c>
      <c r="B2465" s="74" t="s">
        <v>70</v>
      </c>
      <c r="C2465" s="74" t="s">
        <v>704</v>
      </c>
      <c r="D2465" s="74" t="s">
        <v>2095</v>
      </c>
      <c r="E2465" s="74" t="s">
        <v>710</v>
      </c>
      <c r="F2465" s="74" t="s">
        <v>2</v>
      </c>
      <c r="G2465" s="74" t="s">
        <v>2680</v>
      </c>
      <c r="H2465" s="76">
        <v>29335.75</v>
      </c>
      <c r="I2465" s="77">
        <v>25.1</v>
      </c>
      <c r="J2465" s="78">
        <v>10.76</v>
      </c>
      <c r="K2465" s="78">
        <v>15</v>
      </c>
      <c r="L2465" s="78">
        <v>40.04</v>
      </c>
      <c r="M2465" s="75" t="s">
        <v>1</v>
      </c>
      <c r="N2465" s="76">
        <v>29668</v>
      </c>
      <c r="O2465" s="77">
        <v>16.2</v>
      </c>
      <c r="P2465" s="78">
        <v>10.86</v>
      </c>
      <c r="Q2465" s="78">
        <v>14.3</v>
      </c>
      <c r="R2465" s="78">
        <v>36</v>
      </c>
      <c r="S2465" s="78">
        <v>296.5</v>
      </c>
      <c r="T2465" s="79">
        <v>11</v>
      </c>
      <c r="V2465" s="86">
        <v>29668</v>
      </c>
      <c r="X2465" s="81" t="str">
        <f t="shared" si="380"/>
        <v>1980-Q2</v>
      </c>
      <c r="Y2465" s="81" t="str">
        <f t="shared" si="381"/>
        <v>1980-Q2</v>
      </c>
      <c r="Z2465" s="87">
        <f t="shared" si="382"/>
        <v>15</v>
      </c>
      <c r="AB2465" s="81" t="str">
        <f t="shared" si="383"/>
        <v>1981-Q1</v>
      </c>
      <c r="AC2465" s="81" t="str">
        <f t="shared" si="384"/>
        <v>1981-Q1</v>
      </c>
      <c r="AD2465" s="87">
        <f t="shared" si="385"/>
        <v>14.3</v>
      </c>
      <c r="AF2465" s="81" t="str">
        <f t="shared" si="386"/>
        <v>1981-Q1</v>
      </c>
      <c r="AG2465" s="87">
        <f t="shared" si="387"/>
        <v>15</v>
      </c>
      <c r="AH2465" s="87">
        <f t="shared" si="388"/>
        <v>14.3</v>
      </c>
      <c r="AI2465" s="87">
        <f t="shared" si="389"/>
        <v>0.69999999999999929</v>
      </c>
    </row>
    <row r="2466" spans="1:35" ht="12" customHeight="1" x14ac:dyDescent="0.2">
      <c r="A2466" s="73" t="s">
        <v>1887</v>
      </c>
      <c r="B2466" s="74" t="s">
        <v>63</v>
      </c>
      <c r="C2466" s="74" t="s">
        <v>2449</v>
      </c>
      <c r="D2466" s="74" t="s">
        <v>4</v>
      </c>
      <c r="E2466" s="74" t="s">
        <v>826</v>
      </c>
      <c r="F2466" s="74" t="s">
        <v>2</v>
      </c>
      <c r="G2466" s="74" t="s">
        <v>2680</v>
      </c>
      <c r="H2466" s="76">
        <v>29574</v>
      </c>
      <c r="I2466" s="77">
        <v>4.5999999999999996</v>
      </c>
      <c r="J2466" s="78">
        <v>9.74</v>
      </c>
      <c r="K2466" s="78">
        <v>13.75</v>
      </c>
      <c r="L2466" s="78">
        <v>36.299999999999997</v>
      </c>
      <c r="M2466" s="75" t="s">
        <v>1</v>
      </c>
      <c r="N2466" s="76">
        <v>29664</v>
      </c>
      <c r="O2466" s="77">
        <v>3.3</v>
      </c>
      <c r="P2466" s="78">
        <v>9.74</v>
      </c>
      <c r="Q2466" s="78">
        <v>13.75</v>
      </c>
      <c r="R2466" s="78">
        <v>36.299999999999997</v>
      </c>
      <c r="S2466" s="75" t="s">
        <v>1</v>
      </c>
      <c r="T2466" s="79">
        <v>3</v>
      </c>
      <c r="V2466" s="86">
        <v>29664</v>
      </c>
      <c r="X2466" s="81" t="str">
        <f t="shared" si="380"/>
        <v>1980-Q4</v>
      </c>
      <c r="Y2466" s="81" t="str">
        <f t="shared" si="381"/>
        <v>1980-Q4</v>
      </c>
      <c r="Z2466" s="87">
        <f t="shared" si="382"/>
        <v>13.75</v>
      </c>
      <c r="AB2466" s="81" t="str">
        <f t="shared" si="383"/>
        <v>1981-Q1</v>
      </c>
      <c r="AC2466" s="81" t="str">
        <f t="shared" si="384"/>
        <v>1981-Q1</v>
      </c>
      <c r="AD2466" s="87">
        <f t="shared" si="385"/>
        <v>13.75</v>
      </c>
      <c r="AF2466" s="81" t="str">
        <f t="shared" si="386"/>
        <v>1981-Q1</v>
      </c>
      <c r="AG2466" s="87">
        <f t="shared" si="387"/>
        <v>13.75</v>
      </c>
      <c r="AH2466" s="87">
        <f t="shared" si="388"/>
        <v>13.75</v>
      </c>
      <c r="AI2466" s="87">
        <f t="shared" si="389"/>
        <v>0</v>
      </c>
    </row>
    <row r="2467" spans="1:35" ht="12" customHeight="1" x14ac:dyDescent="0.2">
      <c r="A2467" s="73" t="s">
        <v>1887</v>
      </c>
      <c r="B2467" s="74" t="s">
        <v>184</v>
      </c>
      <c r="C2467" s="74" t="s">
        <v>183</v>
      </c>
      <c r="D2467" s="74" t="s">
        <v>167</v>
      </c>
      <c r="E2467" s="74" t="s">
        <v>1294</v>
      </c>
      <c r="F2467" s="74" t="s">
        <v>2</v>
      </c>
      <c r="G2467" s="74" t="s">
        <v>2680</v>
      </c>
      <c r="H2467" s="76">
        <v>29370</v>
      </c>
      <c r="I2467" s="77">
        <v>72.2</v>
      </c>
      <c r="J2467" s="78">
        <v>11</v>
      </c>
      <c r="K2467" s="78">
        <v>16</v>
      </c>
      <c r="L2467" s="78">
        <v>37.700000000000003</v>
      </c>
      <c r="M2467" s="75" t="s">
        <v>1</v>
      </c>
      <c r="N2467" s="76">
        <v>29663</v>
      </c>
      <c r="O2467" s="77">
        <v>50.5</v>
      </c>
      <c r="P2467" s="78">
        <v>11.28</v>
      </c>
      <c r="Q2467" s="78">
        <v>16.190000000000001</v>
      </c>
      <c r="R2467" s="78">
        <v>34.44</v>
      </c>
      <c r="S2467" s="75" t="s">
        <v>1</v>
      </c>
      <c r="T2467" s="79">
        <v>9</v>
      </c>
      <c r="V2467" s="86">
        <v>29663</v>
      </c>
      <c r="X2467" s="81" t="str">
        <f t="shared" si="380"/>
        <v>1980-Q2</v>
      </c>
      <c r="Y2467" s="81" t="str">
        <f t="shared" si="381"/>
        <v>1980-Q2</v>
      </c>
      <c r="Z2467" s="87">
        <f t="shared" si="382"/>
        <v>16</v>
      </c>
      <c r="AB2467" s="81" t="str">
        <f t="shared" si="383"/>
        <v>1981-Q1</v>
      </c>
      <c r="AC2467" s="81" t="str">
        <f t="shared" si="384"/>
        <v>1981-Q1</v>
      </c>
      <c r="AD2467" s="87">
        <f t="shared" si="385"/>
        <v>16.190000000000001</v>
      </c>
      <c r="AF2467" s="81" t="str">
        <f t="shared" si="386"/>
        <v>1981-Q1</v>
      </c>
      <c r="AG2467" s="87">
        <f t="shared" si="387"/>
        <v>16</v>
      </c>
      <c r="AH2467" s="87">
        <f t="shared" si="388"/>
        <v>16.190000000000001</v>
      </c>
      <c r="AI2467" s="87">
        <f t="shared" si="389"/>
        <v>-0.19000000000000128</v>
      </c>
    </row>
    <row r="2468" spans="1:35" ht="12" customHeight="1" x14ac:dyDescent="0.2">
      <c r="A2468" s="73" t="s">
        <v>1887</v>
      </c>
      <c r="B2468" s="74" t="s">
        <v>204</v>
      </c>
      <c r="C2468" s="74" t="s">
        <v>203</v>
      </c>
      <c r="D2468" s="74" t="s">
        <v>83</v>
      </c>
      <c r="E2468" s="74" t="s">
        <v>995</v>
      </c>
      <c r="F2468" s="74" t="s">
        <v>2</v>
      </c>
      <c r="G2468" s="74" t="s">
        <v>2680</v>
      </c>
      <c r="H2468" s="76">
        <v>29335.75</v>
      </c>
      <c r="I2468" s="77">
        <v>7</v>
      </c>
      <c r="J2468" s="78">
        <v>10.15</v>
      </c>
      <c r="K2468" s="78">
        <v>15</v>
      </c>
      <c r="L2468" s="78">
        <v>36.700000000000003</v>
      </c>
      <c r="M2468" s="75" t="s">
        <v>1</v>
      </c>
      <c r="N2468" s="76">
        <v>29658</v>
      </c>
      <c r="O2468" s="77">
        <v>6.2</v>
      </c>
      <c r="P2468" s="78">
        <v>9.39</v>
      </c>
      <c r="Q2468" s="78">
        <v>13.02</v>
      </c>
      <c r="R2468" s="78">
        <v>36.700000000000003</v>
      </c>
      <c r="S2468" s="75" t="s">
        <v>1</v>
      </c>
      <c r="T2468" s="79">
        <v>10</v>
      </c>
      <c r="V2468" s="86">
        <v>29658</v>
      </c>
      <c r="X2468" s="81" t="str">
        <f t="shared" si="380"/>
        <v>1980-Q2</v>
      </c>
      <c r="Y2468" s="81" t="str">
        <f t="shared" si="381"/>
        <v>1980-Q2</v>
      </c>
      <c r="Z2468" s="87">
        <f t="shared" si="382"/>
        <v>15</v>
      </c>
      <c r="AB2468" s="81" t="str">
        <f t="shared" si="383"/>
        <v>1981-Q1</v>
      </c>
      <c r="AC2468" s="81" t="str">
        <f t="shared" si="384"/>
        <v>1981-Q1</v>
      </c>
      <c r="AD2468" s="87">
        <f t="shared" si="385"/>
        <v>13.02</v>
      </c>
      <c r="AF2468" s="81" t="str">
        <f t="shared" si="386"/>
        <v>1981-Q1</v>
      </c>
      <c r="AG2468" s="87">
        <f t="shared" si="387"/>
        <v>15</v>
      </c>
      <c r="AH2468" s="87">
        <f t="shared" si="388"/>
        <v>13.02</v>
      </c>
      <c r="AI2468" s="87">
        <f t="shared" si="389"/>
        <v>1.9800000000000004</v>
      </c>
    </row>
    <row r="2469" spans="1:35" ht="12" customHeight="1" x14ac:dyDescent="0.2">
      <c r="A2469" s="73" t="s">
        <v>1887</v>
      </c>
      <c r="B2469" s="74" t="s">
        <v>39</v>
      </c>
      <c r="C2469" s="74" t="s">
        <v>3013</v>
      </c>
      <c r="D2469" s="74" t="s">
        <v>38</v>
      </c>
      <c r="E2469" s="74" t="s">
        <v>1198</v>
      </c>
      <c r="F2469" s="74" t="s">
        <v>2</v>
      </c>
      <c r="G2469" s="74" t="s">
        <v>2680</v>
      </c>
      <c r="H2469" s="76">
        <v>29328.75</v>
      </c>
      <c r="I2469" s="77">
        <v>505</v>
      </c>
      <c r="J2469" s="78">
        <v>10.210000000000001</v>
      </c>
      <c r="K2469" s="78">
        <v>14.7</v>
      </c>
      <c r="L2469" s="78">
        <v>46.56</v>
      </c>
      <c r="M2469" s="75" t="s">
        <v>1</v>
      </c>
      <c r="N2469" s="76">
        <v>29657</v>
      </c>
      <c r="O2469" s="77">
        <v>449.5</v>
      </c>
      <c r="P2469" s="78">
        <v>10.119999999999999</v>
      </c>
      <c r="Q2469" s="78">
        <v>14.51</v>
      </c>
      <c r="R2469" s="78">
        <v>46.56</v>
      </c>
      <c r="S2469" s="78">
        <v>5546.1</v>
      </c>
      <c r="T2469" s="79">
        <v>10</v>
      </c>
      <c r="V2469" s="86">
        <v>29657</v>
      </c>
      <c r="X2469" s="81" t="str">
        <f t="shared" si="380"/>
        <v>1980-Q2</v>
      </c>
      <c r="Y2469" s="81" t="str">
        <f t="shared" si="381"/>
        <v>1980-Q2</v>
      </c>
      <c r="Z2469" s="87">
        <f t="shared" si="382"/>
        <v>14.7</v>
      </c>
      <c r="AB2469" s="81" t="str">
        <f t="shared" si="383"/>
        <v>1981-Q1</v>
      </c>
      <c r="AC2469" s="81" t="str">
        <f t="shared" si="384"/>
        <v>1981-Q1</v>
      </c>
      <c r="AD2469" s="87">
        <f t="shared" si="385"/>
        <v>14.51</v>
      </c>
      <c r="AF2469" s="81" t="str">
        <f t="shared" si="386"/>
        <v>1981-Q1</v>
      </c>
      <c r="AG2469" s="87">
        <f t="shared" si="387"/>
        <v>14.7</v>
      </c>
      <c r="AH2469" s="87">
        <f t="shared" si="388"/>
        <v>14.51</v>
      </c>
      <c r="AI2469" s="87">
        <f t="shared" si="389"/>
        <v>0.1899999999999995</v>
      </c>
    </row>
    <row r="2470" spans="1:35" ht="12" customHeight="1" x14ac:dyDescent="0.2">
      <c r="A2470" s="73" t="s">
        <v>1887</v>
      </c>
      <c r="B2470" s="74" t="s">
        <v>39</v>
      </c>
      <c r="C2470" s="74" t="s">
        <v>187</v>
      </c>
      <c r="D2470" s="74" t="s">
        <v>2188</v>
      </c>
      <c r="E2470" s="74" t="s">
        <v>1220</v>
      </c>
      <c r="F2470" s="74" t="s">
        <v>2</v>
      </c>
      <c r="G2470" s="74" t="s">
        <v>2680</v>
      </c>
      <c r="H2470" s="76">
        <v>29328.75</v>
      </c>
      <c r="I2470" s="77">
        <v>240</v>
      </c>
      <c r="J2470" s="78">
        <v>11.62</v>
      </c>
      <c r="K2470" s="78">
        <v>16.3</v>
      </c>
      <c r="L2470" s="78">
        <v>40.159999999999997</v>
      </c>
      <c r="M2470" s="75" t="s">
        <v>1</v>
      </c>
      <c r="N2470" s="76">
        <v>29657</v>
      </c>
      <c r="O2470" s="77">
        <v>161.30000000000001</v>
      </c>
      <c r="P2470" s="78">
        <v>11.51</v>
      </c>
      <c r="Q2470" s="78">
        <v>16</v>
      </c>
      <c r="R2470" s="78">
        <v>39.5</v>
      </c>
      <c r="S2470" s="75" t="s">
        <v>1</v>
      </c>
      <c r="T2470" s="79">
        <v>10</v>
      </c>
      <c r="V2470" s="86">
        <v>29657</v>
      </c>
      <c r="X2470" s="81" t="str">
        <f t="shared" si="380"/>
        <v>1980-Q2</v>
      </c>
      <c r="Y2470" s="81" t="str">
        <f t="shared" si="381"/>
        <v>1980-Q2</v>
      </c>
      <c r="Z2470" s="87">
        <f t="shared" si="382"/>
        <v>16.3</v>
      </c>
      <c r="AB2470" s="81" t="str">
        <f t="shared" si="383"/>
        <v>1981-Q1</v>
      </c>
      <c r="AC2470" s="81" t="str">
        <f t="shared" si="384"/>
        <v>1981-Q1</v>
      </c>
      <c r="AD2470" s="87">
        <f t="shared" si="385"/>
        <v>16</v>
      </c>
      <c r="AF2470" s="81" t="str">
        <f t="shared" si="386"/>
        <v>1981-Q1</v>
      </c>
      <c r="AG2470" s="87">
        <f t="shared" si="387"/>
        <v>16.3</v>
      </c>
      <c r="AH2470" s="87">
        <f t="shared" si="388"/>
        <v>16</v>
      </c>
      <c r="AI2470" s="87">
        <f t="shared" si="389"/>
        <v>0.30000000000000071</v>
      </c>
    </row>
    <row r="2471" spans="1:35" ht="12" customHeight="1" x14ac:dyDescent="0.2">
      <c r="A2471" s="73" t="s">
        <v>1887</v>
      </c>
      <c r="B2471" s="74" t="s">
        <v>95</v>
      </c>
      <c r="C2471" s="74" t="s">
        <v>2035</v>
      </c>
      <c r="D2471" s="74" t="s">
        <v>167</v>
      </c>
      <c r="E2471" s="74" t="s">
        <v>429</v>
      </c>
      <c r="F2471" s="74" t="s">
        <v>2</v>
      </c>
      <c r="G2471" s="74" t="s">
        <v>2680</v>
      </c>
      <c r="H2471" s="76">
        <v>29334.75</v>
      </c>
      <c r="I2471" s="77">
        <v>99</v>
      </c>
      <c r="J2471" s="78">
        <v>9.9499999999999993</v>
      </c>
      <c r="K2471" s="78">
        <v>18</v>
      </c>
      <c r="L2471" s="78">
        <v>31.63</v>
      </c>
      <c r="M2471" s="75" t="s">
        <v>1</v>
      </c>
      <c r="N2471" s="76">
        <v>29656</v>
      </c>
      <c r="O2471" s="77">
        <v>57.1</v>
      </c>
      <c r="P2471" s="78">
        <v>9.1999999999999993</v>
      </c>
      <c r="Q2471" s="78">
        <v>15.4</v>
      </c>
      <c r="R2471" s="78">
        <v>28.69</v>
      </c>
      <c r="S2471" s="75" t="s">
        <v>1</v>
      </c>
      <c r="T2471" s="79">
        <v>10</v>
      </c>
      <c r="V2471" s="86">
        <v>29656</v>
      </c>
      <c r="X2471" s="81" t="str">
        <f t="shared" si="380"/>
        <v>1980-Q2</v>
      </c>
      <c r="Y2471" s="81" t="str">
        <f t="shared" si="381"/>
        <v>1980-Q2</v>
      </c>
      <c r="Z2471" s="87">
        <f t="shared" si="382"/>
        <v>18</v>
      </c>
      <c r="AB2471" s="81" t="str">
        <f t="shared" si="383"/>
        <v>1981-Q1</v>
      </c>
      <c r="AC2471" s="81" t="str">
        <f t="shared" si="384"/>
        <v>1981-Q1</v>
      </c>
      <c r="AD2471" s="87">
        <f t="shared" si="385"/>
        <v>15.4</v>
      </c>
      <c r="AF2471" s="81" t="str">
        <f t="shared" si="386"/>
        <v>1981-Q1</v>
      </c>
      <c r="AG2471" s="87">
        <f t="shared" si="387"/>
        <v>18</v>
      </c>
      <c r="AH2471" s="87">
        <f t="shared" si="388"/>
        <v>15.4</v>
      </c>
      <c r="AI2471" s="87">
        <f t="shared" si="389"/>
        <v>2.5999999999999996</v>
      </c>
    </row>
    <row r="2472" spans="1:35" ht="12" customHeight="1" x14ac:dyDescent="0.2">
      <c r="A2472" s="73" t="s">
        <v>1887</v>
      </c>
      <c r="B2472" s="74" t="s">
        <v>31</v>
      </c>
      <c r="C2472" s="74" t="s">
        <v>30</v>
      </c>
      <c r="D2472" s="74" t="s">
        <v>2095</v>
      </c>
      <c r="E2472" s="74" t="s">
        <v>1378</v>
      </c>
      <c r="F2472" s="74" t="s">
        <v>2</v>
      </c>
      <c r="G2472" s="74" t="s">
        <v>2680</v>
      </c>
      <c r="H2472" s="76">
        <v>29340</v>
      </c>
      <c r="I2472" s="77">
        <v>103.5</v>
      </c>
      <c r="J2472" s="78">
        <v>11.32</v>
      </c>
      <c r="K2472" s="78">
        <v>17.5</v>
      </c>
      <c r="L2472" s="78">
        <v>33.799999999999997</v>
      </c>
      <c r="M2472" s="75" t="s">
        <v>1</v>
      </c>
      <c r="N2472" s="76">
        <v>29637</v>
      </c>
      <c r="O2472" s="77">
        <v>47.5</v>
      </c>
      <c r="P2472" s="78">
        <v>10.56</v>
      </c>
      <c r="Q2472" s="78">
        <v>15.25</v>
      </c>
      <c r="R2472" s="78">
        <v>33.799999999999997</v>
      </c>
      <c r="S2472" s="75" t="s">
        <v>1</v>
      </c>
      <c r="T2472" s="79">
        <v>9</v>
      </c>
      <c r="V2472" s="86">
        <v>29637</v>
      </c>
      <c r="X2472" s="81" t="str">
        <f t="shared" si="380"/>
        <v>1980-Q2</v>
      </c>
      <c r="Y2472" s="81" t="str">
        <f t="shared" si="381"/>
        <v>1980-Q2</v>
      </c>
      <c r="Z2472" s="87">
        <f t="shared" si="382"/>
        <v>17.5</v>
      </c>
      <c r="AB2472" s="81" t="str">
        <f t="shared" si="383"/>
        <v>1981-Q1</v>
      </c>
      <c r="AC2472" s="81" t="str">
        <f t="shared" si="384"/>
        <v>1981-Q1</v>
      </c>
      <c r="AD2472" s="87">
        <f t="shared" si="385"/>
        <v>15.25</v>
      </c>
      <c r="AF2472" s="81" t="str">
        <f t="shared" si="386"/>
        <v>1981-Q1</v>
      </c>
      <c r="AG2472" s="87">
        <f t="shared" si="387"/>
        <v>17.5</v>
      </c>
      <c r="AH2472" s="87">
        <f t="shared" si="388"/>
        <v>15.25</v>
      </c>
      <c r="AI2472" s="87">
        <f t="shared" si="389"/>
        <v>2.25</v>
      </c>
    </row>
    <row r="2473" spans="1:35" ht="12" customHeight="1" x14ac:dyDescent="0.2">
      <c r="A2473" s="73" t="s">
        <v>1887</v>
      </c>
      <c r="B2473" s="74" t="s">
        <v>184</v>
      </c>
      <c r="C2473" s="74" t="s">
        <v>1296</v>
      </c>
      <c r="D2473" s="74" t="s">
        <v>4</v>
      </c>
      <c r="E2473" s="74" t="s">
        <v>1305</v>
      </c>
      <c r="F2473" s="74" t="s">
        <v>2</v>
      </c>
      <c r="G2473" s="74" t="s">
        <v>2680</v>
      </c>
      <c r="H2473" s="76">
        <v>29348</v>
      </c>
      <c r="I2473" s="77">
        <v>150.5</v>
      </c>
      <c r="J2473" s="78">
        <v>12.14</v>
      </c>
      <c r="K2473" s="78">
        <v>17</v>
      </c>
      <c r="L2473" s="78">
        <v>37.58</v>
      </c>
      <c r="M2473" s="75" t="s">
        <v>1</v>
      </c>
      <c r="N2473" s="76">
        <v>29628</v>
      </c>
      <c r="O2473" s="77">
        <v>91.4</v>
      </c>
      <c r="P2473" s="78">
        <v>11.25</v>
      </c>
      <c r="Q2473" s="78">
        <v>15.6</v>
      </c>
      <c r="R2473" s="78">
        <v>32.21</v>
      </c>
      <c r="S2473" s="78">
        <v>1690.3</v>
      </c>
      <c r="T2473" s="79">
        <v>9</v>
      </c>
      <c r="V2473" s="86">
        <v>29628</v>
      </c>
      <c r="X2473" s="81" t="str">
        <f t="shared" si="380"/>
        <v>1980-Q2</v>
      </c>
      <c r="Y2473" s="81" t="str">
        <f t="shared" si="381"/>
        <v>1980-Q2</v>
      </c>
      <c r="Z2473" s="87">
        <f t="shared" si="382"/>
        <v>17</v>
      </c>
      <c r="AB2473" s="81" t="str">
        <f t="shared" si="383"/>
        <v>1981-Q1</v>
      </c>
      <c r="AC2473" s="81" t="str">
        <f t="shared" si="384"/>
        <v>1981-Q1</v>
      </c>
      <c r="AD2473" s="87">
        <f t="shared" si="385"/>
        <v>15.6</v>
      </c>
      <c r="AF2473" s="81" t="str">
        <f t="shared" si="386"/>
        <v>1981-Q1</v>
      </c>
      <c r="AG2473" s="87">
        <f t="shared" si="387"/>
        <v>17</v>
      </c>
      <c r="AH2473" s="87">
        <f t="shared" si="388"/>
        <v>15.6</v>
      </c>
      <c r="AI2473" s="87">
        <f t="shared" si="389"/>
        <v>1.4000000000000004</v>
      </c>
    </row>
    <row r="2474" spans="1:35" ht="12" customHeight="1" x14ac:dyDescent="0.2">
      <c r="A2474" s="73" t="s">
        <v>1887</v>
      </c>
      <c r="B2474" s="74" t="s">
        <v>31</v>
      </c>
      <c r="C2474" s="74" t="s">
        <v>173</v>
      </c>
      <c r="D2474" s="74" t="s">
        <v>19</v>
      </c>
      <c r="E2474" s="74" t="s">
        <v>1416</v>
      </c>
      <c r="F2474" s="74" t="s">
        <v>2</v>
      </c>
      <c r="G2474" s="74" t="s">
        <v>2680</v>
      </c>
      <c r="H2474" s="76">
        <v>29340</v>
      </c>
      <c r="I2474" s="77">
        <v>136.80000000000001</v>
      </c>
      <c r="J2474" s="78">
        <v>11.27</v>
      </c>
      <c r="K2474" s="78">
        <v>15.5</v>
      </c>
      <c r="L2474" s="78">
        <v>32.6</v>
      </c>
      <c r="M2474" s="75" t="s">
        <v>1</v>
      </c>
      <c r="N2474" s="76">
        <v>29622</v>
      </c>
      <c r="O2474" s="77">
        <v>101.5</v>
      </c>
      <c r="P2474" s="78">
        <v>11.35</v>
      </c>
      <c r="Q2474" s="78">
        <v>15.75</v>
      </c>
      <c r="R2474" s="78">
        <v>32.700000000000003</v>
      </c>
      <c r="S2474" s="75" t="s">
        <v>1</v>
      </c>
      <c r="T2474" s="79">
        <v>9</v>
      </c>
      <c r="V2474" s="86">
        <v>29622</v>
      </c>
      <c r="X2474" s="81" t="str">
        <f t="shared" si="380"/>
        <v>1980-Q2</v>
      </c>
      <c r="Y2474" s="81" t="str">
        <f t="shared" si="381"/>
        <v>1980-Q2</v>
      </c>
      <c r="Z2474" s="87">
        <f t="shared" si="382"/>
        <v>15.5</v>
      </c>
      <c r="AB2474" s="81" t="str">
        <f t="shared" si="383"/>
        <v>1981-Q1</v>
      </c>
      <c r="AC2474" s="81" t="str">
        <f t="shared" si="384"/>
        <v>1981-Q1</v>
      </c>
      <c r="AD2474" s="87">
        <f t="shared" si="385"/>
        <v>15.75</v>
      </c>
      <c r="AF2474" s="81" t="str">
        <f t="shared" si="386"/>
        <v>1981-Q1</v>
      </c>
      <c r="AG2474" s="87">
        <f t="shared" si="387"/>
        <v>15.5</v>
      </c>
      <c r="AH2474" s="87">
        <f t="shared" si="388"/>
        <v>15.75</v>
      </c>
      <c r="AI2474" s="87">
        <f t="shared" si="389"/>
        <v>-0.25</v>
      </c>
    </row>
    <row r="2475" spans="1:35" ht="12" customHeight="1" x14ac:dyDescent="0.2">
      <c r="A2475" s="73" t="s">
        <v>1887</v>
      </c>
      <c r="B2475" s="74" t="s">
        <v>31</v>
      </c>
      <c r="C2475" s="74" t="s">
        <v>1421</v>
      </c>
      <c r="D2475" s="74" t="s">
        <v>4</v>
      </c>
      <c r="E2475" s="74" t="s">
        <v>1427</v>
      </c>
      <c r="F2475" s="74" t="s">
        <v>2</v>
      </c>
      <c r="G2475" s="74" t="s">
        <v>2680</v>
      </c>
      <c r="H2475" s="76">
        <v>29340</v>
      </c>
      <c r="I2475" s="77">
        <v>68</v>
      </c>
      <c r="J2475" s="78">
        <v>10.130000000000001</v>
      </c>
      <c r="K2475" s="78">
        <v>15</v>
      </c>
      <c r="L2475" s="78">
        <v>36.5</v>
      </c>
      <c r="M2475" s="75" t="s">
        <v>1</v>
      </c>
      <c r="N2475" s="76">
        <v>29620</v>
      </c>
      <c r="O2475" s="77">
        <v>47.4</v>
      </c>
      <c r="P2475" s="78">
        <v>10.23</v>
      </c>
      <c r="Q2475" s="78">
        <v>15.25</v>
      </c>
      <c r="R2475" s="78">
        <v>36.6</v>
      </c>
      <c r="S2475" s="75" t="s">
        <v>1</v>
      </c>
      <c r="T2475" s="79">
        <v>9</v>
      </c>
      <c r="V2475" s="86">
        <v>29620</v>
      </c>
      <c r="X2475" s="81" t="str">
        <f t="shared" si="380"/>
        <v>1980-Q2</v>
      </c>
      <c r="Y2475" s="81" t="str">
        <f t="shared" si="381"/>
        <v>1980-Q2</v>
      </c>
      <c r="Z2475" s="87">
        <f t="shared" si="382"/>
        <v>15</v>
      </c>
      <c r="AB2475" s="81" t="str">
        <f t="shared" si="383"/>
        <v>1981-Q1</v>
      </c>
      <c r="AC2475" s="81" t="str">
        <f t="shared" si="384"/>
        <v>1981-Q1</v>
      </c>
      <c r="AD2475" s="87">
        <f t="shared" si="385"/>
        <v>15.25</v>
      </c>
      <c r="AF2475" s="81" t="str">
        <f t="shared" si="386"/>
        <v>1981-Q1</v>
      </c>
      <c r="AG2475" s="87">
        <f t="shared" si="387"/>
        <v>15</v>
      </c>
      <c r="AH2475" s="87">
        <f t="shared" si="388"/>
        <v>15.25</v>
      </c>
      <c r="AI2475" s="87">
        <f t="shared" si="389"/>
        <v>-0.25</v>
      </c>
    </row>
    <row r="2476" spans="1:35" ht="12" customHeight="1" x14ac:dyDescent="0.2">
      <c r="A2476" s="73" t="s">
        <v>1887</v>
      </c>
      <c r="B2476" s="74" t="s">
        <v>210</v>
      </c>
      <c r="C2476" s="74" t="s">
        <v>2402</v>
      </c>
      <c r="D2476" s="74" t="s">
        <v>905</v>
      </c>
      <c r="E2476" s="74" t="s">
        <v>911</v>
      </c>
      <c r="F2476" s="74" t="s">
        <v>2</v>
      </c>
      <c r="G2476" s="74" t="s">
        <v>2680</v>
      </c>
      <c r="H2476" s="76">
        <v>29252</v>
      </c>
      <c r="I2476" s="77">
        <v>66.099999999999994</v>
      </c>
      <c r="J2476" s="78">
        <v>10.130000000000001</v>
      </c>
      <c r="K2476" s="78">
        <v>14.13</v>
      </c>
      <c r="L2476" s="78">
        <v>33.76</v>
      </c>
      <c r="M2476" s="75" t="s">
        <v>1</v>
      </c>
      <c r="N2476" s="76">
        <v>29617</v>
      </c>
      <c r="O2476" s="77">
        <v>61.4</v>
      </c>
      <c r="P2476" s="78">
        <v>9.91</v>
      </c>
      <c r="Q2476" s="78">
        <v>13.47</v>
      </c>
      <c r="R2476" s="78">
        <v>33.76</v>
      </c>
      <c r="S2476" s="75" t="s">
        <v>1</v>
      </c>
      <c r="T2476" s="79">
        <v>12</v>
      </c>
      <c r="V2476" s="86">
        <v>29617</v>
      </c>
      <c r="X2476" s="81" t="str">
        <f t="shared" si="380"/>
        <v>1980-Q1</v>
      </c>
      <c r="Y2476" s="81" t="str">
        <f t="shared" si="381"/>
        <v>1980-Q1</v>
      </c>
      <c r="Z2476" s="87">
        <f t="shared" si="382"/>
        <v>14.13</v>
      </c>
      <c r="AB2476" s="81" t="str">
        <f t="shared" si="383"/>
        <v>1981-Q1</v>
      </c>
      <c r="AC2476" s="81" t="str">
        <f t="shared" si="384"/>
        <v>1981-Q1</v>
      </c>
      <c r="AD2476" s="87">
        <f t="shared" si="385"/>
        <v>13.47</v>
      </c>
      <c r="AF2476" s="81" t="str">
        <f t="shared" si="386"/>
        <v>1981-Q1</v>
      </c>
      <c r="AG2476" s="87">
        <f t="shared" si="387"/>
        <v>14.13</v>
      </c>
      <c r="AH2476" s="87">
        <f t="shared" si="388"/>
        <v>13.47</v>
      </c>
      <c r="AI2476" s="87">
        <f t="shared" si="389"/>
        <v>0.66000000000000014</v>
      </c>
    </row>
    <row r="2477" spans="1:35" ht="12" customHeight="1" x14ac:dyDescent="0.2">
      <c r="A2477" s="73" t="s">
        <v>1887</v>
      </c>
      <c r="B2477" s="74" t="s">
        <v>98</v>
      </c>
      <c r="C2477" s="74" t="s">
        <v>97</v>
      </c>
      <c r="D2477" s="74" t="s">
        <v>62</v>
      </c>
      <c r="E2477" s="74" t="s">
        <v>424</v>
      </c>
      <c r="F2477" s="74" t="s">
        <v>2</v>
      </c>
      <c r="G2477" s="74" t="s">
        <v>2680</v>
      </c>
      <c r="H2477" s="76">
        <v>29283</v>
      </c>
      <c r="I2477" s="77">
        <v>58.9</v>
      </c>
      <c r="J2477" s="78">
        <v>10.6</v>
      </c>
      <c r="K2477" s="78">
        <v>16</v>
      </c>
      <c r="L2477" s="78">
        <v>35.700000000000003</v>
      </c>
      <c r="M2477" s="75" t="s">
        <v>1</v>
      </c>
      <c r="N2477" s="76">
        <v>29613</v>
      </c>
      <c r="O2477" s="77">
        <v>46</v>
      </c>
      <c r="P2477" s="78">
        <v>10.75</v>
      </c>
      <c r="Q2477" s="78">
        <v>15</v>
      </c>
      <c r="R2477" s="78">
        <v>35.69</v>
      </c>
      <c r="S2477" s="75" t="s">
        <v>1</v>
      </c>
      <c r="T2477" s="79">
        <v>11</v>
      </c>
      <c r="V2477" s="86">
        <v>29613</v>
      </c>
      <c r="X2477" s="81" t="str">
        <f t="shared" si="380"/>
        <v>1980-Q1</v>
      </c>
      <c r="Y2477" s="81" t="str">
        <f t="shared" si="381"/>
        <v>1980-Q1</v>
      </c>
      <c r="Z2477" s="87">
        <f t="shared" si="382"/>
        <v>16</v>
      </c>
      <c r="AB2477" s="81" t="str">
        <f t="shared" si="383"/>
        <v>1981-Q1</v>
      </c>
      <c r="AC2477" s="81" t="str">
        <f t="shared" si="384"/>
        <v>1981-Q1</v>
      </c>
      <c r="AD2477" s="87">
        <f t="shared" si="385"/>
        <v>15</v>
      </c>
      <c r="AF2477" s="81" t="str">
        <f t="shared" si="386"/>
        <v>1981-Q1</v>
      </c>
      <c r="AG2477" s="87">
        <f t="shared" si="387"/>
        <v>16</v>
      </c>
      <c r="AH2477" s="87">
        <f t="shared" si="388"/>
        <v>15</v>
      </c>
      <c r="AI2477" s="87">
        <f t="shared" si="389"/>
        <v>1</v>
      </c>
    </row>
    <row r="2478" spans="1:35" ht="12" customHeight="1" x14ac:dyDescent="0.2">
      <c r="A2478" s="73" t="s">
        <v>1887</v>
      </c>
      <c r="B2478" s="74" t="s">
        <v>14</v>
      </c>
      <c r="C2478" s="74" t="s">
        <v>136</v>
      </c>
      <c r="D2478" s="74" t="s">
        <v>135</v>
      </c>
      <c r="E2478" s="74" t="s">
        <v>1703</v>
      </c>
      <c r="F2478" s="74" t="s">
        <v>2</v>
      </c>
      <c r="G2478" s="74" t="s">
        <v>2680</v>
      </c>
      <c r="H2478" s="76">
        <v>29283</v>
      </c>
      <c r="I2478" s="77">
        <v>25.3</v>
      </c>
      <c r="J2478" s="78">
        <v>11.19</v>
      </c>
      <c r="K2478" s="78">
        <v>15.5</v>
      </c>
      <c r="L2478" s="78">
        <v>40</v>
      </c>
      <c r="M2478" s="75" t="s">
        <v>1</v>
      </c>
      <c r="N2478" s="76">
        <v>29612</v>
      </c>
      <c r="O2478" s="77">
        <v>17.7</v>
      </c>
      <c r="P2478" s="78">
        <v>11.25</v>
      </c>
      <c r="Q2478" s="78">
        <v>15.25</v>
      </c>
      <c r="R2478" s="78">
        <v>36.020000000000003</v>
      </c>
      <c r="S2478" s="75" t="s">
        <v>1</v>
      </c>
      <c r="T2478" s="79">
        <v>10</v>
      </c>
      <c r="V2478" s="86">
        <v>29612</v>
      </c>
      <c r="X2478" s="81" t="str">
        <f t="shared" si="380"/>
        <v>1980-Q1</v>
      </c>
      <c r="Y2478" s="81" t="str">
        <f t="shared" si="381"/>
        <v>1980-Q1</v>
      </c>
      <c r="Z2478" s="87">
        <f t="shared" si="382"/>
        <v>15.5</v>
      </c>
      <c r="AB2478" s="81" t="str">
        <f t="shared" si="383"/>
        <v>1981-Q1</v>
      </c>
      <c r="AC2478" s="81" t="str">
        <f t="shared" si="384"/>
        <v>1981-Q1</v>
      </c>
      <c r="AD2478" s="87">
        <f t="shared" si="385"/>
        <v>15.25</v>
      </c>
      <c r="AF2478" s="81" t="str">
        <f t="shared" si="386"/>
        <v>1981-Q1</v>
      </c>
      <c r="AG2478" s="87">
        <f t="shared" si="387"/>
        <v>15.5</v>
      </c>
      <c r="AH2478" s="87">
        <f t="shared" si="388"/>
        <v>15.25</v>
      </c>
      <c r="AI2478" s="87">
        <f t="shared" si="389"/>
        <v>0.25</v>
      </c>
    </row>
    <row r="2479" spans="1:35" ht="12" customHeight="1" x14ac:dyDescent="0.2">
      <c r="A2479" s="73" t="s">
        <v>1887</v>
      </c>
      <c r="B2479" s="74" t="s">
        <v>92</v>
      </c>
      <c r="C2479" s="74" t="s">
        <v>462</v>
      </c>
      <c r="D2479" s="74" t="s">
        <v>52</v>
      </c>
      <c r="E2479" s="74" t="s">
        <v>466</v>
      </c>
      <c r="F2479" s="74" t="s">
        <v>2</v>
      </c>
      <c r="G2479" s="74" t="s">
        <v>2680</v>
      </c>
      <c r="H2479" s="76">
        <v>29402</v>
      </c>
      <c r="I2479" s="77">
        <v>12.9</v>
      </c>
      <c r="J2479" s="78">
        <v>11.14</v>
      </c>
      <c r="K2479" s="78">
        <v>15</v>
      </c>
      <c r="L2479" s="78">
        <v>29.1</v>
      </c>
      <c r="M2479" s="75" t="s">
        <v>1</v>
      </c>
      <c r="N2479" s="76">
        <v>29609</v>
      </c>
      <c r="O2479" s="77">
        <v>11.7</v>
      </c>
      <c r="P2479" s="78">
        <v>11.13</v>
      </c>
      <c r="Q2479" s="78">
        <v>14.4</v>
      </c>
      <c r="R2479" s="78">
        <v>28.32</v>
      </c>
      <c r="S2479" s="75" t="s">
        <v>1</v>
      </c>
      <c r="T2479" s="79">
        <v>6</v>
      </c>
      <c r="V2479" s="86">
        <v>29609</v>
      </c>
      <c r="X2479" s="81" t="str">
        <f t="shared" si="380"/>
        <v>1980-Q2</v>
      </c>
      <c r="Y2479" s="81" t="str">
        <f t="shared" si="381"/>
        <v>1980-Q2</v>
      </c>
      <c r="Z2479" s="87">
        <f t="shared" si="382"/>
        <v>15</v>
      </c>
      <c r="AB2479" s="81" t="str">
        <f t="shared" si="383"/>
        <v>1981-Q1</v>
      </c>
      <c r="AC2479" s="81" t="str">
        <f t="shared" si="384"/>
        <v>1981-Q1</v>
      </c>
      <c r="AD2479" s="87">
        <f t="shared" si="385"/>
        <v>14.4</v>
      </c>
      <c r="AF2479" s="81" t="str">
        <f t="shared" si="386"/>
        <v>1981-Q1</v>
      </c>
      <c r="AG2479" s="87">
        <f t="shared" si="387"/>
        <v>15</v>
      </c>
      <c r="AH2479" s="87">
        <f t="shared" si="388"/>
        <v>14.4</v>
      </c>
      <c r="AI2479" s="87">
        <f t="shared" si="389"/>
        <v>0.59999999999999964</v>
      </c>
    </row>
    <row r="2480" spans="1:35" ht="12" customHeight="1" x14ac:dyDescent="0.2">
      <c r="A2480" s="73" t="s">
        <v>1887</v>
      </c>
      <c r="B2480" s="74" t="s">
        <v>158</v>
      </c>
      <c r="C2480" s="74" t="s">
        <v>2715</v>
      </c>
      <c r="D2480" s="74" t="s">
        <v>198</v>
      </c>
      <c r="E2480" s="74" t="s">
        <v>1486</v>
      </c>
      <c r="F2480" s="74" t="s">
        <v>2</v>
      </c>
      <c r="G2480" s="74" t="s">
        <v>2680</v>
      </c>
      <c r="H2480" s="76">
        <v>29451</v>
      </c>
      <c r="I2480" s="77">
        <v>6.1</v>
      </c>
      <c r="J2480" s="78">
        <v>10.8</v>
      </c>
      <c r="K2480" s="78">
        <v>15.5</v>
      </c>
      <c r="L2480" s="78">
        <v>32.76</v>
      </c>
      <c r="M2480" s="75" t="s">
        <v>1</v>
      </c>
      <c r="N2480" s="76">
        <v>29609</v>
      </c>
      <c r="O2480" s="77">
        <v>3.1</v>
      </c>
      <c r="P2480" s="78">
        <v>10.01</v>
      </c>
      <c r="Q2480" s="78">
        <v>13.1</v>
      </c>
      <c r="R2480" s="78">
        <v>32.76</v>
      </c>
      <c r="S2480" s="75" t="s">
        <v>1</v>
      </c>
      <c r="T2480" s="79">
        <v>5</v>
      </c>
      <c r="V2480" s="86">
        <v>29609</v>
      </c>
      <c r="X2480" s="81" t="str">
        <f t="shared" si="380"/>
        <v>1980-Q3</v>
      </c>
      <c r="Y2480" s="81" t="str">
        <f t="shared" si="381"/>
        <v>1980-Q3</v>
      </c>
      <c r="Z2480" s="87">
        <f t="shared" si="382"/>
        <v>15.5</v>
      </c>
      <c r="AB2480" s="81" t="str">
        <f t="shared" si="383"/>
        <v>1981-Q1</v>
      </c>
      <c r="AC2480" s="81" t="str">
        <f t="shared" si="384"/>
        <v>1981-Q1</v>
      </c>
      <c r="AD2480" s="87">
        <f t="shared" si="385"/>
        <v>13.1</v>
      </c>
      <c r="AF2480" s="81" t="str">
        <f t="shared" si="386"/>
        <v>1981-Q1</v>
      </c>
      <c r="AG2480" s="87">
        <f t="shared" si="387"/>
        <v>15.5</v>
      </c>
      <c r="AH2480" s="87">
        <f t="shared" si="388"/>
        <v>13.1</v>
      </c>
      <c r="AI2480" s="87">
        <f t="shared" si="389"/>
        <v>2.4000000000000004</v>
      </c>
    </row>
    <row r="2481" spans="1:35" ht="12" customHeight="1" x14ac:dyDescent="0.2">
      <c r="A2481" s="73" t="s">
        <v>1887</v>
      </c>
      <c r="B2481" s="74" t="s">
        <v>181</v>
      </c>
      <c r="C2481" s="74" t="s">
        <v>3018</v>
      </c>
      <c r="D2481" s="74" t="s">
        <v>180</v>
      </c>
      <c r="E2481" s="74" t="s">
        <v>1333</v>
      </c>
      <c r="F2481" s="74" t="s">
        <v>2</v>
      </c>
      <c r="G2481" s="74" t="s">
        <v>2680</v>
      </c>
      <c r="H2481" s="76">
        <v>29217</v>
      </c>
      <c r="I2481" s="77">
        <v>141.30000000000001</v>
      </c>
      <c r="J2481" s="78">
        <v>10.75</v>
      </c>
      <c r="K2481" s="78">
        <v>16</v>
      </c>
      <c r="L2481" s="78">
        <v>36.08</v>
      </c>
      <c r="M2481" s="75" t="s">
        <v>1</v>
      </c>
      <c r="N2481" s="76">
        <v>29605</v>
      </c>
      <c r="O2481" s="77">
        <v>78.400000000000006</v>
      </c>
      <c r="P2481" s="78">
        <v>10.52</v>
      </c>
      <c r="Q2481" s="78">
        <v>15.25</v>
      </c>
      <c r="R2481" s="78">
        <v>36.31</v>
      </c>
      <c r="S2481" s="75" t="s">
        <v>1</v>
      </c>
      <c r="T2481" s="79">
        <v>12</v>
      </c>
      <c r="V2481" s="86">
        <v>29605</v>
      </c>
      <c r="X2481" s="81" t="str">
        <f t="shared" si="380"/>
        <v>1979-Q4</v>
      </c>
      <c r="Y2481" s="81" t="str">
        <f t="shared" si="381"/>
        <v>1979-Q4</v>
      </c>
      <c r="Z2481" s="87">
        <f t="shared" si="382"/>
        <v>16</v>
      </c>
      <c r="AB2481" s="81" t="str">
        <f t="shared" si="383"/>
        <v>1981-Q1</v>
      </c>
      <c r="AC2481" s="81" t="str">
        <f t="shared" si="384"/>
        <v>1981-Q1</v>
      </c>
      <c r="AD2481" s="87">
        <f t="shared" si="385"/>
        <v>15.25</v>
      </c>
      <c r="AF2481" s="81" t="str">
        <f t="shared" si="386"/>
        <v>1981-Q1</v>
      </c>
      <c r="AG2481" s="87">
        <f t="shared" si="387"/>
        <v>16</v>
      </c>
      <c r="AH2481" s="87">
        <f t="shared" si="388"/>
        <v>15.25</v>
      </c>
      <c r="AI2481" s="87">
        <f t="shared" si="389"/>
        <v>0.75</v>
      </c>
    </row>
    <row r="2482" spans="1:35" ht="12" customHeight="1" x14ac:dyDescent="0.2">
      <c r="A2482" s="73" t="s">
        <v>1887</v>
      </c>
      <c r="B2482" s="74" t="s">
        <v>81</v>
      </c>
      <c r="C2482" s="74" t="s">
        <v>84</v>
      </c>
      <c r="D2482" s="74" t="s">
        <v>83</v>
      </c>
      <c r="E2482" s="74" t="s">
        <v>598</v>
      </c>
      <c r="F2482" s="74" t="s">
        <v>2</v>
      </c>
      <c r="G2482" s="74" t="s">
        <v>2680</v>
      </c>
      <c r="H2482" s="76">
        <v>29266</v>
      </c>
      <c r="I2482" s="77">
        <v>24.4</v>
      </c>
      <c r="J2482" s="78">
        <v>10.220000000000001</v>
      </c>
      <c r="K2482" s="78">
        <v>15</v>
      </c>
      <c r="L2482" s="78">
        <v>37.14</v>
      </c>
      <c r="M2482" s="75" t="s">
        <v>1</v>
      </c>
      <c r="N2482" s="76">
        <v>29593</v>
      </c>
      <c r="O2482" s="77">
        <v>23.3</v>
      </c>
      <c r="P2482" s="78">
        <v>9.92</v>
      </c>
      <c r="Q2482" s="78">
        <v>14.3</v>
      </c>
      <c r="R2482" s="78">
        <v>35.56</v>
      </c>
      <c r="S2482" s="75" t="s">
        <v>1</v>
      </c>
      <c r="T2482" s="79">
        <v>10</v>
      </c>
      <c r="V2482" s="86">
        <v>29593</v>
      </c>
      <c r="X2482" s="81" t="str">
        <f t="shared" si="380"/>
        <v>1980-Q1</v>
      </c>
      <c r="Y2482" s="81" t="str">
        <f t="shared" si="381"/>
        <v>1980-Q1</v>
      </c>
      <c r="Z2482" s="87">
        <f t="shared" si="382"/>
        <v>15</v>
      </c>
      <c r="AB2482" s="81" t="str">
        <f t="shared" si="383"/>
        <v>1981-Q1</v>
      </c>
      <c r="AC2482" s="81" t="str">
        <f t="shared" si="384"/>
        <v>1981-Q1</v>
      </c>
      <c r="AD2482" s="87">
        <f t="shared" si="385"/>
        <v>14.3</v>
      </c>
      <c r="AF2482" s="81" t="str">
        <f t="shared" si="386"/>
        <v>1981-Q1</v>
      </c>
      <c r="AG2482" s="87">
        <f t="shared" si="387"/>
        <v>15</v>
      </c>
      <c r="AH2482" s="87">
        <f t="shared" si="388"/>
        <v>14.3</v>
      </c>
      <c r="AI2482" s="87">
        <f t="shared" si="389"/>
        <v>0.69999999999999929</v>
      </c>
    </row>
    <row r="2483" spans="1:35" ht="12" customHeight="1" x14ac:dyDescent="0.2">
      <c r="A2483" s="73" t="s">
        <v>1887</v>
      </c>
      <c r="B2483" s="74" t="s">
        <v>14</v>
      </c>
      <c r="C2483" s="74" t="s">
        <v>131</v>
      </c>
      <c r="D2483" s="74" t="s">
        <v>2095</v>
      </c>
      <c r="E2483" s="74" t="s">
        <v>1729</v>
      </c>
      <c r="F2483" s="74" t="s">
        <v>2</v>
      </c>
      <c r="G2483" s="74" t="s">
        <v>2680</v>
      </c>
      <c r="H2483" s="76">
        <v>29276</v>
      </c>
      <c r="I2483" s="77">
        <v>115.8</v>
      </c>
      <c r="J2483" s="78">
        <v>11.95</v>
      </c>
      <c r="K2483" s="78">
        <v>16</v>
      </c>
      <c r="L2483" s="78">
        <v>36.5</v>
      </c>
      <c r="M2483" s="75" t="s">
        <v>1</v>
      </c>
      <c r="N2483" s="76">
        <v>29588</v>
      </c>
      <c r="O2483" s="77">
        <v>90.1</v>
      </c>
      <c r="P2483" s="78">
        <v>11.71</v>
      </c>
      <c r="Q2483" s="78">
        <v>15.25</v>
      </c>
      <c r="R2483" s="78">
        <v>36.5</v>
      </c>
      <c r="S2483" s="75" t="s">
        <v>1</v>
      </c>
      <c r="T2483" s="79">
        <v>10</v>
      </c>
      <c r="V2483" s="86">
        <v>29588</v>
      </c>
      <c r="X2483" s="81" t="str">
        <f t="shared" si="380"/>
        <v>1980-Q1</v>
      </c>
      <c r="Y2483" s="81" t="str">
        <f t="shared" si="381"/>
        <v>1980-Q1</v>
      </c>
      <c r="Z2483" s="87">
        <f t="shared" si="382"/>
        <v>16</v>
      </c>
      <c r="AB2483" s="81" t="str">
        <f t="shared" si="383"/>
        <v>1981-Q1</v>
      </c>
      <c r="AC2483" s="81" t="str">
        <f t="shared" si="384"/>
        <v>1981-Q1</v>
      </c>
      <c r="AD2483" s="87">
        <f t="shared" si="385"/>
        <v>15.25</v>
      </c>
      <c r="AF2483" s="81" t="str">
        <f t="shared" si="386"/>
        <v>1981-Q1</v>
      </c>
      <c r="AG2483" s="87">
        <f t="shared" si="387"/>
        <v>16</v>
      </c>
      <c r="AH2483" s="87">
        <f t="shared" si="388"/>
        <v>15.25</v>
      </c>
      <c r="AI2483" s="87">
        <f t="shared" si="389"/>
        <v>0.75</v>
      </c>
    </row>
    <row r="2484" spans="1:35" ht="12" customHeight="1" x14ac:dyDescent="0.2">
      <c r="A2484" s="73" t="s">
        <v>1887</v>
      </c>
      <c r="B2484" s="74" t="s">
        <v>51</v>
      </c>
      <c r="C2484" s="74" t="s">
        <v>2445</v>
      </c>
      <c r="D2484" s="74" t="s">
        <v>10</v>
      </c>
      <c r="E2484" s="74" t="s">
        <v>1068</v>
      </c>
      <c r="F2484" s="74" t="s">
        <v>2</v>
      </c>
      <c r="G2484" s="74" t="s">
        <v>2680</v>
      </c>
      <c r="H2484" s="76">
        <v>29357</v>
      </c>
      <c r="I2484" s="77">
        <v>6.2</v>
      </c>
      <c r="J2484" s="78">
        <v>10.67</v>
      </c>
      <c r="K2484" s="78">
        <v>15.5</v>
      </c>
      <c r="L2484" s="78">
        <v>43.44</v>
      </c>
      <c r="M2484" s="75" t="s">
        <v>1</v>
      </c>
      <c r="N2484" s="76">
        <v>29586</v>
      </c>
      <c r="O2484" s="77">
        <v>3.3</v>
      </c>
      <c r="P2484" s="78">
        <v>9.75</v>
      </c>
      <c r="Q2484" s="78">
        <v>13.39</v>
      </c>
      <c r="R2484" s="78">
        <v>43.68</v>
      </c>
      <c r="S2484" s="75" t="s">
        <v>1</v>
      </c>
      <c r="T2484" s="79">
        <v>7</v>
      </c>
      <c r="V2484" s="86">
        <v>29586</v>
      </c>
      <c r="X2484" s="81" t="str">
        <f t="shared" si="380"/>
        <v>1980-Q2</v>
      </c>
      <c r="Y2484" s="81" t="str">
        <f t="shared" si="381"/>
        <v>1980-Q2</v>
      </c>
      <c r="Z2484" s="87">
        <f t="shared" si="382"/>
        <v>15.5</v>
      </c>
      <c r="AB2484" s="81" t="str">
        <f t="shared" si="383"/>
        <v>1980-Q4</v>
      </c>
      <c r="AC2484" s="81" t="str">
        <f t="shared" si="384"/>
        <v>1980-Q4</v>
      </c>
      <c r="AD2484" s="87">
        <f t="shared" si="385"/>
        <v>13.39</v>
      </c>
      <c r="AF2484" s="81" t="str">
        <f t="shared" si="386"/>
        <v>1980-Q4</v>
      </c>
      <c r="AG2484" s="87">
        <f t="shared" si="387"/>
        <v>15.5</v>
      </c>
      <c r="AH2484" s="87">
        <f t="shared" si="388"/>
        <v>13.39</v>
      </c>
      <c r="AI2484" s="87">
        <f t="shared" si="389"/>
        <v>2.1099999999999994</v>
      </c>
    </row>
    <row r="2485" spans="1:35" ht="12" customHeight="1" x14ac:dyDescent="0.2">
      <c r="A2485" s="73" t="s">
        <v>1887</v>
      </c>
      <c r="B2485" s="74" t="s">
        <v>104</v>
      </c>
      <c r="C2485" s="74" t="s">
        <v>264</v>
      </c>
      <c r="D2485" s="74" t="s">
        <v>263</v>
      </c>
      <c r="E2485" s="74" t="s">
        <v>349</v>
      </c>
      <c r="F2485" s="74" t="s">
        <v>2</v>
      </c>
      <c r="G2485" s="74" t="s">
        <v>2680</v>
      </c>
      <c r="H2485" s="76">
        <v>29403</v>
      </c>
      <c r="I2485" s="77">
        <v>91.2</v>
      </c>
      <c r="J2485" s="78">
        <v>11.44</v>
      </c>
      <c r="K2485" s="78">
        <v>14.5</v>
      </c>
      <c r="L2485" s="78">
        <v>36.869999999999997</v>
      </c>
      <c r="M2485" s="75" t="s">
        <v>1</v>
      </c>
      <c r="N2485" s="76">
        <v>29585</v>
      </c>
      <c r="O2485" s="77">
        <v>81</v>
      </c>
      <c r="P2485" s="78">
        <v>11.36</v>
      </c>
      <c r="Q2485" s="78">
        <v>14.5</v>
      </c>
      <c r="R2485" s="78">
        <v>36.25</v>
      </c>
      <c r="S2485" s="75" t="s">
        <v>1</v>
      </c>
      <c r="T2485" s="79">
        <v>6</v>
      </c>
      <c r="V2485" s="86">
        <v>29585</v>
      </c>
      <c r="X2485" s="81" t="str">
        <f t="shared" si="380"/>
        <v>1980-Q3</v>
      </c>
      <c r="Y2485" s="81" t="str">
        <f t="shared" si="381"/>
        <v>1980-Q3</v>
      </c>
      <c r="Z2485" s="87">
        <f t="shared" si="382"/>
        <v>14.5</v>
      </c>
      <c r="AB2485" s="81" t="str">
        <f t="shared" si="383"/>
        <v>1980-Q4</v>
      </c>
      <c r="AC2485" s="81" t="str">
        <f t="shared" si="384"/>
        <v>1980-Q4</v>
      </c>
      <c r="AD2485" s="87">
        <f t="shared" si="385"/>
        <v>14.5</v>
      </c>
      <c r="AF2485" s="81" t="str">
        <f t="shared" si="386"/>
        <v>1980-Q4</v>
      </c>
      <c r="AG2485" s="87">
        <f t="shared" si="387"/>
        <v>14.5</v>
      </c>
      <c r="AH2485" s="87">
        <f t="shared" si="388"/>
        <v>14.5</v>
      </c>
      <c r="AI2485" s="87">
        <f t="shared" si="389"/>
        <v>0</v>
      </c>
    </row>
    <row r="2486" spans="1:35" ht="12" customHeight="1" x14ac:dyDescent="0.2">
      <c r="A2486" s="73" t="s">
        <v>1887</v>
      </c>
      <c r="B2486" s="74" t="s">
        <v>104</v>
      </c>
      <c r="C2486" s="74" t="s">
        <v>103</v>
      </c>
      <c r="D2486" s="74" t="s">
        <v>102</v>
      </c>
      <c r="E2486" s="74" t="s">
        <v>361</v>
      </c>
      <c r="F2486" s="74" t="s">
        <v>2</v>
      </c>
      <c r="G2486" s="74" t="s">
        <v>2680</v>
      </c>
      <c r="H2486" s="76">
        <v>29215</v>
      </c>
      <c r="I2486" s="77">
        <v>393.2</v>
      </c>
      <c r="J2486" s="78">
        <v>11.13</v>
      </c>
      <c r="K2486" s="78">
        <v>15</v>
      </c>
      <c r="L2486" s="78">
        <v>40</v>
      </c>
      <c r="M2486" s="75" t="s">
        <v>1</v>
      </c>
      <c r="N2486" s="76">
        <v>29585</v>
      </c>
      <c r="O2486" s="77">
        <v>294.2</v>
      </c>
      <c r="P2486" s="78">
        <v>11.2</v>
      </c>
      <c r="Q2486" s="78">
        <v>14.95</v>
      </c>
      <c r="R2486" s="78">
        <v>40</v>
      </c>
      <c r="S2486" s="75" t="s">
        <v>1</v>
      </c>
      <c r="T2486" s="79">
        <v>12</v>
      </c>
      <c r="V2486" s="86">
        <v>29585</v>
      </c>
      <c r="X2486" s="81" t="str">
        <f t="shared" si="380"/>
        <v>1979-Q4</v>
      </c>
      <c r="Y2486" s="81" t="str">
        <f t="shared" si="381"/>
        <v>1979-Q4</v>
      </c>
      <c r="Z2486" s="87">
        <f t="shared" si="382"/>
        <v>15</v>
      </c>
      <c r="AB2486" s="81" t="str">
        <f t="shared" si="383"/>
        <v>1980-Q4</v>
      </c>
      <c r="AC2486" s="81" t="str">
        <f t="shared" si="384"/>
        <v>1980-Q4</v>
      </c>
      <c r="AD2486" s="87">
        <f t="shared" si="385"/>
        <v>14.95</v>
      </c>
      <c r="AF2486" s="81" t="str">
        <f t="shared" si="386"/>
        <v>1980-Q4</v>
      </c>
      <c r="AG2486" s="87">
        <f t="shared" si="387"/>
        <v>15</v>
      </c>
      <c r="AH2486" s="87">
        <f t="shared" si="388"/>
        <v>14.95</v>
      </c>
      <c r="AI2486" s="87">
        <f t="shared" si="389"/>
        <v>5.0000000000000711E-2</v>
      </c>
    </row>
    <row r="2487" spans="1:35" ht="12" customHeight="1" x14ac:dyDescent="0.2">
      <c r="A2487" s="73" t="s">
        <v>1887</v>
      </c>
      <c r="B2487" s="74" t="s">
        <v>63</v>
      </c>
      <c r="C2487" s="74" t="s">
        <v>3019</v>
      </c>
      <c r="D2487" s="74" t="s">
        <v>62</v>
      </c>
      <c r="E2487" s="74" t="s">
        <v>805</v>
      </c>
      <c r="F2487" s="74" t="s">
        <v>2</v>
      </c>
      <c r="G2487" s="74" t="s">
        <v>2680</v>
      </c>
      <c r="H2487" s="76">
        <v>29486</v>
      </c>
      <c r="I2487" s="77">
        <v>29.5</v>
      </c>
      <c r="J2487" s="78">
        <v>9.5500000000000007</v>
      </c>
      <c r="K2487" s="75" t="s">
        <v>1</v>
      </c>
      <c r="L2487" s="75" t="s">
        <v>1</v>
      </c>
      <c r="M2487" s="75" t="s">
        <v>1</v>
      </c>
      <c r="N2487" s="76">
        <v>29577</v>
      </c>
      <c r="O2487" s="77">
        <v>19</v>
      </c>
      <c r="P2487" s="78">
        <v>9.5500000000000007</v>
      </c>
      <c r="Q2487" s="75" t="s">
        <v>1</v>
      </c>
      <c r="R2487" s="75" t="s">
        <v>1</v>
      </c>
      <c r="S2487" s="75" t="s">
        <v>1</v>
      </c>
      <c r="T2487" s="79">
        <v>3</v>
      </c>
      <c r="V2487" s="86">
        <v>29577</v>
      </c>
      <c r="X2487" s="81" t="str">
        <f t="shared" si="380"/>
        <v>1980-Q3</v>
      </c>
      <c r="Y2487" s="81" t="str">
        <f t="shared" si="381"/>
        <v/>
      </c>
      <c r="Z2487" s="87" t="str">
        <f t="shared" si="382"/>
        <v/>
      </c>
      <c r="AB2487" s="81" t="str">
        <f t="shared" si="383"/>
        <v>1980-Q4</v>
      </c>
      <c r="AC2487" s="81" t="str">
        <f t="shared" si="384"/>
        <v/>
      </c>
      <c r="AD2487" s="87" t="str">
        <f t="shared" si="385"/>
        <v/>
      </c>
      <c r="AF2487" s="81" t="str">
        <f t="shared" si="386"/>
        <v/>
      </c>
      <c r="AG2487" s="87" t="str">
        <f t="shared" si="387"/>
        <v/>
      </c>
      <c r="AH2487" s="87" t="str">
        <f t="shared" si="388"/>
        <v/>
      </c>
      <c r="AI2487" s="87" t="str">
        <f t="shared" si="389"/>
        <v/>
      </c>
    </row>
    <row r="2488" spans="1:35" ht="12" customHeight="1" x14ac:dyDescent="0.2">
      <c r="A2488" s="73" t="s">
        <v>1887</v>
      </c>
      <c r="B2488" s="74" t="s">
        <v>199</v>
      </c>
      <c r="C2488" s="74" t="s">
        <v>2715</v>
      </c>
      <c r="D2488" s="74" t="s">
        <v>198</v>
      </c>
      <c r="E2488" s="74" t="s">
        <v>1025</v>
      </c>
      <c r="F2488" s="74" t="s">
        <v>2</v>
      </c>
      <c r="G2488" s="74" t="s">
        <v>2680</v>
      </c>
      <c r="H2488" s="76">
        <v>29317.75</v>
      </c>
      <c r="I2488" s="77">
        <v>36.299999999999997</v>
      </c>
      <c r="J2488" s="78">
        <v>11.04</v>
      </c>
      <c r="K2488" s="78">
        <v>15</v>
      </c>
      <c r="L2488" s="78">
        <v>38.65</v>
      </c>
      <c r="M2488" s="75" t="s">
        <v>1</v>
      </c>
      <c r="N2488" s="76">
        <v>29577</v>
      </c>
      <c r="O2488" s="77">
        <v>21.7</v>
      </c>
      <c r="P2488" s="78">
        <v>10.34</v>
      </c>
      <c r="Q2488" s="78">
        <v>13.45</v>
      </c>
      <c r="R2488" s="78">
        <v>38.71</v>
      </c>
      <c r="S2488" s="78">
        <v>442.7</v>
      </c>
      <c r="T2488" s="79">
        <v>8</v>
      </c>
      <c r="V2488" s="86">
        <v>29577</v>
      </c>
      <c r="X2488" s="81" t="str">
        <f t="shared" si="380"/>
        <v>1980-Q2</v>
      </c>
      <c r="Y2488" s="81" t="str">
        <f t="shared" si="381"/>
        <v>1980-Q2</v>
      </c>
      <c r="Z2488" s="87">
        <f t="shared" si="382"/>
        <v>15</v>
      </c>
      <c r="AB2488" s="81" t="str">
        <f t="shared" si="383"/>
        <v>1980-Q4</v>
      </c>
      <c r="AC2488" s="81" t="str">
        <f t="shared" si="384"/>
        <v>1980-Q4</v>
      </c>
      <c r="AD2488" s="87">
        <f t="shared" si="385"/>
        <v>13.45</v>
      </c>
      <c r="AF2488" s="81" t="str">
        <f t="shared" si="386"/>
        <v>1980-Q4</v>
      </c>
      <c r="AG2488" s="87">
        <f t="shared" si="387"/>
        <v>15</v>
      </c>
      <c r="AH2488" s="87">
        <f t="shared" si="388"/>
        <v>13.45</v>
      </c>
      <c r="AI2488" s="87">
        <f t="shared" si="389"/>
        <v>1.5500000000000007</v>
      </c>
    </row>
    <row r="2489" spans="1:35" ht="12" customHeight="1" x14ac:dyDescent="0.2">
      <c r="A2489" s="73" t="s">
        <v>1887</v>
      </c>
      <c r="B2489" s="74" t="s">
        <v>42</v>
      </c>
      <c r="C2489" s="74" t="s">
        <v>1148</v>
      </c>
      <c r="D2489" s="74" t="s">
        <v>12</v>
      </c>
      <c r="E2489" s="74" t="s">
        <v>1160</v>
      </c>
      <c r="F2489" s="74" t="s">
        <v>2</v>
      </c>
      <c r="G2489" s="74" t="s">
        <v>2680</v>
      </c>
      <c r="H2489" s="76">
        <v>29404</v>
      </c>
      <c r="I2489" s="77">
        <v>20.5</v>
      </c>
      <c r="J2489" s="78">
        <v>11.38</v>
      </c>
      <c r="K2489" s="78">
        <v>15.5</v>
      </c>
      <c r="L2489" s="78">
        <v>38.11</v>
      </c>
      <c r="M2489" s="75" t="s">
        <v>1</v>
      </c>
      <c r="N2489" s="76">
        <v>29577</v>
      </c>
      <c r="O2489" s="77">
        <v>11.9</v>
      </c>
      <c r="P2489" s="78">
        <v>11.16</v>
      </c>
      <c r="Q2489" s="78">
        <v>15</v>
      </c>
      <c r="R2489" s="78">
        <v>38.11</v>
      </c>
      <c r="S2489" s="75" t="s">
        <v>1</v>
      </c>
      <c r="T2489" s="79">
        <v>5</v>
      </c>
      <c r="V2489" s="86">
        <v>29577</v>
      </c>
      <c r="X2489" s="81" t="str">
        <f t="shared" si="380"/>
        <v>1980-Q3</v>
      </c>
      <c r="Y2489" s="81" t="str">
        <f t="shared" si="381"/>
        <v>1980-Q3</v>
      </c>
      <c r="Z2489" s="87">
        <f t="shared" si="382"/>
        <v>15.5</v>
      </c>
      <c r="AB2489" s="81" t="str">
        <f t="shared" si="383"/>
        <v>1980-Q4</v>
      </c>
      <c r="AC2489" s="81" t="str">
        <f t="shared" si="384"/>
        <v>1980-Q4</v>
      </c>
      <c r="AD2489" s="87">
        <f t="shared" si="385"/>
        <v>15</v>
      </c>
      <c r="AF2489" s="81" t="str">
        <f t="shared" si="386"/>
        <v>1980-Q4</v>
      </c>
      <c r="AG2489" s="87">
        <f t="shared" si="387"/>
        <v>15.5</v>
      </c>
      <c r="AH2489" s="87">
        <f t="shared" si="388"/>
        <v>15</v>
      </c>
      <c r="AI2489" s="87">
        <f t="shared" si="389"/>
        <v>0.5</v>
      </c>
    </row>
    <row r="2490" spans="1:35" ht="12" customHeight="1" x14ac:dyDescent="0.2">
      <c r="A2490" s="73" t="s">
        <v>1887</v>
      </c>
      <c r="B2490" s="74" t="s">
        <v>6</v>
      </c>
      <c r="C2490" s="74" t="s">
        <v>5</v>
      </c>
      <c r="D2490" s="74" t="s">
        <v>4</v>
      </c>
      <c r="E2490" s="74" t="s">
        <v>1855</v>
      </c>
      <c r="F2490" s="74" t="s">
        <v>2</v>
      </c>
      <c r="G2490" s="74" t="s">
        <v>2680</v>
      </c>
      <c r="H2490" s="76">
        <v>29262</v>
      </c>
      <c r="I2490" s="77">
        <v>56</v>
      </c>
      <c r="J2490" s="78">
        <v>10.85</v>
      </c>
      <c r="K2490" s="78">
        <v>16.5</v>
      </c>
      <c r="L2490" s="78">
        <v>34.299999999999997</v>
      </c>
      <c r="M2490" s="75" t="s">
        <v>1</v>
      </c>
      <c r="N2490" s="76">
        <v>29574</v>
      </c>
      <c r="O2490" s="77">
        <v>39.1</v>
      </c>
      <c r="P2490" s="78">
        <v>10.31</v>
      </c>
      <c r="Q2490" s="78">
        <v>14.5</v>
      </c>
      <c r="R2490" s="78">
        <v>34.9</v>
      </c>
      <c r="S2490" s="75" t="s">
        <v>1</v>
      </c>
      <c r="T2490" s="79">
        <v>10</v>
      </c>
      <c r="V2490" s="86">
        <v>29574</v>
      </c>
      <c r="X2490" s="81" t="str">
        <f t="shared" si="380"/>
        <v>1980-Q1</v>
      </c>
      <c r="Y2490" s="81" t="str">
        <f t="shared" si="381"/>
        <v>1980-Q1</v>
      </c>
      <c r="Z2490" s="87">
        <f t="shared" si="382"/>
        <v>16.5</v>
      </c>
      <c r="AB2490" s="81" t="str">
        <f t="shared" si="383"/>
        <v>1980-Q4</v>
      </c>
      <c r="AC2490" s="81" t="str">
        <f t="shared" si="384"/>
        <v>1980-Q4</v>
      </c>
      <c r="AD2490" s="87">
        <f t="shared" si="385"/>
        <v>14.5</v>
      </c>
      <c r="AF2490" s="81" t="str">
        <f t="shared" si="386"/>
        <v>1980-Q4</v>
      </c>
      <c r="AG2490" s="87">
        <f t="shared" si="387"/>
        <v>16.5</v>
      </c>
      <c r="AH2490" s="87">
        <f t="shared" si="388"/>
        <v>14.5</v>
      </c>
      <c r="AI2490" s="87">
        <f t="shared" si="389"/>
        <v>2</v>
      </c>
    </row>
    <row r="2491" spans="1:35" ht="12" customHeight="1" x14ac:dyDescent="0.2">
      <c r="A2491" s="73" t="s">
        <v>1887</v>
      </c>
      <c r="B2491" s="74" t="s">
        <v>116</v>
      </c>
      <c r="C2491" s="74" t="s">
        <v>13</v>
      </c>
      <c r="D2491" s="74" t="s">
        <v>12</v>
      </c>
      <c r="E2491" s="74" t="s">
        <v>1883</v>
      </c>
      <c r="F2491" s="74" t="s">
        <v>2</v>
      </c>
      <c r="G2491" s="74" t="s">
        <v>2680</v>
      </c>
      <c r="H2491" s="76">
        <v>29364</v>
      </c>
      <c r="I2491" s="77">
        <v>15.8</v>
      </c>
      <c r="J2491" s="78">
        <v>10.06</v>
      </c>
      <c r="K2491" s="78">
        <v>14.8</v>
      </c>
      <c r="L2491" s="78">
        <v>34.9</v>
      </c>
      <c r="M2491" s="75" t="s">
        <v>1</v>
      </c>
      <c r="N2491" s="76">
        <v>29574</v>
      </c>
      <c r="O2491" s="77">
        <v>14.5</v>
      </c>
      <c r="P2491" s="78">
        <v>10</v>
      </c>
      <c r="Q2491" s="78">
        <v>14.64</v>
      </c>
      <c r="R2491" s="78">
        <v>34.9</v>
      </c>
      <c r="S2491" s="75" t="s">
        <v>1</v>
      </c>
      <c r="T2491" s="79">
        <v>7</v>
      </c>
      <c r="V2491" s="86">
        <v>29574</v>
      </c>
      <c r="X2491" s="81" t="str">
        <f t="shared" si="380"/>
        <v>1980-Q2</v>
      </c>
      <c r="Y2491" s="81" t="str">
        <f t="shared" si="381"/>
        <v>1980-Q2</v>
      </c>
      <c r="Z2491" s="87">
        <f t="shared" si="382"/>
        <v>14.8</v>
      </c>
      <c r="AB2491" s="81" t="str">
        <f t="shared" si="383"/>
        <v>1980-Q4</v>
      </c>
      <c r="AC2491" s="81" t="str">
        <f t="shared" si="384"/>
        <v>1980-Q4</v>
      </c>
      <c r="AD2491" s="87">
        <f t="shared" si="385"/>
        <v>14.64</v>
      </c>
      <c r="AF2491" s="81" t="str">
        <f t="shared" si="386"/>
        <v>1980-Q4</v>
      </c>
      <c r="AG2491" s="87">
        <f t="shared" si="387"/>
        <v>14.8</v>
      </c>
      <c r="AH2491" s="87">
        <f t="shared" si="388"/>
        <v>14.64</v>
      </c>
      <c r="AI2491" s="87">
        <f t="shared" si="389"/>
        <v>0.16000000000000014</v>
      </c>
    </row>
    <row r="2492" spans="1:35" ht="12" customHeight="1" x14ac:dyDescent="0.2">
      <c r="A2492" s="73" t="s">
        <v>1887</v>
      </c>
      <c r="B2492" s="74" t="s">
        <v>28</v>
      </c>
      <c r="C2492" s="74" t="s">
        <v>1145</v>
      </c>
      <c r="D2492" s="74" t="s">
        <v>2877</v>
      </c>
      <c r="E2492" s="74" t="s">
        <v>1587</v>
      </c>
      <c r="F2492" s="74" t="s">
        <v>2</v>
      </c>
      <c r="G2492" s="74" t="s">
        <v>2680</v>
      </c>
      <c r="H2492" s="76">
        <v>29434</v>
      </c>
      <c r="I2492" s="77">
        <v>7</v>
      </c>
      <c r="J2492" s="78">
        <v>12.06</v>
      </c>
      <c r="K2492" s="78">
        <v>18</v>
      </c>
      <c r="L2492" s="78">
        <v>32.65</v>
      </c>
      <c r="M2492" s="75" t="s">
        <v>1</v>
      </c>
      <c r="N2492" s="76">
        <v>29573</v>
      </c>
      <c r="O2492" s="77">
        <v>5.2</v>
      </c>
      <c r="P2492" s="78">
        <v>11.29</v>
      </c>
      <c r="Q2492" s="78">
        <v>15.8</v>
      </c>
      <c r="R2492" s="78">
        <v>32.4</v>
      </c>
      <c r="S2492" s="75" t="s">
        <v>1</v>
      </c>
      <c r="T2492" s="79">
        <v>4</v>
      </c>
      <c r="V2492" s="86">
        <v>29573</v>
      </c>
      <c r="X2492" s="81" t="str">
        <f t="shared" si="380"/>
        <v>1980-Q3</v>
      </c>
      <c r="Y2492" s="81" t="str">
        <f t="shared" si="381"/>
        <v>1980-Q3</v>
      </c>
      <c r="Z2492" s="87">
        <f t="shared" si="382"/>
        <v>18</v>
      </c>
      <c r="AB2492" s="81" t="str">
        <f t="shared" si="383"/>
        <v>1980-Q4</v>
      </c>
      <c r="AC2492" s="81" t="str">
        <f t="shared" si="384"/>
        <v>1980-Q4</v>
      </c>
      <c r="AD2492" s="87">
        <f t="shared" si="385"/>
        <v>15.8</v>
      </c>
      <c r="AF2492" s="81" t="str">
        <f t="shared" si="386"/>
        <v>1980-Q4</v>
      </c>
      <c r="AG2492" s="87">
        <f t="shared" si="387"/>
        <v>18</v>
      </c>
      <c r="AH2492" s="87">
        <f t="shared" si="388"/>
        <v>15.8</v>
      </c>
      <c r="AI2492" s="87">
        <f t="shared" si="389"/>
        <v>2.1999999999999993</v>
      </c>
    </row>
    <row r="2493" spans="1:35" ht="12" customHeight="1" x14ac:dyDescent="0.2">
      <c r="A2493" s="73" t="s">
        <v>1887</v>
      </c>
      <c r="B2493" s="74" t="s">
        <v>76</v>
      </c>
      <c r="C2493" s="74" t="s">
        <v>75</v>
      </c>
      <c r="D2493" s="74" t="s">
        <v>22</v>
      </c>
      <c r="E2493" s="74" t="s">
        <v>685</v>
      </c>
      <c r="F2493" s="74" t="s">
        <v>2</v>
      </c>
      <c r="G2493" s="74" t="s">
        <v>2680</v>
      </c>
      <c r="H2493" s="76">
        <v>29399</v>
      </c>
      <c r="I2493" s="77">
        <v>26.4</v>
      </c>
      <c r="J2493" s="78">
        <v>11.37</v>
      </c>
      <c r="K2493" s="78">
        <v>14.5</v>
      </c>
      <c r="L2493" s="78">
        <v>40.9</v>
      </c>
      <c r="M2493" s="75" t="s">
        <v>1</v>
      </c>
      <c r="N2493" s="76">
        <v>29572</v>
      </c>
      <c r="O2493" s="77">
        <v>11.5</v>
      </c>
      <c r="P2493" s="78">
        <v>10.82</v>
      </c>
      <c r="Q2493" s="78">
        <v>13.25</v>
      </c>
      <c r="R2493" s="78">
        <v>42.72</v>
      </c>
      <c r="S2493" s="75" t="s">
        <v>1</v>
      </c>
      <c r="T2493" s="79">
        <v>5</v>
      </c>
      <c r="V2493" s="86">
        <v>29572</v>
      </c>
      <c r="X2493" s="81" t="str">
        <f t="shared" si="380"/>
        <v>1980-Q2</v>
      </c>
      <c r="Y2493" s="81" t="str">
        <f t="shared" si="381"/>
        <v>1980-Q2</v>
      </c>
      <c r="Z2493" s="87">
        <f t="shared" si="382"/>
        <v>14.5</v>
      </c>
      <c r="AB2493" s="81" t="str">
        <f t="shared" si="383"/>
        <v>1980-Q4</v>
      </c>
      <c r="AC2493" s="81" t="str">
        <f t="shared" si="384"/>
        <v>1980-Q4</v>
      </c>
      <c r="AD2493" s="87">
        <f t="shared" si="385"/>
        <v>13.25</v>
      </c>
      <c r="AF2493" s="81" t="str">
        <f t="shared" si="386"/>
        <v>1980-Q4</v>
      </c>
      <c r="AG2493" s="87">
        <f t="shared" si="387"/>
        <v>14.5</v>
      </c>
      <c r="AH2493" s="87">
        <f t="shared" si="388"/>
        <v>13.25</v>
      </c>
      <c r="AI2493" s="87">
        <f t="shared" si="389"/>
        <v>1.25</v>
      </c>
    </row>
    <row r="2494" spans="1:35" ht="12" customHeight="1" x14ac:dyDescent="0.2">
      <c r="A2494" s="73" t="s">
        <v>1887</v>
      </c>
      <c r="B2494" s="74" t="s">
        <v>259</v>
      </c>
      <c r="C2494" s="74" t="s">
        <v>3020</v>
      </c>
      <c r="D2494" s="74" t="s">
        <v>10</v>
      </c>
      <c r="E2494" s="74" t="s">
        <v>377</v>
      </c>
      <c r="F2494" s="74" t="s">
        <v>2</v>
      </c>
      <c r="G2494" s="74" t="s">
        <v>2680</v>
      </c>
      <c r="H2494" s="76">
        <v>29348</v>
      </c>
      <c r="I2494" s="77">
        <v>112.4</v>
      </c>
      <c r="J2494" s="78">
        <v>11.75</v>
      </c>
      <c r="K2494" s="78">
        <v>17</v>
      </c>
      <c r="L2494" s="78">
        <v>34.6</v>
      </c>
      <c r="M2494" s="75" t="s">
        <v>1</v>
      </c>
      <c r="N2494" s="76">
        <v>29567</v>
      </c>
      <c r="O2494" s="77">
        <v>27.1</v>
      </c>
      <c r="P2494" s="78">
        <v>10.19</v>
      </c>
      <c r="Q2494" s="78">
        <v>15.45</v>
      </c>
      <c r="R2494" s="78">
        <v>34.619999999999997</v>
      </c>
      <c r="S2494" s="75" t="s">
        <v>1</v>
      </c>
      <c r="T2494" s="79">
        <v>7</v>
      </c>
      <c r="V2494" s="86">
        <v>29567</v>
      </c>
      <c r="X2494" s="81" t="str">
        <f t="shared" si="380"/>
        <v>1980-Q2</v>
      </c>
      <c r="Y2494" s="81" t="str">
        <f t="shared" si="381"/>
        <v>1980-Q2</v>
      </c>
      <c r="Z2494" s="87">
        <f t="shared" si="382"/>
        <v>17</v>
      </c>
      <c r="AB2494" s="81" t="str">
        <f t="shared" si="383"/>
        <v>1980-Q4</v>
      </c>
      <c r="AC2494" s="81" t="str">
        <f t="shared" si="384"/>
        <v>1980-Q4</v>
      </c>
      <c r="AD2494" s="87">
        <f t="shared" si="385"/>
        <v>15.45</v>
      </c>
      <c r="AF2494" s="81" t="str">
        <f t="shared" si="386"/>
        <v>1980-Q4</v>
      </c>
      <c r="AG2494" s="87">
        <f t="shared" si="387"/>
        <v>17</v>
      </c>
      <c r="AH2494" s="87">
        <f t="shared" si="388"/>
        <v>15.45</v>
      </c>
      <c r="AI2494" s="87">
        <f t="shared" si="389"/>
        <v>1.5500000000000007</v>
      </c>
    </row>
    <row r="2495" spans="1:35" ht="12" customHeight="1" x14ac:dyDescent="0.2">
      <c r="A2495" s="73" t="s">
        <v>1887</v>
      </c>
      <c r="B2495" s="74" t="s">
        <v>28</v>
      </c>
      <c r="C2495" s="74" t="s">
        <v>1502</v>
      </c>
      <c r="D2495" s="74" t="s">
        <v>22</v>
      </c>
      <c r="E2495" s="74" t="s">
        <v>1510</v>
      </c>
      <c r="F2495" s="74" t="s">
        <v>2</v>
      </c>
      <c r="G2495" s="74" t="s">
        <v>2680</v>
      </c>
      <c r="H2495" s="76">
        <v>29494</v>
      </c>
      <c r="I2495" s="77">
        <v>12.7</v>
      </c>
      <c r="J2495" s="78">
        <v>11.17</v>
      </c>
      <c r="K2495" s="78">
        <v>16.5</v>
      </c>
      <c r="L2495" s="78">
        <v>43.16</v>
      </c>
      <c r="M2495" s="75" t="s">
        <v>1</v>
      </c>
      <c r="N2495" s="76">
        <v>29564</v>
      </c>
      <c r="O2495" s="77">
        <v>9.5</v>
      </c>
      <c r="P2495" s="78">
        <v>10.63</v>
      </c>
      <c r="Q2495" s="78">
        <v>15.35</v>
      </c>
      <c r="R2495" s="78">
        <v>43</v>
      </c>
      <c r="S2495" s="75" t="s">
        <v>1</v>
      </c>
      <c r="T2495" s="79">
        <v>2</v>
      </c>
      <c r="V2495" s="86">
        <v>29564</v>
      </c>
      <c r="X2495" s="81" t="str">
        <f t="shared" si="380"/>
        <v>1980-Q3</v>
      </c>
      <c r="Y2495" s="81" t="str">
        <f t="shared" si="381"/>
        <v>1980-Q3</v>
      </c>
      <c r="Z2495" s="87">
        <f t="shared" si="382"/>
        <v>16.5</v>
      </c>
      <c r="AB2495" s="81" t="str">
        <f t="shared" si="383"/>
        <v>1980-Q4</v>
      </c>
      <c r="AC2495" s="81" t="str">
        <f t="shared" si="384"/>
        <v>1980-Q4</v>
      </c>
      <c r="AD2495" s="87">
        <f t="shared" si="385"/>
        <v>15.35</v>
      </c>
      <c r="AF2495" s="81" t="str">
        <f t="shared" si="386"/>
        <v>1980-Q4</v>
      </c>
      <c r="AG2495" s="87">
        <f t="shared" si="387"/>
        <v>16.5</v>
      </c>
      <c r="AH2495" s="87">
        <f t="shared" si="388"/>
        <v>15.35</v>
      </c>
      <c r="AI2495" s="87">
        <f t="shared" si="389"/>
        <v>1.1500000000000004</v>
      </c>
    </row>
    <row r="2496" spans="1:35" ht="12" customHeight="1" x14ac:dyDescent="0.2">
      <c r="A2496" s="73" t="s">
        <v>1887</v>
      </c>
      <c r="B2496" s="74" t="s">
        <v>257</v>
      </c>
      <c r="C2496" s="74" t="s">
        <v>2451</v>
      </c>
      <c r="D2496" s="74" t="s">
        <v>2228</v>
      </c>
      <c r="E2496" s="74" t="s">
        <v>403</v>
      </c>
      <c r="F2496" s="74" t="s">
        <v>2</v>
      </c>
      <c r="G2496" s="74" t="s">
        <v>2680</v>
      </c>
      <c r="H2496" s="76">
        <v>29405</v>
      </c>
      <c r="I2496" s="77">
        <v>46.9</v>
      </c>
      <c r="J2496" s="78">
        <v>11.9</v>
      </c>
      <c r="K2496" s="78">
        <v>16.600000000000001</v>
      </c>
      <c r="L2496" s="78">
        <v>40</v>
      </c>
      <c r="M2496" s="75" t="s">
        <v>1</v>
      </c>
      <c r="N2496" s="76">
        <v>29563</v>
      </c>
      <c r="O2496" s="77">
        <v>35.799999999999997</v>
      </c>
      <c r="P2496" s="78">
        <v>11.3</v>
      </c>
      <c r="Q2496" s="78">
        <v>15.1</v>
      </c>
      <c r="R2496" s="78">
        <v>40</v>
      </c>
      <c r="S2496" s="75" t="s">
        <v>1</v>
      </c>
      <c r="T2496" s="79">
        <v>5</v>
      </c>
      <c r="V2496" s="86">
        <v>29563</v>
      </c>
      <c r="X2496" s="81" t="str">
        <f t="shared" si="380"/>
        <v>1980-Q3</v>
      </c>
      <c r="Y2496" s="81" t="str">
        <f t="shared" si="381"/>
        <v>1980-Q3</v>
      </c>
      <c r="Z2496" s="87">
        <f t="shared" si="382"/>
        <v>16.600000000000001</v>
      </c>
      <c r="AB2496" s="81" t="str">
        <f t="shared" si="383"/>
        <v>1980-Q4</v>
      </c>
      <c r="AC2496" s="81" t="str">
        <f t="shared" si="384"/>
        <v>1980-Q4</v>
      </c>
      <c r="AD2496" s="87">
        <f t="shared" si="385"/>
        <v>15.1</v>
      </c>
      <c r="AF2496" s="81" t="str">
        <f t="shared" si="386"/>
        <v>1980-Q4</v>
      </c>
      <c r="AG2496" s="87">
        <f t="shared" si="387"/>
        <v>16.600000000000001</v>
      </c>
      <c r="AH2496" s="87">
        <f t="shared" si="388"/>
        <v>15.1</v>
      </c>
      <c r="AI2496" s="87">
        <f t="shared" si="389"/>
        <v>1.5000000000000018</v>
      </c>
    </row>
    <row r="2497" spans="1:35" ht="12" customHeight="1" x14ac:dyDescent="0.2">
      <c r="A2497" s="73" t="s">
        <v>1887</v>
      </c>
      <c r="B2497" s="74" t="s">
        <v>193</v>
      </c>
      <c r="C2497" s="74" t="s">
        <v>2034</v>
      </c>
      <c r="D2497" s="74" t="s">
        <v>167</v>
      </c>
      <c r="E2497" s="74" t="s">
        <v>1046</v>
      </c>
      <c r="F2497" s="74" t="s">
        <v>2</v>
      </c>
      <c r="G2497" s="74" t="s">
        <v>2680</v>
      </c>
      <c r="H2497" s="76">
        <v>29350</v>
      </c>
      <c r="I2497" s="77">
        <v>91.3</v>
      </c>
      <c r="J2497" s="78">
        <v>11.09</v>
      </c>
      <c r="K2497" s="78">
        <v>15</v>
      </c>
      <c r="L2497" s="78">
        <v>38</v>
      </c>
      <c r="M2497" s="75" t="s">
        <v>1</v>
      </c>
      <c r="N2497" s="76">
        <v>29563</v>
      </c>
      <c r="O2497" s="77">
        <v>71.8</v>
      </c>
      <c r="P2497" s="78">
        <v>10.8</v>
      </c>
      <c r="Q2497" s="78">
        <v>14.15</v>
      </c>
      <c r="R2497" s="78">
        <v>36</v>
      </c>
      <c r="S2497" s="75" t="s">
        <v>1</v>
      </c>
      <c r="T2497" s="79">
        <v>7</v>
      </c>
      <c r="V2497" s="86">
        <v>29563</v>
      </c>
      <c r="X2497" s="81" t="str">
        <f t="shared" si="380"/>
        <v>1980-Q2</v>
      </c>
      <c r="Y2497" s="81" t="str">
        <f t="shared" si="381"/>
        <v>1980-Q2</v>
      </c>
      <c r="Z2497" s="87">
        <f t="shared" si="382"/>
        <v>15</v>
      </c>
      <c r="AB2497" s="81" t="str">
        <f t="shared" si="383"/>
        <v>1980-Q4</v>
      </c>
      <c r="AC2497" s="81" t="str">
        <f t="shared" si="384"/>
        <v>1980-Q4</v>
      </c>
      <c r="AD2497" s="87">
        <f t="shared" si="385"/>
        <v>14.15</v>
      </c>
      <c r="AF2497" s="81" t="str">
        <f t="shared" si="386"/>
        <v>1980-Q4</v>
      </c>
      <c r="AG2497" s="87">
        <f t="shared" si="387"/>
        <v>15</v>
      </c>
      <c r="AH2497" s="87">
        <f t="shared" si="388"/>
        <v>14.15</v>
      </c>
      <c r="AI2497" s="87">
        <f t="shared" si="389"/>
        <v>0.84999999999999964</v>
      </c>
    </row>
    <row r="2498" spans="1:35" ht="12" customHeight="1" x14ac:dyDescent="0.2">
      <c r="A2498" s="73" t="s">
        <v>1887</v>
      </c>
      <c r="B2498" s="74" t="s">
        <v>67</v>
      </c>
      <c r="C2498" s="74" t="s">
        <v>752</v>
      </c>
      <c r="D2498" s="74" t="s">
        <v>2188</v>
      </c>
      <c r="E2498" s="74" t="s">
        <v>758</v>
      </c>
      <c r="F2498" s="74" t="s">
        <v>2</v>
      </c>
      <c r="G2498" s="74" t="s">
        <v>2680</v>
      </c>
      <c r="H2498" s="76">
        <v>29356</v>
      </c>
      <c r="I2498" s="77">
        <v>9.6</v>
      </c>
      <c r="J2498" s="78">
        <v>12.44</v>
      </c>
      <c r="K2498" s="78">
        <v>15.4</v>
      </c>
      <c r="L2498" s="78">
        <v>46.1</v>
      </c>
      <c r="M2498" s="75" t="s">
        <v>1</v>
      </c>
      <c r="N2498" s="76">
        <v>29551</v>
      </c>
      <c r="O2498" s="77">
        <v>5.4</v>
      </c>
      <c r="P2498" s="78">
        <v>11.81</v>
      </c>
      <c r="Q2498" s="78">
        <v>14</v>
      </c>
      <c r="R2498" s="78">
        <v>41.3</v>
      </c>
      <c r="S2498" s="75" t="s">
        <v>1</v>
      </c>
      <c r="T2498" s="79">
        <v>6</v>
      </c>
      <c r="V2498" s="86">
        <v>29551</v>
      </c>
      <c r="X2498" s="81" t="str">
        <f t="shared" si="380"/>
        <v>1980-Q2</v>
      </c>
      <c r="Y2498" s="81" t="str">
        <f t="shared" si="381"/>
        <v>1980-Q2</v>
      </c>
      <c r="Z2498" s="87">
        <f t="shared" si="382"/>
        <v>15.4</v>
      </c>
      <c r="AB2498" s="81" t="str">
        <f t="shared" si="383"/>
        <v>1980-Q4</v>
      </c>
      <c r="AC2498" s="81" t="str">
        <f t="shared" si="384"/>
        <v>1980-Q4</v>
      </c>
      <c r="AD2498" s="87">
        <f t="shared" si="385"/>
        <v>14</v>
      </c>
      <c r="AF2498" s="81" t="str">
        <f t="shared" si="386"/>
        <v>1980-Q4</v>
      </c>
      <c r="AG2498" s="87">
        <f t="shared" si="387"/>
        <v>15.4</v>
      </c>
      <c r="AH2498" s="87">
        <f t="shared" si="388"/>
        <v>14</v>
      </c>
      <c r="AI2498" s="87">
        <f t="shared" si="389"/>
        <v>1.4000000000000004</v>
      </c>
    </row>
    <row r="2499" spans="1:35" ht="12" customHeight="1" x14ac:dyDescent="0.2">
      <c r="A2499" s="73" t="s">
        <v>1887</v>
      </c>
      <c r="B2499" s="74" t="s">
        <v>54</v>
      </c>
      <c r="C2499" s="74" t="s">
        <v>2269</v>
      </c>
      <c r="D2499" s="74" t="s">
        <v>26</v>
      </c>
      <c r="E2499" s="74" t="s">
        <v>1001</v>
      </c>
      <c r="F2499" s="74" t="s">
        <v>2</v>
      </c>
      <c r="G2499" s="74" t="s">
        <v>2680</v>
      </c>
      <c r="H2499" s="76">
        <v>29369</v>
      </c>
      <c r="I2499" s="77">
        <v>68.8</v>
      </c>
      <c r="J2499" s="78">
        <v>10.24</v>
      </c>
      <c r="K2499" s="78">
        <v>18</v>
      </c>
      <c r="L2499" s="78">
        <v>28.58</v>
      </c>
      <c r="M2499" s="75" t="s">
        <v>1</v>
      </c>
      <c r="N2499" s="76">
        <v>29549</v>
      </c>
      <c r="O2499" s="77">
        <v>48.3</v>
      </c>
      <c r="P2499" s="78">
        <v>9.8800000000000008</v>
      </c>
      <c r="Q2499" s="78">
        <v>14</v>
      </c>
      <c r="R2499" s="78">
        <v>34.799999999999997</v>
      </c>
      <c r="S2499" s="78">
        <v>485</v>
      </c>
      <c r="T2499" s="79">
        <v>6</v>
      </c>
      <c r="V2499" s="86">
        <v>29549</v>
      </c>
      <c r="X2499" s="81" t="str">
        <f t="shared" ref="X2499:X2562" si="390">YEAR(H2499)&amp;"-Q"&amp;IF(MONTH(H2499)&lt;4,1,IF(MONTH(H2499)&lt;7,2,IF(MONTH(H2499)&lt;10,3,4)))</f>
        <v>1980-Q2</v>
      </c>
      <c r="Y2499" s="81" t="str">
        <f t="shared" ref="Y2499:Y2562" si="391">IF(ISNUMBER(K2499),X2499,"")</f>
        <v>1980-Q2</v>
      </c>
      <c r="Z2499" s="87">
        <f t="shared" ref="Z2499:Z2562" si="392">IF(ISNUMBER(K2499),K2499,"")</f>
        <v>18</v>
      </c>
      <c r="AB2499" s="81" t="str">
        <f t="shared" ref="AB2499:AB2562" si="393">IF(A2499="Settled",YEAR(N2499)&amp;"-Q"&amp;IF(MONTH(N2499)&lt;4,1,IF(MONTH(N2499)&lt;7,2,IF(MONTH(N2499)&lt;10,3,4))),"")</f>
        <v>1980-Q4</v>
      </c>
      <c r="AC2499" s="81" t="str">
        <f t="shared" ref="AC2499:AC2562" si="394">IF(ISNUMBER(Q2499),AB2499,"")</f>
        <v>1980-Q4</v>
      </c>
      <c r="AD2499" s="87">
        <f t="shared" ref="AD2499:AD2562" si="395">IF(ISNUMBER(Q2499),Q2499,"")</f>
        <v>14</v>
      </c>
      <c r="AF2499" s="81" t="str">
        <f t="shared" ref="AF2499:AF2562" si="396">IF(AND(LEN(Z2499)&gt;0,LEN(AD2499)&gt;0),AB2499,"")</f>
        <v>1980-Q4</v>
      </c>
      <c r="AG2499" s="87">
        <f t="shared" ref="AG2499:AG2562" si="397">IF(LEN(AF2499)&gt;0,Z2499,"")</f>
        <v>18</v>
      </c>
      <c r="AH2499" s="87">
        <f t="shared" ref="AH2499:AH2562" si="398">IF(LEN(AF2499)&gt;0,AD2499,"")</f>
        <v>14</v>
      </c>
      <c r="AI2499" s="87">
        <f t="shared" ref="AI2499:AI2562" si="399">IF(LEN(AF2499)&gt;0,AG2499-AH2499,"")</f>
        <v>4</v>
      </c>
    </row>
    <row r="2500" spans="1:35" ht="12" customHeight="1" x14ac:dyDescent="0.2">
      <c r="A2500" s="73" t="s">
        <v>1887</v>
      </c>
      <c r="B2500" s="74" t="s">
        <v>158</v>
      </c>
      <c r="C2500" s="74" t="s">
        <v>161</v>
      </c>
      <c r="D2500" s="74" t="s">
        <v>118</v>
      </c>
      <c r="E2500" s="74" t="s">
        <v>1477</v>
      </c>
      <c r="F2500" s="74" t="s">
        <v>2</v>
      </c>
      <c r="G2500" s="74" t="s">
        <v>2680</v>
      </c>
      <c r="H2500" s="76">
        <v>29398</v>
      </c>
      <c r="I2500" s="77">
        <v>4.3</v>
      </c>
      <c r="J2500" s="78">
        <v>11.02</v>
      </c>
      <c r="K2500" s="78">
        <v>14.5</v>
      </c>
      <c r="L2500" s="78">
        <v>44.4</v>
      </c>
      <c r="M2500" s="75" t="s">
        <v>1</v>
      </c>
      <c r="N2500" s="76">
        <v>29544</v>
      </c>
      <c r="O2500" s="77">
        <v>1.8</v>
      </c>
      <c r="P2500" s="78">
        <v>10.26</v>
      </c>
      <c r="Q2500" s="78">
        <v>13</v>
      </c>
      <c r="R2500" s="78">
        <v>45.23</v>
      </c>
      <c r="S2500" s="75" t="s">
        <v>1</v>
      </c>
      <c r="T2500" s="79">
        <v>4</v>
      </c>
      <c r="V2500" s="86">
        <v>29544</v>
      </c>
      <c r="X2500" s="81" t="str">
        <f t="shared" si="390"/>
        <v>1980-Q2</v>
      </c>
      <c r="Y2500" s="81" t="str">
        <f t="shared" si="391"/>
        <v>1980-Q2</v>
      </c>
      <c r="Z2500" s="87">
        <f t="shared" si="392"/>
        <v>14.5</v>
      </c>
      <c r="AB2500" s="81" t="str">
        <f t="shared" si="393"/>
        <v>1980-Q4</v>
      </c>
      <c r="AC2500" s="81" t="str">
        <f t="shared" si="394"/>
        <v>1980-Q4</v>
      </c>
      <c r="AD2500" s="87">
        <f t="shared" si="395"/>
        <v>13</v>
      </c>
      <c r="AF2500" s="81" t="str">
        <f t="shared" si="396"/>
        <v>1980-Q4</v>
      </c>
      <c r="AG2500" s="87">
        <f t="shared" si="397"/>
        <v>14.5</v>
      </c>
      <c r="AH2500" s="87">
        <f t="shared" si="398"/>
        <v>13</v>
      </c>
      <c r="AI2500" s="87">
        <f t="shared" si="399"/>
        <v>1.5</v>
      </c>
    </row>
    <row r="2501" spans="1:35" ht="12" customHeight="1" x14ac:dyDescent="0.2">
      <c r="A2501" s="73" t="s">
        <v>1887</v>
      </c>
      <c r="B2501" s="74" t="s">
        <v>158</v>
      </c>
      <c r="C2501" s="74" t="s">
        <v>2445</v>
      </c>
      <c r="D2501" s="74" t="s">
        <v>10</v>
      </c>
      <c r="E2501" s="74" t="s">
        <v>1484</v>
      </c>
      <c r="F2501" s="74" t="s">
        <v>2</v>
      </c>
      <c r="G2501" s="74" t="s">
        <v>2680</v>
      </c>
      <c r="H2501" s="76">
        <v>29395</v>
      </c>
      <c r="I2501" s="77">
        <v>5.0999999999999996</v>
      </c>
      <c r="J2501" s="78">
        <v>10.56</v>
      </c>
      <c r="K2501" s="78">
        <v>15.5</v>
      </c>
      <c r="L2501" s="78">
        <v>41.66</v>
      </c>
      <c r="M2501" s="75" t="s">
        <v>1</v>
      </c>
      <c r="N2501" s="76">
        <v>29544</v>
      </c>
      <c r="O2501" s="77">
        <v>2.4</v>
      </c>
      <c r="P2501" s="75" t="s">
        <v>1</v>
      </c>
      <c r="Q2501" s="75" t="s">
        <v>1</v>
      </c>
      <c r="R2501" s="75" t="s">
        <v>1</v>
      </c>
      <c r="S2501" s="75" t="s">
        <v>1</v>
      </c>
      <c r="T2501" s="79">
        <v>4</v>
      </c>
      <c r="V2501" s="86">
        <v>29544</v>
      </c>
      <c r="X2501" s="81" t="str">
        <f t="shared" si="390"/>
        <v>1980-Q2</v>
      </c>
      <c r="Y2501" s="81" t="str">
        <f t="shared" si="391"/>
        <v>1980-Q2</v>
      </c>
      <c r="Z2501" s="87">
        <f t="shared" si="392"/>
        <v>15.5</v>
      </c>
      <c r="AB2501" s="81" t="str">
        <f t="shared" si="393"/>
        <v>1980-Q4</v>
      </c>
      <c r="AC2501" s="81" t="str">
        <f t="shared" si="394"/>
        <v/>
      </c>
      <c r="AD2501" s="87" t="str">
        <f t="shared" si="395"/>
        <v/>
      </c>
      <c r="AF2501" s="81" t="str">
        <f t="shared" si="396"/>
        <v/>
      </c>
      <c r="AG2501" s="87" t="str">
        <f t="shared" si="397"/>
        <v/>
      </c>
      <c r="AH2501" s="87" t="str">
        <f t="shared" si="398"/>
        <v/>
      </c>
      <c r="AI2501" s="87" t="str">
        <f t="shared" si="399"/>
        <v/>
      </c>
    </row>
    <row r="2502" spans="1:35" ht="12" customHeight="1" x14ac:dyDescent="0.2">
      <c r="A2502" s="73" t="s">
        <v>1887</v>
      </c>
      <c r="B2502" s="74" t="s">
        <v>104</v>
      </c>
      <c r="C2502" s="74" t="s">
        <v>13</v>
      </c>
      <c r="D2502" s="74" t="s">
        <v>12</v>
      </c>
      <c r="E2502" s="74" t="s">
        <v>340</v>
      </c>
      <c r="F2502" s="74" t="s">
        <v>2</v>
      </c>
      <c r="G2502" s="74" t="s">
        <v>2680</v>
      </c>
      <c r="H2502" s="76">
        <v>28872</v>
      </c>
      <c r="I2502" s="77">
        <v>6</v>
      </c>
      <c r="J2502" s="78">
        <v>10.26</v>
      </c>
      <c r="K2502" s="78">
        <v>14.5</v>
      </c>
      <c r="L2502" s="78">
        <v>36</v>
      </c>
      <c r="M2502" s="75" t="s">
        <v>1</v>
      </c>
      <c r="N2502" s="76">
        <v>29543</v>
      </c>
      <c r="O2502" s="77">
        <v>5.8</v>
      </c>
      <c r="P2502" s="78">
        <v>10.09</v>
      </c>
      <c r="Q2502" s="78">
        <v>14</v>
      </c>
      <c r="R2502" s="78">
        <v>34.94</v>
      </c>
      <c r="S2502" s="75" t="s">
        <v>1</v>
      </c>
      <c r="T2502" s="79">
        <v>22</v>
      </c>
      <c r="V2502" s="86">
        <v>29543</v>
      </c>
      <c r="X2502" s="81" t="str">
        <f t="shared" si="390"/>
        <v>1979-Q1</v>
      </c>
      <c r="Y2502" s="81" t="str">
        <f t="shared" si="391"/>
        <v>1979-Q1</v>
      </c>
      <c r="Z2502" s="87">
        <f t="shared" si="392"/>
        <v>14.5</v>
      </c>
      <c r="AB2502" s="81" t="str">
        <f t="shared" si="393"/>
        <v>1980-Q4</v>
      </c>
      <c r="AC2502" s="81" t="str">
        <f t="shared" si="394"/>
        <v>1980-Q4</v>
      </c>
      <c r="AD2502" s="87">
        <f t="shared" si="395"/>
        <v>14</v>
      </c>
      <c r="AF2502" s="81" t="str">
        <f t="shared" si="396"/>
        <v>1980-Q4</v>
      </c>
      <c r="AG2502" s="87">
        <f t="shared" si="397"/>
        <v>14.5</v>
      </c>
      <c r="AH2502" s="87">
        <f t="shared" si="398"/>
        <v>14</v>
      </c>
      <c r="AI2502" s="87">
        <f t="shared" si="399"/>
        <v>0.5</v>
      </c>
    </row>
    <row r="2503" spans="1:35" ht="12" customHeight="1" x14ac:dyDescent="0.2">
      <c r="A2503" s="73" t="s">
        <v>1887</v>
      </c>
      <c r="B2503" s="74" t="s">
        <v>70</v>
      </c>
      <c r="C2503" s="74" t="s">
        <v>73</v>
      </c>
      <c r="D2503" s="74" t="s">
        <v>26</v>
      </c>
      <c r="E2503" s="74" t="s">
        <v>720</v>
      </c>
      <c r="F2503" s="74" t="s">
        <v>2</v>
      </c>
      <c r="G2503" s="74" t="s">
        <v>2680</v>
      </c>
      <c r="H2503" s="76">
        <v>29200</v>
      </c>
      <c r="I2503" s="77">
        <v>132.9</v>
      </c>
      <c r="J2503" s="78">
        <v>10.97</v>
      </c>
      <c r="K2503" s="78">
        <v>15.5</v>
      </c>
      <c r="L2503" s="78">
        <v>30.64</v>
      </c>
      <c r="M2503" s="75" t="s">
        <v>1</v>
      </c>
      <c r="N2503" s="76">
        <v>29542</v>
      </c>
      <c r="O2503" s="77">
        <v>77.3</v>
      </c>
      <c r="P2503" s="78">
        <v>10.77</v>
      </c>
      <c r="Q2503" s="78">
        <v>14</v>
      </c>
      <c r="R2503" s="78">
        <v>35.700000000000003</v>
      </c>
      <c r="S2503" s="78">
        <v>878.5</v>
      </c>
      <c r="T2503" s="79">
        <v>11</v>
      </c>
      <c r="V2503" s="86">
        <v>29542</v>
      </c>
      <c r="X2503" s="81" t="str">
        <f t="shared" si="390"/>
        <v>1979-Q4</v>
      </c>
      <c r="Y2503" s="81" t="str">
        <f t="shared" si="391"/>
        <v>1979-Q4</v>
      </c>
      <c r="Z2503" s="87">
        <f t="shared" si="392"/>
        <v>15.5</v>
      </c>
      <c r="AB2503" s="81" t="str">
        <f t="shared" si="393"/>
        <v>1980-Q4</v>
      </c>
      <c r="AC2503" s="81" t="str">
        <f t="shared" si="394"/>
        <v>1980-Q4</v>
      </c>
      <c r="AD2503" s="87">
        <f t="shared" si="395"/>
        <v>14</v>
      </c>
      <c r="AF2503" s="81" t="str">
        <f t="shared" si="396"/>
        <v>1980-Q4</v>
      </c>
      <c r="AG2503" s="87">
        <f t="shared" si="397"/>
        <v>15.5</v>
      </c>
      <c r="AH2503" s="87">
        <f t="shared" si="398"/>
        <v>14</v>
      </c>
      <c r="AI2503" s="87">
        <f t="shared" si="399"/>
        <v>1.5</v>
      </c>
    </row>
    <row r="2504" spans="1:35" ht="12" customHeight="1" x14ac:dyDescent="0.2">
      <c r="A2504" s="73" t="s">
        <v>1887</v>
      </c>
      <c r="B2504" s="74" t="s">
        <v>95</v>
      </c>
      <c r="C2504" s="74" t="s">
        <v>94</v>
      </c>
      <c r="D2504" s="74" t="s">
        <v>151</v>
      </c>
      <c r="E2504" s="74" t="s">
        <v>443</v>
      </c>
      <c r="F2504" s="74" t="s">
        <v>2</v>
      </c>
      <c r="G2504" s="74" t="s">
        <v>2680</v>
      </c>
      <c r="H2504" s="76">
        <v>29283</v>
      </c>
      <c r="I2504" s="77">
        <v>46.3</v>
      </c>
      <c r="J2504" s="78">
        <v>9.1999999999999993</v>
      </c>
      <c r="K2504" s="78">
        <v>16</v>
      </c>
      <c r="L2504" s="78">
        <v>28.96</v>
      </c>
      <c r="M2504" s="75" t="s">
        <v>1</v>
      </c>
      <c r="N2504" s="76">
        <v>29535</v>
      </c>
      <c r="O2504" s="77">
        <v>40.6</v>
      </c>
      <c r="P2504" s="78">
        <v>8.9</v>
      </c>
      <c r="Q2504" s="78">
        <v>14.85</v>
      </c>
      <c r="R2504" s="78">
        <v>28.96</v>
      </c>
      <c r="S2504" s="75" t="s">
        <v>1</v>
      </c>
      <c r="T2504" s="79">
        <v>8</v>
      </c>
      <c r="V2504" s="86">
        <v>29535</v>
      </c>
      <c r="X2504" s="81" t="str">
        <f t="shared" si="390"/>
        <v>1980-Q1</v>
      </c>
      <c r="Y2504" s="81" t="str">
        <f t="shared" si="391"/>
        <v>1980-Q1</v>
      </c>
      <c r="Z2504" s="87">
        <f t="shared" si="392"/>
        <v>16</v>
      </c>
      <c r="AB2504" s="81" t="str">
        <f t="shared" si="393"/>
        <v>1980-Q4</v>
      </c>
      <c r="AC2504" s="81" t="str">
        <f t="shared" si="394"/>
        <v>1980-Q4</v>
      </c>
      <c r="AD2504" s="87">
        <f t="shared" si="395"/>
        <v>14.85</v>
      </c>
      <c r="AF2504" s="81" t="str">
        <f t="shared" si="396"/>
        <v>1980-Q4</v>
      </c>
      <c r="AG2504" s="87">
        <f t="shared" si="397"/>
        <v>16</v>
      </c>
      <c r="AH2504" s="87">
        <f t="shared" si="398"/>
        <v>14.85</v>
      </c>
      <c r="AI2504" s="87">
        <f t="shared" si="399"/>
        <v>1.1500000000000004</v>
      </c>
    </row>
    <row r="2505" spans="1:35" ht="12" customHeight="1" x14ac:dyDescent="0.2">
      <c r="A2505" s="73" t="s">
        <v>1887</v>
      </c>
      <c r="B2505" s="74" t="s">
        <v>171</v>
      </c>
      <c r="C2505" s="74" t="s">
        <v>2776</v>
      </c>
      <c r="D2505" s="74" t="s">
        <v>19</v>
      </c>
      <c r="E2505" s="74" t="s">
        <v>1445</v>
      </c>
      <c r="F2505" s="74" t="s">
        <v>2</v>
      </c>
      <c r="G2505" s="74" t="s">
        <v>2680</v>
      </c>
      <c r="H2505" s="76">
        <v>29325.75</v>
      </c>
      <c r="I2505" s="77">
        <v>11.8</v>
      </c>
      <c r="J2505" s="78">
        <v>10.54</v>
      </c>
      <c r="K2505" s="78">
        <v>16.5</v>
      </c>
      <c r="L2505" s="78">
        <v>35.409999999999997</v>
      </c>
      <c r="M2505" s="75" t="s">
        <v>1</v>
      </c>
      <c r="N2505" s="76">
        <v>29533</v>
      </c>
      <c r="O2505" s="77">
        <v>5.8</v>
      </c>
      <c r="P2505" s="78">
        <v>9.6</v>
      </c>
      <c r="Q2505" s="78">
        <v>13.75</v>
      </c>
      <c r="R2505" s="78">
        <v>34.1</v>
      </c>
      <c r="S2505" s="75" t="s">
        <v>1</v>
      </c>
      <c r="T2505" s="79">
        <v>6</v>
      </c>
      <c r="V2505" s="86">
        <v>29533</v>
      </c>
      <c r="X2505" s="81" t="str">
        <f t="shared" si="390"/>
        <v>1980-Q2</v>
      </c>
      <c r="Y2505" s="81" t="str">
        <f t="shared" si="391"/>
        <v>1980-Q2</v>
      </c>
      <c r="Z2505" s="87">
        <f t="shared" si="392"/>
        <v>16.5</v>
      </c>
      <c r="AB2505" s="81" t="str">
        <f t="shared" si="393"/>
        <v>1980-Q4</v>
      </c>
      <c r="AC2505" s="81" t="str">
        <f t="shared" si="394"/>
        <v>1980-Q4</v>
      </c>
      <c r="AD2505" s="87">
        <f t="shared" si="395"/>
        <v>13.75</v>
      </c>
      <c r="AF2505" s="81" t="str">
        <f t="shared" si="396"/>
        <v>1980-Q4</v>
      </c>
      <c r="AG2505" s="87">
        <f t="shared" si="397"/>
        <v>16.5</v>
      </c>
      <c r="AH2505" s="87">
        <f t="shared" si="398"/>
        <v>13.75</v>
      </c>
      <c r="AI2505" s="87">
        <f t="shared" si="399"/>
        <v>2.75</v>
      </c>
    </row>
    <row r="2506" spans="1:35" ht="12" customHeight="1" x14ac:dyDescent="0.2">
      <c r="A2506" s="73" t="s">
        <v>1887</v>
      </c>
      <c r="B2506" s="74" t="s">
        <v>63</v>
      </c>
      <c r="C2506" s="74" t="s">
        <v>97</v>
      </c>
      <c r="D2506" s="74" t="s">
        <v>62</v>
      </c>
      <c r="E2506" s="74" t="s">
        <v>819</v>
      </c>
      <c r="F2506" s="74" t="s">
        <v>2</v>
      </c>
      <c r="G2506" s="74" t="s">
        <v>2680</v>
      </c>
      <c r="H2506" s="76">
        <v>29318.75</v>
      </c>
      <c r="I2506" s="77">
        <v>16.600000000000001</v>
      </c>
      <c r="J2506" s="78">
        <v>10.6</v>
      </c>
      <c r="K2506" s="78">
        <v>16</v>
      </c>
      <c r="L2506" s="78">
        <v>35.700000000000003</v>
      </c>
      <c r="M2506" s="75" t="s">
        <v>1</v>
      </c>
      <c r="N2506" s="76">
        <v>29530</v>
      </c>
      <c r="O2506" s="77">
        <v>11.6</v>
      </c>
      <c r="P2506" s="78">
        <v>9.94</v>
      </c>
      <c r="Q2506" s="78">
        <v>14</v>
      </c>
      <c r="R2506" s="78">
        <v>33.799999999999997</v>
      </c>
      <c r="S2506" s="75" t="s">
        <v>1</v>
      </c>
      <c r="T2506" s="79">
        <v>7</v>
      </c>
      <c r="V2506" s="86">
        <v>29530</v>
      </c>
      <c r="X2506" s="81" t="str">
        <f t="shared" si="390"/>
        <v>1980-Q2</v>
      </c>
      <c r="Y2506" s="81" t="str">
        <f t="shared" si="391"/>
        <v>1980-Q2</v>
      </c>
      <c r="Z2506" s="87">
        <f t="shared" si="392"/>
        <v>16</v>
      </c>
      <c r="AB2506" s="81" t="str">
        <f t="shared" si="393"/>
        <v>1980-Q4</v>
      </c>
      <c r="AC2506" s="81" t="str">
        <f t="shared" si="394"/>
        <v>1980-Q4</v>
      </c>
      <c r="AD2506" s="87">
        <f t="shared" si="395"/>
        <v>14</v>
      </c>
      <c r="AF2506" s="81" t="str">
        <f t="shared" si="396"/>
        <v>1980-Q4</v>
      </c>
      <c r="AG2506" s="87">
        <f t="shared" si="397"/>
        <v>16</v>
      </c>
      <c r="AH2506" s="87">
        <f t="shared" si="398"/>
        <v>14</v>
      </c>
      <c r="AI2506" s="87">
        <f t="shared" si="399"/>
        <v>2</v>
      </c>
    </row>
    <row r="2507" spans="1:35" ht="12" customHeight="1" x14ac:dyDescent="0.2">
      <c r="A2507" s="73" t="s">
        <v>1887</v>
      </c>
      <c r="B2507" s="74" t="s">
        <v>14</v>
      </c>
      <c r="C2507" s="74" t="s">
        <v>13</v>
      </c>
      <c r="D2507" s="74" t="s">
        <v>12</v>
      </c>
      <c r="E2507" s="74" t="s">
        <v>1716</v>
      </c>
      <c r="F2507" s="74" t="s">
        <v>2</v>
      </c>
      <c r="G2507" s="74" t="s">
        <v>2680</v>
      </c>
      <c r="H2507" s="76">
        <v>29328.75</v>
      </c>
      <c r="I2507" s="77">
        <v>18.8</v>
      </c>
      <c r="J2507" s="78">
        <v>10.76</v>
      </c>
      <c r="K2507" s="78">
        <v>14.8</v>
      </c>
      <c r="L2507" s="78">
        <v>29.6</v>
      </c>
      <c r="M2507" s="75" t="s">
        <v>1</v>
      </c>
      <c r="N2507" s="76">
        <v>29530</v>
      </c>
      <c r="O2507" s="77">
        <v>15.9</v>
      </c>
      <c r="P2507" s="78">
        <v>10.1</v>
      </c>
      <c r="Q2507" s="78">
        <v>13.75</v>
      </c>
      <c r="R2507" s="78">
        <v>31.9</v>
      </c>
      <c r="S2507" s="75" t="s">
        <v>1</v>
      </c>
      <c r="T2507" s="79">
        <v>6</v>
      </c>
      <c r="V2507" s="86">
        <v>29530</v>
      </c>
      <c r="X2507" s="81" t="str">
        <f t="shared" si="390"/>
        <v>1980-Q2</v>
      </c>
      <c r="Y2507" s="81" t="str">
        <f t="shared" si="391"/>
        <v>1980-Q2</v>
      </c>
      <c r="Z2507" s="87">
        <f t="shared" si="392"/>
        <v>14.8</v>
      </c>
      <c r="AB2507" s="81" t="str">
        <f t="shared" si="393"/>
        <v>1980-Q4</v>
      </c>
      <c r="AC2507" s="81" t="str">
        <f t="shared" si="394"/>
        <v>1980-Q4</v>
      </c>
      <c r="AD2507" s="87">
        <f t="shared" si="395"/>
        <v>13.75</v>
      </c>
      <c r="AF2507" s="81" t="str">
        <f t="shared" si="396"/>
        <v>1980-Q4</v>
      </c>
      <c r="AG2507" s="87">
        <f t="shared" si="397"/>
        <v>14.8</v>
      </c>
      <c r="AH2507" s="87">
        <f t="shared" si="398"/>
        <v>13.75</v>
      </c>
      <c r="AI2507" s="87">
        <f t="shared" si="399"/>
        <v>1.0500000000000007</v>
      </c>
    </row>
    <row r="2508" spans="1:35" ht="12" customHeight="1" x14ac:dyDescent="0.2">
      <c r="A2508" s="73" t="s">
        <v>1887</v>
      </c>
      <c r="B2508" s="74" t="s">
        <v>42</v>
      </c>
      <c r="C2508" s="74" t="s">
        <v>41</v>
      </c>
      <c r="D2508" s="74" t="s">
        <v>12</v>
      </c>
      <c r="E2508" s="74" t="s">
        <v>1174</v>
      </c>
      <c r="F2508" s="74" t="s">
        <v>2</v>
      </c>
      <c r="G2508" s="74" t="s">
        <v>2680</v>
      </c>
      <c r="H2508" s="76">
        <v>29341</v>
      </c>
      <c r="I2508" s="77">
        <v>16.100000000000001</v>
      </c>
      <c r="J2508" s="78">
        <v>12.54</v>
      </c>
      <c r="K2508" s="78">
        <v>15.5</v>
      </c>
      <c r="L2508" s="78">
        <v>37.35</v>
      </c>
      <c r="M2508" s="75" t="s">
        <v>1</v>
      </c>
      <c r="N2508" s="76">
        <v>29529</v>
      </c>
      <c r="O2508" s="77">
        <v>6.2</v>
      </c>
      <c r="P2508" s="78">
        <v>10.99</v>
      </c>
      <c r="Q2508" s="78">
        <v>15</v>
      </c>
      <c r="R2508" s="78">
        <v>37.35</v>
      </c>
      <c r="S2508" s="75" t="s">
        <v>1</v>
      </c>
      <c r="T2508" s="79">
        <v>6</v>
      </c>
      <c r="V2508" s="86">
        <v>29529</v>
      </c>
      <c r="X2508" s="81" t="str">
        <f t="shared" si="390"/>
        <v>1980-Q2</v>
      </c>
      <c r="Y2508" s="81" t="str">
        <f t="shared" si="391"/>
        <v>1980-Q2</v>
      </c>
      <c r="Z2508" s="87">
        <f t="shared" si="392"/>
        <v>15.5</v>
      </c>
      <c r="AB2508" s="81" t="str">
        <f t="shared" si="393"/>
        <v>1980-Q4</v>
      </c>
      <c r="AC2508" s="81" t="str">
        <f t="shared" si="394"/>
        <v>1980-Q4</v>
      </c>
      <c r="AD2508" s="87">
        <f t="shared" si="395"/>
        <v>15</v>
      </c>
      <c r="AF2508" s="81" t="str">
        <f t="shared" si="396"/>
        <v>1980-Q4</v>
      </c>
      <c r="AG2508" s="87">
        <f t="shared" si="397"/>
        <v>15.5</v>
      </c>
      <c r="AH2508" s="87">
        <f t="shared" si="398"/>
        <v>15</v>
      </c>
      <c r="AI2508" s="87">
        <f t="shared" si="399"/>
        <v>0.5</v>
      </c>
    </row>
    <row r="2509" spans="1:35" ht="12" customHeight="1" x14ac:dyDescent="0.2">
      <c r="A2509" s="73" t="s">
        <v>1887</v>
      </c>
      <c r="B2509" s="74" t="s">
        <v>67</v>
      </c>
      <c r="C2509" s="74" t="s">
        <v>762</v>
      </c>
      <c r="D2509" s="74" t="s">
        <v>2188</v>
      </c>
      <c r="E2509" s="74" t="s">
        <v>771</v>
      </c>
      <c r="F2509" s="74" t="s">
        <v>2</v>
      </c>
      <c r="G2509" s="74" t="s">
        <v>2680</v>
      </c>
      <c r="H2509" s="76">
        <v>29326.75</v>
      </c>
      <c r="I2509" s="77">
        <v>33.299999999999997</v>
      </c>
      <c r="J2509" s="78">
        <v>9.86</v>
      </c>
      <c r="K2509" s="78">
        <v>16.5</v>
      </c>
      <c r="L2509" s="78">
        <v>35.119999999999997</v>
      </c>
      <c r="M2509" s="75" t="s">
        <v>1</v>
      </c>
      <c r="N2509" s="76">
        <v>29525</v>
      </c>
      <c r="O2509" s="77">
        <v>16.899999999999999</v>
      </c>
      <c r="P2509" s="78">
        <v>9.07</v>
      </c>
      <c r="Q2509" s="78">
        <v>14.25</v>
      </c>
      <c r="R2509" s="78">
        <v>35.119999999999997</v>
      </c>
      <c r="S2509" s="75" t="s">
        <v>1</v>
      </c>
      <c r="T2509" s="79">
        <v>6</v>
      </c>
      <c r="V2509" s="86">
        <v>29525</v>
      </c>
      <c r="X2509" s="81" t="str">
        <f t="shared" si="390"/>
        <v>1980-Q2</v>
      </c>
      <c r="Y2509" s="81" t="str">
        <f t="shared" si="391"/>
        <v>1980-Q2</v>
      </c>
      <c r="Z2509" s="87">
        <f t="shared" si="392"/>
        <v>16.5</v>
      </c>
      <c r="AB2509" s="81" t="str">
        <f t="shared" si="393"/>
        <v>1980-Q4</v>
      </c>
      <c r="AC2509" s="81" t="str">
        <f t="shared" si="394"/>
        <v>1980-Q4</v>
      </c>
      <c r="AD2509" s="87">
        <f t="shared" si="395"/>
        <v>14.25</v>
      </c>
      <c r="AF2509" s="81" t="str">
        <f t="shared" si="396"/>
        <v>1980-Q4</v>
      </c>
      <c r="AG2509" s="87">
        <f t="shared" si="397"/>
        <v>16.5</v>
      </c>
      <c r="AH2509" s="87">
        <f t="shared" si="398"/>
        <v>14.25</v>
      </c>
      <c r="AI2509" s="87">
        <f t="shared" si="399"/>
        <v>2.25</v>
      </c>
    </row>
    <row r="2510" spans="1:35" ht="12" customHeight="1" x14ac:dyDescent="0.2">
      <c r="A2510" s="73" t="s">
        <v>1887</v>
      </c>
      <c r="B2510" s="74" t="s">
        <v>60</v>
      </c>
      <c r="C2510" s="74" t="s">
        <v>59</v>
      </c>
      <c r="D2510" s="74" t="s">
        <v>2228</v>
      </c>
      <c r="E2510" s="74" t="s">
        <v>858</v>
      </c>
      <c r="F2510" s="74" t="s">
        <v>2</v>
      </c>
      <c r="G2510" s="74" t="s">
        <v>2680</v>
      </c>
      <c r="H2510" s="76">
        <v>29252</v>
      </c>
      <c r="I2510" s="77">
        <v>36.9</v>
      </c>
      <c r="J2510" s="78">
        <v>11.56</v>
      </c>
      <c r="K2510" s="78">
        <v>15</v>
      </c>
      <c r="L2510" s="78">
        <v>35.700000000000003</v>
      </c>
      <c r="M2510" s="75" t="s">
        <v>1</v>
      </c>
      <c r="N2510" s="76">
        <v>29525</v>
      </c>
      <c r="O2510" s="77">
        <v>16.2</v>
      </c>
      <c r="P2510" s="78">
        <v>10.78</v>
      </c>
      <c r="Q2510" s="78">
        <v>13.75</v>
      </c>
      <c r="R2510" s="78">
        <v>35.700000000000003</v>
      </c>
      <c r="S2510" s="75" t="s">
        <v>1</v>
      </c>
      <c r="T2510" s="79">
        <v>9</v>
      </c>
      <c r="V2510" s="86">
        <v>29525</v>
      </c>
      <c r="X2510" s="81" t="str">
        <f t="shared" si="390"/>
        <v>1980-Q1</v>
      </c>
      <c r="Y2510" s="81" t="str">
        <f t="shared" si="391"/>
        <v>1980-Q1</v>
      </c>
      <c r="Z2510" s="87">
        <f t="shared" si="392"/>
        <v>15</v>
      </c>
      <c r="AB2510" s="81" t="str">
        <f t="shared" si="393"/>
        <v>1980-Q4</v>
      </c>
      <c r="AC2510" s="81" t="str">
        <f t="shared" si="394"/>
        <v>1980-Q4</v>
      </c>
      <c r="AD2510" s="87">
        <f t="shared" si="395"/>
        <v>13.75</v>
      </c>
      <c r="AF2510" s="81" t="str">
        <f t="shared" si="396"/>
        <v>1980-Q4</v>
      </c>
      <c r="AG2510" s="87">
        <f t="shared" si="397"/>
        <v>15</v>
      </c>
      <c r="AH2510" s="87">
        <f t="shared" si="398"/>
        <v>13.75</v>
      </c>
      <c r="AI2510" s="87">
        <f t="shared" si="399"/>
        <v>1.25</v>
      </c>
    </row>
    <row r="2511" spans="1:35" ht="12" customHeight="1" x14ac:dyDescent="0.2">
      <c r="A2511" s="73" t="s">
        <v>1887</v>
      </c>
      <c r="B2511" s="74" t="s">
        <v>95</v>
      </c>
      <c r="C2511" s="74" t="s">
        <v>3017</v>
      </c>
      <c r="D2511" s="74" t="s">
        <v>841</v>
      </c>
      <c r="E2511" s="74" t="s">
        <v>449</v>
      </c>
      <c r="F2511" s="74" t="s">
        <v>2</v>
      </c>
      <c r="G2511" s="74" t="s">
        <v>2680</v>
      </c>
      <c r="H2511" s="76">
        <v>29269</v>
      </c>
      <c r="I2511" s="77">
        <v>50.7</v>
      </c>
      <c r="J2511" s="78">
        <v>8.6199999999999992</v>
      </c>
      <c r="K2511" s="78">
        <v>15</v>
      </c>
      <c r="L2511" s="78">
        <v>34.880000000000003</v>
      </c>
      <c r="M2511" s="75" t="s">
        <v>1</v>
      </c>
      <c r="N2511" s="76">
        <v>29511</v>
      </c>
      <c r="O2511" s="77">
        <v>31</v>
      </c>
      <c r="P2511" s="78">
        <v>8.4</v>
      </c>
      <c r="Q2511" s="78">
        <v>14.5</v>
      </c>
      <c r="R2511" s="78">
        <v>32.04</v>
      </c>
      <c r="S2511" s="75" t="s">
        <v>1</v>
      </c>
      <c r="T2511" s="79">
        <v>8</v>
      </c>
      <c r="V2511" s="86">
        <v>29511</v>
      </c>
      <c r="X2511" s="81" t="str">
        <f t="shared" si="390"/>
        <v>1980-Q1</v>
      </c>
      <c r="Y2511" s="81" t="str">
        <f t="shared" si="391"/>
        <v>1980-Q1</v>
      </c>
      <c r="Z2511" s="87">
        <f t="shared" si="392"/>
        <v>15</v>
      </c>
      <c r="AB2511" s="81" t="str">
        <f t="shared" si="393"/>
        <v>1980-Q4</v>
      </c>
      <c r="AC2511" s="81" t="str">
        <f t="shared" si="394"/>
        <v>1980-Q4</v>
      </c>
      <c r="AD2511" s="87">
        <f t="shared" si="395"/>
        <v>14.5</v>
      </c>
      <c r="AF2511" s="81" t="str">
        <f t="shared" si="396"/>
        <v>1980-Q4</v>
      </c>
      <c r="AG2511" s="87">
        <f t="shared" si="397"/>
        <v>15</v>
      </c>
      <c r="AH2511" s="87">
        <f t="shared" si="398"/>
        <v>14.5</v>
      </c>
      <c r="AI2511" s="87">
        <f t="shared" si="399"/>
        <v>0.5</v>
      </c>
    </row>
    <row r="2512" spans="1:35" ht="12" customHeight="1" x14ac:dyDescent="0.2">
      <c r="A2512" s="73" t="s">
        <v>1887</v>
      </c>
      <c r="B2512" s="74" t="s">
        <v>28</v>
      </c>
      <c r="C2512" s="74" t="s">
        <v>27</v>
      </c>
      <c r="D2512" s="74" t="s">
        <v>26</v>
      </c>
      <c r="E2512" s="74" t="s">
        <v>1551</v>
      </c>
      <c r="F2512" s="74" t="s">
        <v>2</v>
      </c>
      <c r="G2512" s="74" t="s">
        <v>2680</v>
      </c>
      <c r="H2512" s="76">
        <v>29389</v>
      </c>
      <c r="I2512" s="77">
        <v>84.8</v>
      </c>
      <c r="J2512" s="78">
        <v>11.58</v>
      </c>
      <c r="K2512" s="78">
        <v>17.25</v>
      </c>
      <c r="L2512" s="78">
        <v>34.840000000000003</v>
      </c>
      <c r="M2512" s="75" t="s">
        <v>1</v>
      </c>
      <c r="N2512" s="76">
        <v>29510</v>
      </c>
      <c r="O2512" s="77">
        <v>44</v>
      </c>
      <c r="P2512" s="78">
        <v>11.24</v>
      </c>
      <c r="Q2512" s="78">
        <v>16.100000000000001</v>
      </c>
      <c r="R2512" s="78">
        <v>30.34</v>
      </c>
      <c r="S2512" s="75" t="s">
        <v>1</v>
      </c>
      <c r="T2512" s="79">
        <v>4</v>
      </c>
      <c r="V2512" s="86">
        <v>29510</v>
      </c>
      <c r="X2512" s="81" t="str">
        <f t="shared" si="390"/>
        <v>1980-Q2</v>
      </c>
      <c r="Y2512" s="81" t="str">
        <f t="shared" si="391"/>
        <v>1980-Q2</v>
      </c>
      <c r="Z2512" s="87">
        <f t="shared" si="392"/>
        <v>17.25</v>
      </c>
      <c r="AB2512" s="81" t="str">
        <f t="shared" si="393"/>
        <v>1980-Q4</v>
      </c>
      <c r="AC2512" s="81" t="str">
        <f t="shared" si="394"/>
        <v>1980-Q4</v>
      </c>
      <c r="AD2512" s="87">
        <f t="shared" si="395"/>
        <v>16.100000000000001</v>
      </c>
      <c r="AF2512" s="81" t="str">
        <f t="shared" si="396"/>
        <v>1980-Q4</v>
      </c>
      <c r="AG2512" s="87">
        <f t="shared" si="397"/>
        <v>17.25</v>
      </c>
      <c r="AH2512" s="87">
        <f t="shared" si="398"/>
        <v>16.100000000000001</v>
      </c>
      <c r="AI2512" s="87">
        <f t="shared" si="399"/>
        <v>1.1499999999999986</v>
      </c>
    </row>
    <row r="2513" spans="1:35" ht="12" customHeight="1" x14ac:dyDescent="0.2">
      <c r="A2513" s="73" t="s">
        <v>1887</v>
      </c>
      <c r="B2513" s="74" t="s">
        <v>257</v>
      </c>
      <c r="C2513" s="74" t="s">
        <v>2450</v>
      </c>
      <c r="D2513" s="74" t="s">
        <v>2002</v>
      </c>
      <c r="E2513" s="74" t="s">
        <v>393</v>
      </c>
      <c r="F2513" s="74" t="s">
        <v>2</v>
      </c>
      <c r="G2513" s="74" t="s">
        <v>2680</v>
      </c>
      <c r="H2513" s="76">
        <v>29346</v>
      </c>
      <c r="I2513" s="77">
        <v>102</v>
      </c>
      <c r="J2513" s="78">
        <v>11.13</v>
      </c>
      <c r="K2513" s="78">
        <v>17</v>
      </c>
      <c r="L2513" s="78">
        <v>35.119999999999997</v>
      </c>
      <c r="M2513" s="75" t="s">
        <v>1</v>
      </c>
      <c r="N2513" s="76">
        <v>29503</v>
      </c>
      <c r="O2513" s="77">
        <v>72.3</v>
      </c>
      <c r="P2513" s="78">
        <v>10.25</v>
      </c>
      <c r="Q2513" s="78">
        <v>14.5</v>
      </c>
      <c r="R2513" s="78">
        <v>35.119999999999997</v>
      </c>
      <c r="S2513" s="75" t="s">
        <v>1</v>
      </c>
      <c r="T2513" s="79">
        <v>5</v>
      </c>
      <c r="V2513" s="86">
        <v>29503</v>
      </c>
      <c r="X2513" s="81" t="str">
        <f t="shared" si="390"/>
        <v>1980-Q2</v>
      </c>
      <c r="Y2513" s="81" t="str">
        <f t="shared" si="391"/>
        <v>1980-Q2</v>
      </c>
      <c r="Z2513" s="87">
        <f t="shared" si="392"/>
        <v>17</v>
      </c>
      <c r="AB2513" s="81" t="str">
        <f t="shared" si="393"/>
        <v>1980-Q4</v>
      </c>
      <c r="AC2513" s="81" t="str">
        <f t="shared" si="394"/>
        <v>1980-Q4</v>
      </c>
      <c r="AD2513" s="87">
        <f t="shared" si="395"/>
        <v>14.5</v>
      </c>
      <c r="AF2513" s="81" t="str">
        <f t="shared" si="396"/>
        <v>1980-Q4</v>
      </c>
      <c r="AG2513" s="87">
        <f t="shared" si="397"/>
        <v>17</v>
      </c>
      <c r="AH2513" s="87">
        <f t="shared" si="398"/>
        <v>14.5</v>
      </c>
      <c r="AI2513" s="87">
        <f t="shared" si="399"/>
        <v>2.5</v>
      </c>
    </row>
    <row r="2514" spans="1:35" ht="12" customHeight="1" x14ac:dyDescent="0.2">
      <c r="A2514" s="73" t="s">
        <v>1887</v>
      </c>
      <c r="B2514" s="74" t="s">
        <v>257</v>
      </c>
      <c r="C2514" s="74" t="s">
        <v>2450</v>
      </c>
      <c r="D2514" s="74" t="s">
        <v>2002</v>
      </c>
      <c r="E2514" s="74" t="s">
        <v>392</v>
      </c>
      <c r="F2514" s="74" t="s">
        <v>2</v>
      </c>
      <c r="G2514" s="74" t="s">
        <v>2680</v>
      </c>
      <c r="H2514" s="76">
        <v>29346</v>
      </c>
      <c r="I2514" s="77">
        <v>62.3</v>
      </c>
      <c r="J2514" s="78">
        <v>11.41</v>
      </c>
      <c r="K2514" s="78">
        <v>17</v>
      </c>
      <c r="L2514" s="78">
        <v>37.1</v>
      </c>
      <c r="M2514" s="75" t="s">
        <v>1</v>
      </c>
      <c r="N2514" s="76">
        <v>29503</v>
      </c>
      <c r="O2514" s="77">
        <v>40.5</v>
      </c>
      <c r="P2514" s="78">
        <v>10.49</v>
      </c>
      <c r="Q2514" s="78">
        <v>14.5</v>
      </c>
      <c r="R2514" s="78">
        <v>37.1</v>
      </c>
      <c r="S2514" s="75" t="s">
        <v>1</v>
      </c>
      <c r="T2514" s="79">
        <v>5</v>
      </c>
      <c r="V2514" s="86">
        <v>29503</v>
      </c>
      <c r="X2514" s="81" t="str">
        <f t="shared" si="390"/>
        <v>1980-Q2</v>
      </c>
      <c r="Y2514" s="81" t="str">
        <f t="shared" si="391"/>
        <v>1980-Q2</v>
      </c>
      <c r="Z2514" s="87">
        <f t="shared" si="392"/>
        <v>17</v>
      </c>
      <c r="AB2514" s="81" t="str">
        <f t="shared" si="393"/>
        <v>1980-Q4</v>
      </c>
      <c r="AC2514" s="81" t="str">
        <f t="shared" si="394"/>
        <v>1980-Q4</v>
      </c>
      <c r="AD2514" s="87">
        <f t="shared" si="395"/>
        <v>14.5</v>
      </c>
      <c r="AF2514" s="81" t="str">
        <f t="shared" si="396"/>
        <v>1980-Q4</v>
      </c>
      <c r="AG2514" s="87">
        <f t="shared" si="397"/>
        <v>17</v>
      </c>
      <c r="AH2514" s="87">
        <f t="shared" si="398"/>
        <v>14.5</v>
      </c>
      <c r="AI2514" s="87">
        <f t="shared" si="399"/>
        <v>2.5</v>
      </c>
    </row>
    <row r="2515" spans="1:35" ht="12" customHeight="1" x14ac:dyDescent="0.2">
      <c r="A2515" s="73" t="s">
        <v>1887</v>
      </c>
      <c r="B2515" s="74" t="s">
        <v>8</v>
      </c>
      <c r="C2515" s="74" t="s">
        <v>125</v>
      </c>
      <c r="D2515" s="74" t="s">
        <v>124</v>
      </c>
      <c r="E2515" s="74" t="s">
        <v>1791</v>
      </c>
      <c r="F2515" s="74" t="s">
        <v>2</v>
      </c>
      <c r="G2515" s="74" t="s">
        <v>2680</v>
      </c>
      <c r="H2515" s="76">
        <v>29091</v>
      </c>
      <c r="I2515" s="77">
        <v>71.8</v>
      </c>
      <c r="J2515" s="75" t="s">
        <v>1</v>
      </c>
      <c r="K2515" s="78">
        <v>13.25</v>
      </c>
      <c r="L2515" s="75" t="s">
        <v>1</v>
      </c>
      <c r="M2515" s="75" t="s">
        <v>1</v>
      </c>
      <c r="N2515" s="76">
        <v>29503</v>
      </c>
      <c r="O2515" s="77">
        <v>71</v>
      </c>
      <c r="P2515" s="75" t="s">
        <v>1</v>
      </c>
      <c r="Q2515" s="78">
        <v>13.25</v>
      </c>
      <c r="R2515" s="78">
        <v>38.43</v>
      </c>
      <c r="S2515" s="75" t="s">
        <v>1</v>
      </c>
      <c r="T2515" s="79">
        <v>13</v>
      </c>
      <c r="V2515" s="86">
        <v>29503</v>
      </c>
      <c r="X2515" s="81" t="str">
        <f t="shared" si="390"/>
        <v>1979-Q3</v>
      </c>
      <c r="Y2515" s="81" t="str">
        <f t="shared" si="391"/>
        <v>1979-Q3</v>
      </c>
      <c r="Z2515" s="87">
        <f t="shared" si="392"/>
        <v>13.25</v>
      </c>
      <c r="AB2515" s="81" t="str">
        <f t="shared" si="393"/>
        <v>1980-Q4</v>
      </c>
      <c r="AC2515" s="81" t="str">
        <f t="shared" si="394"/>
        <v>1980-Q4</v>
      </c>
      <c r="AD2515" s="87">
        <f t="shared" si="395"/>
        <v>13.25</v>
      </c>
      <c r="AF2515" s="81" t="str">
        <f t="shared" si="396"/>
        <v>1980-Q4</v>
      </c>
      <c r="AG2515" s="87">
        <f t="shared" si="397"/>
        <v>13.25</v>
      </c>
      <c r="AH2515" s="87">
        <f t="shared" si="398"/>
        <v>13.25</v>
      </c>
      <c r="AI2515" s="87">
        <f t="shared" si="399"/>
        <v>0</v>
      </c>
    </row>
    <row r="2516" spans="1:35" ht="12" customHeight="1" x14ac:dyDescent="0.2">
      <c r="A2516" s="73" t="s">
        <v>1887</v>
      </c>
      <c r="B2516" s="74" t="s">
        <v>89</v>
      </c>
      <c r="C2516" s="74" t="s">
        <v>88</v>
      </c>
      <c r="D2516" s="74" t="s">
        <v>12</v>
      </c>
      <c r="E2516" s="74" t="s">
        <v>539</v>
      </c>
      <c r="F2516" s="74" t="s">
        <v>2</v>
      </c>
      <c r="G2516" s="74" t="s">
        <v>2680</v>
      </c>
      <c r="H2516" s="76">
        <v>28839</v>
      </c>
      <c r="I2516" s="77">
        <v>12.2</v>
      </c>
      <c r="J2516" s="78">
        <v>10.5</v>
      </c>
      <c r="K2516" s="78">
        <v>15</v>
      </c>
      <c r="L2516" s="78">
        <v>37.159999999999997</v>
      </c>
      <c r="M2516" s="75" t="s">
        <v>1</v>
      </c>
      <c r="N2516" s="76">
        <v>29501</v>
      </c>
      <c r="O2516" s="77">
        <v>12.2</v>
      </c>
      <c r="P2516" s="78">
        <v>9.76</v>
      </c>
      <c r="Q2516" s="78">
        <v>12.5</v>
      </c>
      <c r="R2516" s="78">
        <v>37.159999999999997</v>
      </c>
      <c r="S2516" s="75" t="s">
        <v>1</v>
      </c>
      <c r="T2516" s="79">
        <v>22</v>
      </c>
      <c r="V2516" s="86">
        <v>29501</v>
      </c>
      <c r="X2516" s="81" t="str">
        <f t="shared" si="390"/>
        <v>1978-Q4</v>
      </c>
      <c r="Y2516" s="81" t="str">
        <f t="shared" si="391"/>
        <v>1978-Q4</v>
      </c>
      <c r="Z2516" s="87">
        <f t="shared" si="392"/>
        <v>15</v>
      </c>
      <c r="AB2516" s="81" t="str">
        <f t="shared" si="393"/>
        <v>1980-Q4</v>
      </c>
      <c r="AC2516" s="81" t="str">
        <f t="shared" si="394"/>
        <v>1980-Q4</v>
      </c>
      <c r="AD2516" s="87">
        <f t="shared" si="395"/>
        <v>12.5</v>
      </c>
      <c r="AF2516" s="81" t="str">
        <f t="shared" si="396"/>
        <v>1980-Q4</v>
      </c>
      <c r="AG2516" s="87">
        <f t="shared" si="397"/>
        <v>15</v>
      </c>
      <c r="AH2516" s="87">
        <f t="shared" si="398"/>
        <v>12.5</v>
      </c>
      <c r="AI2516" s="87">
        <f t="shared" si="399"/>
        <v>2.5</v>
      </c>
    </row>
    <row r="2517" spans="1:35" ht="12" customHeight="1" x14ac:dyDescent="0.2">
      <c r="A2517" s="73" t="s">
        <v>1887</v>
      </c>
      <c r="B2517" s="74" t="s">
        <v>28</v>
      </c>
      <c r="C2517" s="74" t="s">
        <v>1552</v>
      </c>
      <c r="D2517" s="74" t="s">
        <v>263</v>
      </c>
      <c r="E2517" s="74" t="s">
        <v>1564</v>
      </c>
      <c r="F2517" s="74" t="s">
        <v>2</v>
      </c>
      <c r="G2517" s="74" t="s">
        <v>2680</v>
      </c>
      <c r="H2517" s="76">
        <v>29356</v>
      </c>
      <c r="I2517" s="77">
        <v>157.80000000000001</v>
      </c>
      <c r="J2517" s="78">
        <v>12.2</v>
      </c>
      <c r="K2517" s="78">
        <v>17.5</v>
      </c>
      <c r="L2517" s="78">
        <v>39.58</v>
      </c>
      <c r="M2517" s="75" t="s">
        <v>1</v>
      </c>
      <c r="N2517" s="76">
        <v>29497</v>
      </c>
      <c r="O2517" s="77">
        <v>69.400000000000006</v>
      </c>
      <c r="P2517" s="78">
        <v>11.31</v>
      </c>
      <c r="Q2517" s="78">
        <v>15.5</v>
      </c>
      <c r="R2517" s="78">
        <v>39.58</v>
      </c>
      <c r="S2517" s="75" t="s">
        <v>1</v>
      </c>
      <c r="T2517" s="79">
        <v>4</v>
      </c>
      <c r="V2517" s="86">
        <v>29497</v>
      </c>
      <c r="X2517" s="81" t="str">
        <f t="shared" si="390"/>
        <v>1980-Q2</v>
      </c>
      <c r="Y2517" s="81" t="str">
        <f t="shared" si="391"/>
        <v>1980-Q2</v>
      </c>
      <c r="Z2517" s="87">
        <f t="shared" si="392"/>
        <v>17.5</v>
      </c>
      <c r="AB2517" s="81" t="str">
        <f t="shared" si="393"/>
        <v>1980-Q4</v>
      </c>
      <c r="AC2517" s="81" t="str">
        <f t="shared" si="394"/>
        <v>1980-Q4</v>
      </c>
      <c r="AD2517" s="87">
        <f t="shared" si="395"/>
        <v>15.5</v>
      </c>
      <c r="AF2517" s="81" t="str">
        <f t="shared" si="396"/>
        <v>1980-Q4</v>
      </c>
      <c r="AG2517" s="87">
        <f t="shared" si="397"/>
        <v>17.5</v>
      </c>
      <c r="AH2517" s="87">
        <f t="shared" si="398"/>
        <v>15.5</v>
      </c>
      <c r="AI2517" s="87">
        <f t="shared" si="399"/>
        <v>2</v>
      </c>
    </row>
    <row r="2518" spans="1:35" ht="12" customHeight="1" x14ac:dyDescent="0.2">
      <c r="A2518" s="73" t="s">
        <v>1887</v>
      </c>
      <c r="B2518" s="74" t="s">
        <v>76</v>
      </c>
      <c r="C2518" s="74" t="s">
        <v>20</v>
      </c>
      <c r="D2518" s="74" t="s">
        <v>19</v>
      </c>
      <c r="E2518" s="74" t="s">
        <v>693</v>
      </c>
      <c r="F2518" s="74" t="s">
        <v>2</v>
      </c>
      <c r="G2518" s="74" t="s">
        <v>2680</v>
      </c>
      <c r="H2518" s="76">
        <v>29317.75</v>
      </c>
      <c r="I2518" s="77">
        <v>30.1</v>
      </c>
      <c r="J2518" s="78">
        <v>10.51</v>
      </c>
      <c r="K2518" s="78">
        <v>14.43</v>
      </c>
      <c r="L2518" s="78">
        <v>34.4</v>
      </c>
      <c r="M2518" s="75" t="s">
        <v>1</v>
      </c>
      <c r="N2518" s="76">
        <v>29495</v>
      </c>
      <c r="O2518" s="77">
        <v>27.7</v>
      </c>
      <c r="P2518" s="78">
        <v>10.28</v>
      </c>
      <c r="Q2518" s="78">
        <v>13.9</v>
      </c>
      <c r="R2518" s="78">
        <v>34.4</v>
      </c>
      <c r="S2518" s="75" t="s">
        <v>1</v>
      </c>
      <c r="T2518" s="79">
        <v>5</v>
      </c>
      <c r="V2518" s="86">
        <v>29495</v>
      </c>
      <c r="X2518" s="81" t="str">
        <f t="shared" si="390"/>
        <v>1980-Q2</v>
      </c>
      <c r="Y2518" s="81" t="str">
        <f t="shared" si="391"/>
        <v>1980-Q2</v>
      </c>
      <c r="Z2518" s="87">
        <f t="shared" si="392"/>
        <v>14.43</v>
      </c>
      <c r="AB2518" s="81" t="str">
        <f t="shared" si="393"/>
        <v>1980-Q4</v>
      </c>
      <c r="AC2518" s="81" t="str">
        <f t="shared" si="394"/>
        <v>1980-Q4</v>
      </c>
      <c r="AD2518" s="87">
        <f t="shared" si="395"/>
        <v>13.9</v>
      </c>
      <c r="AF2518" s="81" t="str">
        <f t="shared" si="396"/>
        <v>1980-Q4</v>
      </c>
      <c r="AG2518" s="87">
        <f t="shared" si="397"/>
        <v>14.43</v>
      </c>
      <c r="AH2518" s="87">
        <f t="shared" si="398"/>
        <v>13.9</v>
      </c>
      <c r="AI2518" s="87">
        <f t="shared" si="399"/>
        <v>0.52999999999999936</v>
      </c>
    </row>
    <row r="2519" spans="1:35" ht="12" customHeight="1" x14ac:dyDescent="0.2">
      <c r="A2519" s="73" t="s">
        <v>1887</v>
      </c>
      <c r="B2519" s="74" t="s">
        <v>67</v>
      </c>
      <c r="C2519" s="74" t="s">
        <v>772</v>
      </c>
      <c r="D2519" s="74" t="s">
        <v>2002</v>
      </c>
      <c r="E2519" s="74" t="s">
        <v>780</v>
      </c>
      <c r="F2519" s="74" t="s">
        <v>2</v>
      </c>
      <c r="G2519" s="74" t="s">
        <v>2680</v>
      </c>
      <c r="H2519" s="76">
        <v>29294</v>
      </c>
      <c r="I2519" s="77">
        <v>68.900000000000006</v>
      </c>
      <c r="J2519" s="78">
        <v>11.2</v>
      </c>
      <c r="K2519" s="78">
        <v>16</v>
      </c>
      <c r="L2519" s="78">
        <v>32.93</v>
      </c>
      <c r="M2519" s="75" t="s">
        <v>1</v>
      </c>
      <c r="N2519" s="76">
        <v>29494</v>
      </c>
      <c r="O2519" s="77">
        <v>42.7</v>
      </c>
      <c r="P2519" s="78">
        <v>10.61</v>
      </c>
      <c r="Q2519" s="78">
        <v>14.2</v>
      </c>
      <c r="R2519" s="78">
        <v>32.93</v>
      </c>
      <c r="S2519" s="75" t="s">
        <v>1</v>
      </c>
      <c r="T2519" s="79">
        <v>6</v>
      </c>
      <c r="V2519" s="86">
        <v>29494</v>
      </c>
      <c r="X2519" s="81" t="str">
        <f t="shared" si="390"/>
        <v>1980-Q1</v>
      </c>
      <c r="Y2519" s="81" t="str">
        <f t="shared" si="391"/>
        <v>1980-Q1</v>
      </c>
      <c r="Z2519" s="87">
        <f t="shared" si="392"/>
        <v>16</v>
      </c>
      <c r="AB2519" s="81" t="str">
        <f t="shared" si="393"/>
        <v>1980-Q3</v>
      </c>
      <c r="AC2519" s="81" t="str">
        <f t="shared" si="394"/>
        <v>1980-Q3</v>
      </c>
      <c r="AD2519" s="87">
        <f t="shared" si="395"/>
        <v>14.2</v>
      </c>
      <c r="AF2519" s="81" t="str">
        <f t="shared" si="396"/>
        <v>1980-Q3</v>
      </c>
      <c r="AG2519" s="87">
        <f t="shared" si="397"/>
        <v>16</v>
      </c>
      <c r="AH2519" s="87">
        <f t="shared" si="398"/>
        <v>14.2</v>
      </c>
      <c r="AI2519" s="87">
        <f t="shared" si="399"/>
        <v>1.8000000000000007</v>
      </c>
    </row>
    <row r="2520" spans="1:35" ht="12" customHeight="1" x14ac:dyDescent="0.2">
      <c r="A2520" s="73" t="s">
        <v>1887</v>
      </c>
      <c r="B2520" s="74" t="s">
        <v>193</v>
      </c>
      <c r="C2520" s="74" t="s">
        <v>168</v>
      </c>
      <c r="D2520" s="74" t="s">
        <v>167</v>
      </c>
      <c r="E2520" s="74" t="s">
        <v>1039</v>
      </c>
      <c r="F2520" s="74" t="s">
        <v>2</v>
      </c>
      <c r="G2520" s="74" t="s">
        <v>2680</v>
      </c>
      <c r="H2520" s="76">
        <v>29280</v>
      </c>
      <c r="I2520" s="77">
        <v>91.6</v>
      </c>
      <c r="J2520" s="78">
        <v>11.03</v>
      </c>
      <c r="K2520" s="78">
        <v>15</v>
      </c>
      <c r="L2520" s="78">
        <v>38</v>
      </c>
      <c r="M2520" s="75" t="s">
        <v>1</v>
      </c>
      <c r="N2520" s="76">
        <v>29494</v>
      </c>
      <c r="O2520" s="77">
        <v>57.5</v>
      </c>
      <c r="P2520" s="78">
        <v>10.88</v>
      </c>
      <c r="Q2520" s="78">
        <v>14.1</v>
      </c>
      <c r="R2520" s="78">
        <v>38</v>
      </c>
      <c r="S2520" s="75" t="s">
        <v>1</v>
      </c>
      <c r="T2520" s="79">
        <v>7</v>
      </c>
      <c r="V2520" s="86">
        <v>29494</v>
      </c>
      <c r="X2520" s="81" t="str">
        <f t="shared" si="390"/>
        <v>1980-Q1</v>
      </c>
      <c r="Y2520" s="81" t="str">
        <f t="shared" si="391"/>
        <v>1980-Q1</v>
      </c>
      <c r="Z2520" s="87">
        <f t="shared" si="392"/>
        <v>15</v>
      </c>
      <c r="AB2520" s="81" t="str">
        <f t="shared" si="393"/>
        <v>1980-Q3</v>
      </c>
      <c r="AC2520" s="81" t="str">
        <f t="shared" si="394"/>
        <v>1980-Q3</v>
      </c>
      <c r="AD2520" s="87">
        <f t="shared" si="395"/>
        <v>14.1</v>
      </c>
      <c r="AF2520" s="81" t="str">
        <f t="shared" si="396"/>
        <v>1980-Q3</v>
      </c>
      <c r="AG2520" s="87">
        <f t="shared" si="397"/>
        <v>15</v>
      </c>
      <c r="AH2520" s="87">
        <f t="shared" si="398"/>
        <v>14.1</v>
      </c>
      <c r="AI2520" s="87">
        <f t="shared" si="399"/>
        <v>0.90000000000000036</v>
      </c>
    </row>
    <row r="2521" spans="1:35" ht="12" customHeight="1" x14ac:dyDescent="0.2">
      <c r="A2521" s="73" t="s">
        <v>1887</v>
      </c>
      <c r="B2521" s="74" t="s">
        <v>46</v>
      </c>
      <c r="C2521" s="74" t="s">
        <v>189</v>
      </c>
      <c r="D2521" s="74" t="s">
        <v>62</v>
      </c>
      <c r="E2521" s="74" t="s">
        <v>1090</v>
      </c>
      <c r="F2521" s="74" t="s">
        <v>2</v>
      </c>
      <c r="G2521" s="74" t="s">
        <v>2680</v>
      </c>
      <c r="H2521" s="76">
        <v>29189</v>
      </c>
      <c r="I2521" s="77">
        <v>78.599999999999994</v>
      </c>
      <c r="J2521" s="78">
        <v>10.47</v>
      </c>
      <c r="K2521" s="78">
        <v>14.5</v>
      </c>
      <c r="L2521" s="78">
        <v>39.700000000000003</v>
      </c>
      <c r="M2521" s="75" t="s">
        <v>1</v>
      </c>
      <c r="N2521" s="76">
        <v>29490</v>
      </c>
      <c r="O2521" s="77">
        <v>50.6</v>
      </c>
      <c r="P2521" s="78">
        <v>10.15</v>
      </c>
      <c r="Q2521" s="78">
        <v>13.75</v>
      </c>
      <c r="R2521" s="78">
        <v>39.1</v>
      </c>
      <c r="S2521" s="75" t="s">
        <v>1</v>
      </c>
      <c r="T2521" s="79">
        <v>10</v>
      </c>
      <c r="V2521" s="86">
        <v>29490</v>
      </c>
      <c r="X2521" s="81" t="str">
        <f t="shared" si="390"/>
        <v>1979-Q4</v>
      </c>
      <c r="Y2521" s="81" t="str">
        <f t="shared" si="391"/>
        <v>1979-Q4</v>
      </c>
      <c r="Z2521" s="87">
        <f t="shared" si="392"/>
        <v>14.5</v>
      </c>
      <c r="AB2521" s="81" t="str">
        <f t="shared" si="393"/>
        <v>1980-Q3</v>
      </c>
      <c r="AC2521" s="81" t="str">
        <f t="shared" si="394"/>
        <v>1980-Q3</v>
      </c>
      <c r="AD2521" s="87">
        <f t="shared" si="395"/>
        <v>13.75</v>
      </c>
      <c r="AF2521" s="81" t="str">
        <f t="shared" si="396"/>
        <v>1980-Q3</v>
      </c>
      <c r="AG2521" s="87">
        <f t="shared" si="397"/>
        <v>14.5</v>
      </c>
      <c r="AH2521" s="87">
        <f t="shared" si="398"/>
        <v>13.75</v>
      </c>
      <c r="AI2521" s="87">
        <f t="shared" si="399"/>
        <v>0.75</v>
      </c>
    </row>
    <row r="2522" spans="1:35" ht="12" customHeight="1" x14ac:dyDescent="0.2">
      <c r="A2522" s="73" t="s">
        <v>1887</v>
      </c>
      <c r="B2522" s="74" t="s">
        <v>89</v>
      </c>
      <c r="C2522" s="74" t="s">
        <v>88</v>
      </c>
      <c r="D2522" s="74" t="s">
        <v>12</v>
      </c>
      <c r="E2522" s="74" t="s">
        <v>541</v>
      </c>
      <c r="F2522" s="74" t="s">
        <v>2</v>
      </c>
      <c r="G2522" s="74" t="s">
        <v>2680</v>
      </c>
      <c r="H2522" s="76">
        <v>28578</v>
      </c>
      <c r="I2522" s="77">
        <v>15.8</v>
      </c>
      <c r="J2522" s="78">
        <v>9.76</v>
      </c>
      <c r="K2522" s="78">
        <v>13.5</v>
      </c>
      <c r="L2522" s="78">
        <v>36.5</v>
      </c>
      <c r="M2522" s="75" t="s">
        <v>1</v>
      </c>
      <c r="N2522" s="76">
        <v>29488</v>
      </c>
      <c r="O2522" s="77">
        <v>15.8</v>
      </c>
      <c r="P2522" s="78">
        <v>9.42</v>
      </c>
      <c r="Q2522" s="78">
        <v>12.5</v>
      </c>
      <c r="R2522" s="78">
        <v>37.799999999999997</v>
      </c>
      <c r="S2522" s="75" t="s">
        <v>1</v>
      </c>
      <c r="T2522" s="79">
        <v>30</v>
      </c>
      <c r="V2522" s="86">
        <v>29488</v>
      </c>
      <c r="X2522" s="81" t="str">
        <f t="shared" si="390"/>
        <v>1978-Q1</v>
      </c>
      <c r="Y2522" s="81" t="str">
        <f t="shared" si="391"/>
        <v>1978-Q1</v>
      </c>
      <c r="Z2522" s="87">
        <f t="shared" si="392"/>
        <v>13.5</v>
      </c>
      <c r="AB2522" s="81" t="str">
        <f t="shared" si="393"/>
        <v>1980-Q3</v>
      </c>
      <c r="AC2522" s="81" t="str">
        <f t="shared" si="394"/>
        <v>1980-Q3</v>
      </c>
      <c r="AD2522" s="87">
        <f t="shared" si="395"/>
        <v>12.5</v>
      </c>
      <c r="AF2522" s="81" t="str">
        <f t="shared" si="396"/>
        <v>1980-Q3</v>
      </c>
      <c r="AG2522" s="87">
        <f t="shared" si="397"/>
        <v>13.5</v>
      </c>
      <c r="AH2522" s="87">
        <f t="shared" si="398"/>
        <v>12.5</v>
      </c>
      <c r="AI2522" s="87">
        <f t="shared" si="399"/>
        <v>1</v>
      </c>
    </row>
    <row r="2523" spans="1:35" ht="12" customHeight="1" x14ac:dyDescent="0.2">
      <c r="A2523" s="73" t="s">
        <v>1887</v>
      </c>
      <c r="B2523" s="74" t="s">
        <v>76</v>
      </c>
      <c r="C2523" s="74" t="s">
        <v>226</v>
      </c>
      <c r="D2523" s="74" t="s">
        <v>19</v>
      </c>
      <c r="E2523" s="74" t="s">
        <v>703</v>
      </c>
      <c r="F2523" s="74" t="s">
        <v>2</v>
      </c>
      <c r="G2523" s="74" t="s">
        <v>2680</v>
      </c>
      <c r="H2523" s="76">
        <v>29311</v>
      </c>
      <c r="I2523" s="77">
        <v>49</v>
      </c>
      <c r="J2523" s="78">
        <v>10.49</v>
      </c>
      <c r="K2523" s="78">
        <v>15.9</v>
      </c>
      <c r="L2523" s="78">
        <v>34.270000000000003</v>
      </c>
      <c r="M2523" s="75" t="s">
        <v>1</v>
      </c>
      <c r="N2523" s="76">
        <v>29488</v>
      </c>
      <c r="O2523" s="77">
        <v>43.7</v>
      </c>
      <c r="P2523" s="78">
        <v>10.14</v>
      </c>
      <c r="Q2523" s="78">
        <v>15</v>
      </c>
      <c r="R2523" s="78">
        <v>36.43</v>
      </c>
      <c r="S2523" s="75" t="s">
        <v>1</v>
      </c>
      <c r="T2523" s="79">
        <v>5</v>
      </c>
      <c r="V2523" s="86">
        <v>29488</v>
      </c>
      <c r="X2523" s="81" t="str">
        <f t="shared" si="390"/>
        <v>1980-Q1</v>
      </c>
      <c r="Y2523" s="81" t="str">
        <f t="shared" si="391"/>
        <v>1980-Q1</v>
      </c>
      <c r="Z2523" s="87">
        <f t="shared" si="392"/>
        <v>15.9</v>
      </c>
      <c r="AB2523" s="81" t="str">
        <f t="shared" si="393"/>
        <v>1980-Q3</v>
      </c>
      <c r="AC2523" s="81" t="str">
        <f t="shared" si="394"/>
        <v>1980-Q3</v>
      </c>
      <c r="AD2523" s="87">
        <f t="shared" si="395"/>
        <v>15</v>
      </c>
      <c r="AF2523" s="81" t="str">
        <f t="shared" si="396"/>
        <v>1980-Q3</v>
      </c>
      <c r="AG2523" s="87">
        <f t="shared" si="397"/>
        <v>15.9</v>
      </c>
      <c r="AH2523" s="87">
        <f t="shared" si="398"/>
        <v>15</v>
      </c>
      <c r="AI2523" s="87">
        <f t="shared" si="399"/>
        <v>0.90000000000000036</v>
      </c>
    </row>
    <row r="2524" spans="1:35" ht="12" customHeight="1" x14ac:dyDescent="0.2">
      <c r="A2524" s="73" t="s">
        <v>1887</v>
      </c>
      <c r="B2524" s="74" t="s">
        <v>28</v>
      </c>
      <c r="C2524" s="74" t="s">
        <v>1513</v>
      </c>
      <c r="D2524" s="74" t="s">
        <v>1514</v>
      </c>
      <c r="E2524" s="74" t="s">
        <v>1524</v>
      </c>
      <c r="F2524" s="74" t="s">
        <v>2</v>
      </c>
      <c r="G2524" s="74" t="s">
        <v>2680</v>
      </c>
      <c r="H2524" s="76">
        <v>29402</v>
      </c>
      <c r="I2524" s="77">
        <v>214.4</v>
      </c>
      <c r="J2524" s="78">
        <v>11.36</v>
      </c>
      <c r="K2524" s="78">
        <v>16</v>
      </c>
      <c r="L2524" s="78">
        <v>42.76</v>
      </c>
      <c r="M2524" s="75" t="s">
        <v>1</v>
      </c>
      <c r="N2524" s="76">
        <v>29479</v>
      </c>
      <c r="O2524" s="77">
        <v>134.9</v>
      </c>
      <c r="P2524" s="78">
        <v>11.32</v>
      </c>
      <c r="Q2524" s="78">
        <v>15.8</v>
      </c>
      <c r="R2524" s="78">
        <v>38.799999999999997</v>
      </c>
      <c r="S2524" s="75" t="s">
        <v>1</v>
      </c>
      <c r="T2524" s="79">
        <v>2</v>
      </c>
      <c r="V2524" s="86">
        <v>29479</v>
      </c>
      <c r="X2524" s="81" t="str">
        <f t="shared" si="390"/>
        <v>1980-Q2</v>
      </c>
      <c r="Y2524" s="81" t="str">
        <f t="shared" si="391"/>
        <v>1980-Q2</v>
      </c>
      <c r="Z2524" s="87">
        <f t="shared" si="392"/>
        <v>16</v>
      </c>
      <c r="AB2524" s="81" t="str">
        <f t="shared" si="393"/>
        <v>1980-Q3</v>
      </c>
      <c r="AC2524" s="81" t="str">
        <f t="shared" si="394"/>
        <v>1980-Q3</v>
      </c>
      <c r="AD2524" s="87">
        <f t="shared" si="395"/>
        <v>15.8</v>
      </c>
      <c r="AF2524" s="81" t="str">
        <f t="shared" si="396"/>
        <v>1980-Q3</v>
      </c>
      <c r="AG2524" s="87">
        <f t="shared" si="397"/>
        <v>16</v>
      </c>
      <c r="AH2524" s="87">
        <f t="shared" si="398"/>
        <v>15.8</v>
      </c>
      <c r="AI2524" s="87">
        <f t="shared" si="399"/>
        <v>0.19999999999999929</v>
      </c>
    </row>
    <row r="2525" spans="1:35" ht="12" customHeight="1" x14ac:dyDescent="0.2">
      <c r="A2525" s="73" t="s">
        <v>1887</v>
      </c>
      <c r="B2525" s="74" t="s">
        <v>17</v>
      </c>
      <c r="C2525" s="74" t="s">
        <v>23</v>
      </c>
      <c r="D2525" s="74" t="s">
        <v>22</v>
      </c>
      <c r="E2525" s="74" t="s">
        <v>1622</v>
      </c>
      <c r="F2525" s="74" t="s">
        <v>2</v>
      </c>
      <c r="G2525" s="74" t="s">
        <v>2680</v>
      </c>
      <c r="H2525" s="76">
        <v>29416</v>
      </c>
      <c r="I2525" s="77">
        <v>23.6</v>
      </c>
      <c r="J2525" s="78">
        <v>10.31</v>
      </c>
      <c r="K2525" s="78">
        <v>13.93</v>
      </c>
      <c r="L2525" s="78">
        <v>31.5</v>
      </c>
      <c r="M2525" s="75" t="s">
        <v>1</v>
      </c>
      <c r="N2525" s="76">
        <v>29479</v>
      </c>
      <c r="O2525" s="77">
        <v>22.3</v>
      </c>
      <c r="P2525" s="78">
        <v>10.27</v>
      </c>
      <c r="Q2525" s="78">
        <v>13.93</v>
      </c>
      <c r="R2525" s="78">
        <v>32.299999999999997</v>
      </c>
      <c r="S2525" s="75" t="s">
        <v>1</v>
      </c>
      <c r="T2525" s="79">
        <v>2</v>
      </c>
      <c r="V2525" s="86">
        <v>29479</v>
      </c>
      <c r="X2525" s="81" t="str">
        <f t="shared" si="390"/>
        <v>1980-Q3</v>
      </c>
      <c r="Y2525" s="81" t="str">
        <f t="shared" si="391"/>
        <v>1980-Q3</v>
      </c>
      <c r="Z2525" s="87">
        <f t="shared" si="392"/>
        <v>13.93</v>
      </c>
      <c r="AB2525" s="81" t="str">
        <f t="shared" si="393"/>
        <v>1980-Q3</v>
      </c>
      <c r="AC2525" s="81" t="str">
        <f t="shared" si="394"/>
        <v>1980-Q3</v>
      </c>
      <c r="AD2525" s="87">
        <f t="shared" si="395"/>
        <v>13.93</v>
      </c>
      <c r="AF2525" s="81" t="str">
        <f t="shared" si="396"/>
        <v>1980-Q3</v>
      </c>
      <c r="AG2525" s="87">
        <f t="shared" si="397"/>
        <v>13.93</v>
      </c>
      <c r="AH2525" s="87">
        <f t="shared" si="398"/>
        <v>13.93</v>
      </c>
      <c r="AI2525" s="87">
        <f t="shared" si="399"/>
        <v>0</v>
      </c>
    </row>
    <row r="2526" spans="1:35" ht="12" customHeight="1" x14ac:dyDescent="0.2">
      <c r="A2526" s="73" t="s">
        <v>1887</v>
      </c>
      <c r="B2526" s="74" t="s">
        <v>17</v>
      </c>
      <c r="C2526" s="74" t="s">
        <v>16</v>
      </c>
      <c r="D2526" s="74" t="s">
        <v>15</v>
      </c>
      <c r="E2526" s="74" t="s">
        <v>1652</v>
      </c>
      <c r="F2526" s="74" t="s">
        <v>2</v>
      </c>
      <c r="G2526" s="74" t="s">
        <v>2680</v>
      </c>
      <c r="H2526" s="76">
        <v>29311</v>
      </c>
      <c r="I2526" s="77">
        <v>72.599999999999994</v>
      </c>
      <c r="J2526" s="78">
        <v>9.86</v>
      </c>
      <c r="K2526" s="78">
        <v>13.5</v>
      </c>
      <c r="L2526" s="78">
        <v>31.01</v>
      </c>
      <c r="M2526" s="75" t="s">
        <v>1</v>
      </c>
      <c r="N2526" s="76">
        <v>29479</v>
      </c>
      <c r="O2526" s="77">
        <v>60</v>
      </c>
      <c r="P2526" s="78">
        <v>9.7899999999999991</v>
      </c>
      <c r="Q2526" s="78">
        <v>13.5</v>
      </c>
      <c r="R2526" s="78">
        <v>31.01</v>
      </c>
      <c r="S2526" s="75" t="s">
        <v>1</v>
      </c>
      <c r="T2526" s="79">
        <v>5</v>
      </c>
      <c r="V2526" s="86">
        <v>29479</v>
      </c>
      <c r="X2526" s="81" t="str">
        <f t="shared" si="390"/>
        <v>1980-Q1</v>
      </c>
      <c r="Y2526" s="81" t="str">
        <f t="shared" si="391"/>
        <v>1980-Q1</v>
      </c>
      <c r="Z2526" s="87">
        <f t="shared" si="392"/>
        <v>13.5</v>
      </c>
      <c r="AB2526" s="81" t="str">
        <f t="shared" si="393"/>
        <v>1980-Q3</v>
      </c>
      <c r="AC2526" s="81" t="str">
        <f t="shared" si="394"/>
        <v>1980-Q3</v>
      </c>
      <c r="AD2526" s="87">
        <f t="shared" si="395"/>
        <v>13.5</v>
      </c>
      <c r="AF2526" s="81" t="str">
        <f t="shared" si="396"/>
        <v>1980-Q3</v>
      </c>
      <c r="AG2526" s="87">
        <f t="shared" si="397"/>
        <v>13.5</v>
      </c>
      <c r="AH2526" s="87">
        <f t="shared" si="398"/>
        <v>13.5</v>
      </c>
      <c r="AI2526" s="87">
        <f t="shared" si="399"/>
        <v>0</v>
      </c>
    </row>
    <row r="2527" spans="1:35" ht="12" customHeight="1" x14ac:dyDescent="0.2">
      <c r="A2527" s="73" t="s">
        <v>1887</v>
      </c>
      <c r="B2527" s="74" t="s">
        <v>163</v>
      </c>
      <c r="C2527" s="74" t="s">
        <v>168</v>
      </c>
      <c r="D2527" s="74" t="s">
        <v>167</v>
      </c>
      <c r="E2527" s="74" t="s">
        <v>1453</v>
      </c>
      <c r="F2527" s="74" t="s">
        <v>2</v>
      </c>
      <c r="G2527" s="74" t="s">
        <v>2680</v>
      </c>
      <c r="H2527" s="76">
        <v>29068</v>
      </c>
      <c r="I2527" s="77">
        <v>25.8</v>
      </c>
      <c r="J2527" s="78">
        <v>9.83</v>
      </c>
      <c r="K2527" s="78">
        <v>12.8</v>
      </c>
      <c r="L2527" s="78">
        <v>38</v>
      </c>
      <c r="M2527" s="75" t="s">
        <v>1</v>
      </c>
      <c r="N2527" s="76">
        <v>29462</v>
      </c>
      <c r="O2527" s="77">
        <v>23.4</v>
      </c>
      <c r="P2527" s="78">
        <v>10.210000000000001</v>
      </c>
      <c r="Q2527" s="78">
        <v>12.5</v>
      </c>
      <c r="R2527" s="78">
        <v>35.369999999999997</v>
      </c>
      <c r="S2527" s="75" t="s">
        <v>1</v>
      </c>
      <c r="T2527" s="79">
        <v>13</v>
      </c>
      <c r="V2527" s="86">
        <v>29462</v>
      </c>
      <c r="X2527" s="81" t="str">
        <f t="shared" si="390"/>
        <v>1979-Q3</v>
      </c>
      <c r="Y2527" s="81" t="str">
        <f t="shared" si="391"/>
        <v>1979-Q3</v>
      </c>
      <c r="Z2527" s="87">
        <f t="shared" si="392"/>
        <v>12.8</v>
      </c>
      <c r="AB2527" s="81" t="str">
        <f t="shared" si="393"/>
        <v>1980-Q3</v>
      </c>
      <c r="AC2527" s="81" t="str">
        <f t="shared" si="394"/>
        <v>1980-Q3</v>
      </c>
      <c r="AD2527" s="87">
        <f t="shared" si="395"/>
        <v>12.5</v>
      </c>
      <c r="AF2527" s="81" t="str">
        <f t="shared" si="396"/>
        <v>1980-Q3</v>
      </c>
      <c r="AG2527" s="87">
        <f t="shared" si="397"/>
        <v>12.8</v>
      </c>
      <c r="AH2527" s="87">
        <f t="shared" si="398"/>
        <v>12.5</v>
      </c>
      <c r="AI2527" s="87">
        <f t="shared" si="399"/>
        <v>0.30000000000000071</v>
      </c>
    </row>
    <row r="2528" spans="1:35" ht="12" customHeight="1" x14ac:dyDescent="0.2">
      <c r="A2528" s="73" t="s">
        <v>1887</v>
      </c>
      <c r="B2528" s="74" t="s">
        <v>231</v>
      </c>
      <c r="C2528" s="74" t="s">
        <v>2740</v>
      </c>
      <c r="D2528" s="74" t="s">
        <v>635</v>
      </c>
      <c r="E2528" s="74" t="s">
        <v>643</v>
      </c>
      <c r="F2528" s="74" t="s">
        <v>2</v>
      </c>
      <c r="G2528" s="74" t="s">
        <v>2680</v>
      </c>
      <c r="H2528" s="76">
        <v>29271</v>
      </c>
      <c r="I2528" s="77">
        <v>71</v>
      </c>
      <c r="J2528" s="78">
        <v>10.15</v>
      </c>
      <c r="K2528" s="78">
        <v>14</v>
      </c>
      <c r="L2528" s="78">
        <v>36.4</v>
      </c>
      <c r="M2528" s="75" t="s">
        <v>1</v>
      </c>
      <c r="N2528" s="76">
        <v>29460</v>
      </c>
      <c r="O2528" s="77">
        <v>65.599999999999994</v>
      </c>
      <c r="P2528" s="78">
        <v>9.93</v>
      </c>
      <c r="Q2528" s="78">
        <v>13.8</v>
      </c>
      <c r="R2528" s="78">
        <v>36.4</v>
      </c>
      <c r="S2528" s="75" t="s">
        <v>1</v>
      </c>
      <c r="T2528" s="79">
        <v>6</v>
      </c>
      <c r="V2528" s="86">
        <v>29460</v>
      </c>
      <c r="X2528" s="81" t="str">
        <f t="shared" si="390"/>
        <v>1980-Q1</v>
      </c>
      <c r="Y2528" s="81" t="str">
        <f t="shared" si="391"/>
        <v>1980-Q1</v>
      </c>
      <c r="Z2528" s="87">
        <f t="shared" si="392"/>
        <v>14</v>
      </c>
      <c r="AB2528" s="81" t="str">
        <f t="shared" si="393"/>
        <v>1980-Q3</v>
      </c>
      <c r="AC2528" s="81" t="str">
        <f t="shared" si="394"/>
        <v>1980-Q3</v>
      </c>
      <c r="AD2528" s="87">
        <f t="shared" si="395"/>
        <v>13.8</v>
      </c>
      <c r="AF2528" s="81" t="str">
        <f t="shared" si="396"/>
        <v>1980-Q3</v>
      </c>
      <c r="AG2528" s="87">
        <f t="shared" si="397"/>
        <v>14</v>
      </c>
      <c r="AH2528" s="87">
        <f t="shared" si="398"/>
        <v>13.8</v>
      </c>
      <c r="AI2528" s="87">
        <f t="shared" si="399"/>
        <v>0.19999999999999929</v>
      </c>
    </row>
    <row r="2529" spans="1:35" ht="12" customHeight="1" x14ac:dyDescent="0.2">
      <c r="A2529" s="73" t="s">
        <v>1887</v>
      </c>
      <c r="B2529" s="74" t="s">
        <v>204</v>
      </c>
      <c r="C2529" s="74" t="s">
        <v>2327</v>
      </c>
      <c r="D2529" s="74" t="s">
        <v>2170</v>
      </c>
      <c r="E2529" s="74" t="s">
        <v>980</v>
      </c>
      <c r="F2529" s="74" t="s">
        <v>2</v>
      </c>
      <c r="G2529" s="74" t="s">
        <v>2680</v>
      </c>
      <c r="H2529" s="76">
        <v>29133</v>
      </c>
      <c r="I2529" s="77">
        <v>28.4</v>
      </c>
      <c r="J2529" s="75" t="s">
        <v>1</v>
      </c>
      <c r="K2529" s="78">
        <v>15</v>
      </c>
      <c r="L2529" s="78">
        <v>30</v>
      </c>
      <c r="M2529" s="75" t="s">
        <v>1</v>
      </c>
      <c r="N2529" s="76">
        <v>29458</v>
      </c>
      <c r="O2529" s="77">
        <v>9.1999999999999993</v>
      </c>
      <c r="P2529" s="78">
        <v>9.66</v>
      </c>
      <c r="Q2529" s="78">
        <v>13.75</v>
      </c>
      <c r="R2529" s="78">
        <v>27.4</v>
      </c>
      <c r="S2529" s="75" t="s">
        <v>1</v>
      </c>
      <c r="T2529" s="79">
        <v>10</v>
      </c>
      <c r="V2529" s="86">
        <v>29458</v>
      </c>
      <c r="X2529" s="81" t="str">
        <f t="shared" si="390"/>
        <v>1979-Q4</v>
      </c>
      <c r="Y2529" s="81" t="str">
        <f t="shared" si="391"/>
        <v>1979-Q4</v>
      </c>
      <c r="Z2529" s="87">
        <f t="shared" si="392"/>
        <v>15</v>
      </c>
      <c r="AB2529" s="81" t="str">
        <f t="shared" si="393"/>
        <v>1980-Q3</v>
      </c>
      <c r="AC2529" s="81" t="str">
        <f t="shared" si="394"/>
        <v>1980-Q3</v>
      </c>
      <c r="AD2529" s="87">
        <f t="shared" si="395"/>
        <v>13.75</v>
      </c>
      <c r="AF2529" s="81" t="str">
        <f t="shared" si="396"/>
        <v>1980-Q3</v>
      </c>
      <c r="AG2529" s="87">
        <f t="shared" si="397"/>
        <v>15</v>
      </c>
      <c r="AH2529" s="87">
        <f t="shared" si="398"/>
        <v>13.75</v>
      </c>
      <c r="AI2529" s="87">
        <f t="shared" si="399"/>
        <v>1.25</v>
      </c>
    </row>
    <row r="2530" spans="1:35" ht="12" customHeight="1" x14ac:dyDescent="0.2">
      <c r="A2530" s="73" t="s">
        <v>1887</v>
      </c>
      <c r="B2530" s="74" t="s">
        <v>278</v>
      </c>
      <c r="C2530" s="74" t="s">
        <v>3021</v>
      </c>
      <c r="D2530" s="74" t="s">
        <v>52</v>
      </c>
      <c r="E2530" s="74" t="s">
        <v>281</v>
      </c>
      <c r="F2530" s="74" t="s">
        <v>2</v>
      </c>
      <c r="G2530" s="74" t="s">
        <v>2680</v>
      </c>
      <c r="H2530" s="76">
        <v>29217</v>
      </c>
      <c r="I2530" s="77">
        <v>122.3</v>
      </c>
      <c r="J2530" s="78">
        <v>10.49</v>
      </c>
      <c r="K2530" s="78">
        <v>16</v>
      </c>
      <c r="L2530" s="78">
        <v>25.95</v>
      </c>
      <c r="M2530" s="75" t="s">
        <v>1</v>
      </c>
      <c r="N2530" s="76">
        <v>29447</v>
      </c>
      <c r="O2530" s="77">
        <v>80</v>
      </c>
      <c r="P2530" s="78">
        <v>9.9700000000000006</v>
      </c>
      <c r="Q2530" s="78">
        <v>14</v>
      </c>
      <c r="R2530" s="78">
        <v>25.95</v>
      </c>
      <c r="S2530" s="75" t="s">
        <v>1</v>
      </c>
      <c r="T2530" s="79">
        <v>7</v>
      </c>
      <c r="V2530" s="86">
        <v>29447</v>
      </c>
      <c r="X2530" s="81" t="str">
        <f t="shared" si="390"/>
        <v>1979-Q4</v>
      </c>
      <c r="Y2530" s="81" t="str">
        <f t="shared" si="391"/>
        <v>1979-Q4</v>
      </c>
      <c r="Z2530" s="87">
        <f t="shared" si="392"/>
        <v>16</v>
      </c>
      <c r="AB2530" s="81" t="str">
        <f t="shared" si="393"/>
        <v>1980-Q3</v>
      </c>
      <c r="AC2530" s="81" t="str">
        <f t="shared" si="394"/>
        <v>1980-Q3</v>
      </c>
      <c r="AD2530" s="87">
        <f t="shared" si="395"/>
        <v>14</v>
      </c>
      <c r="AF2530" s="81" t="str">
        <f t="shared" si="396"/>
        <v>1980-Q3</v>
      </c>
      <c r="AG2530" s="87">
        <f t="shared" si="397"/>
        <v>16</v>
      </c>
      <c r="AH2530" s="87">
        <f t="shared" si="398"/>
        <v>14</v>
      </c>
      <c r="AI2530" s="87">
        <f t="shared" si="399"/>
        <v>2</v>
      </c>
    </row>
    <row r="2531" spans="1:35" ht="12" customHeight="1" x14ac:dyDescent="0.2">
      <c r="A2531" s="73" t="s">
        <v>1887</v>
      </c>
      <c r="B2531" s="74" t="s">
        <v>28</v>
      </c>
      <c r="C2531" s="74" t="s">
        <v>155</v>
      </c>
      <c r="D2531" s="74" t="s">
        <v>2095</v>
      </c>
      <c r="E2531" s="74" t="s">
        <v>1535</v>
      </c>
      <c r="F2531" s="74" t="s">
        <v>2</v>
      </c>
      <c r="G2531" s="74" t="s">
        <v>2680</v>
      </c>
      <c r="H2531" s="76">
        <v>29363</v>
      </c>
      <c r="I2531" s="77">
        <v>50.5</v>
      </c>
      <c r="J2531" s="78">
        <v>12.22</v>
      </c>
      <c r="K2531" s="78">
        <v>17</v>
      </c>
      <c r="L2531" s="78">
        <v>36.9</v>
      </c>
      <c r="M2531" s="75" t="s">
        <v>1</v>
      </c>
      <c r="N2531" s="76">
        <v>29447</v>
      </c>
      <c r="O2531" s="77">
        <v>31.9</v>
      </c>
      <c r="P2531" s="78">
        <v>12.16</v>
      </c>
      <c r="Q2531" s="78">
        <v>16.25</v>
      </c>
      <c r="R2531" s="78">
        <v>40.35</v>
      </c>
      <c r="S2531" s="78">
        <v>286.39999999999998</v>
      </c>
      <c r="T2531" s="79">
        <v>2</v>
      </c>
      <c r="V2531" s="86">
        <v>29447</v>
      </c>
      <c r="X2531" s="81" t="str">
        <f t="shared" si="390"/>
        <v>1980-Q2</v>
      </c>
      <c r="Y2531" s="81" t="str">
        <f t="shared" si="391"/>
        <v>1980-Q2</v>
      </c>
      <c r="Z2531" s="87">
        <f t="shared" si="392"/>
        <v>17</v>
      </c>
      <c r="AB2531" s="81" t="str">
        <f t="shared" si="393"/>
        <v>1980-Q3</v>
      </c>
      <c r="AC2531" s="81" t="str">
        <f t="shared" si="394"/>
        <v>1980-Q3</v>
      </c>
      <c r="AD2531" s="87">
        <f t="shared" si="395"/>
        <v>16.25</v>
      </c>
      <c r="AF2531" s="81" t="str">
        <f t="shared" si="396"/>
        <v>1980-Q3</v>
      </c>
      <c r="AG2531" s="87">
        <f t="shared" si="397"/>
        <v>17</v>
      </c>
      <c r="AH2531" s="87">
        <f t="shared" si="398"/>
        <v>16.25</v>
      </c>
      <c r="AI2531" s="87">
        <f t="shared" si="399"/>
        <v>0.75</v>
      </c>
    </row>
    <row r="2532" spans="1:35" ht="12" customHeight="1" x14ac:dyDescent="0.2">
      <c r="A2532" s="73" t="s">
        <v>1887</v>
      </c>
      <c r="B2532" s="74" t="s">
        <v>86</v>
      </c>
      <c r="C2532" s="74" t="s">
        <v>136</v>
      </c>
      <c r="D2532" s="74" t="s">
        <v>135</v>
      </c>
      <c r="E2532" s="74" t="s">
        <v>554</v>
      </c>
      <c r="F2532" s="74" t="s">
        <v>2</v>
      </c>
      <c r="G2532" s="74" t="s">
        <v>2680</v>
      </c>
      <c r="H2532" s="76">
        <v>29297</v>
      </c>
      <c r="I2532" s="77">
        <v>14.7</v>
      </c>
      <c r="J2532" s="78">
        <v>11.19</v>
      </c>
      <c r="K2532" s="78">
        <v>15.5</v>
      </c>
      <c r="L2532" s="78">
        <v>40</v>
      </c>
      <c r="M2532" s="75" t="s">
        <v>1</v>
      </c>
      <c r="N2532" s="76">
        <v>29444</v>
      </c>
      <c r="O2532" s="77">
        <v>8.1</v>
      </c>
      <c r="P2532" s="78">
        <v>10.74</v>
      </c>
      <c r="Q2532" s="78">
        <v>14.85</v>
      </c>
      <c r="R2532" s="78">
        <v>36.619999999999997</v>
      </c>
      <c r="S2532" s="75" t="s">
        <v>1</v>
      </c>
      <c r="T2532" s="79">
        <v>4</v>
      </c>
      <c r="V2532" s="86">
        <v>29444</v>
      </c>
      <c r="X2532" s="81" t="str">
        <f t="shared" si="390"/>
        <v>1980-Q1</v>
      </c>
      <c r="Y2532" s="81" t="str">
        <f t="shared" si="391"/>
        <v>1980-Q1</v>
      </c>
      <c r="Z2532" s="87">
        <f t="shared" si="392"/>
        <v>15.5</v>
      </c>
      <c r="AB2532" s="81" t="str">
        <f t="shared" si="393"/>
        <v>1980-Q3</v>
      </c>
      <c r="AC2532" s="81" t="str">
        <f t="shared" si="394"/>
        <v>1980-Q3</v>
      </c>
      <c r="AD2532" s="87">
        <f t="shared" si="395"/>
        <v>14.85</v>
      </c>
      <c r="AF2532" s="81" t="str">
        <f t="shared" si="396"/>
        <v>1980-Q3</v>
      </c>
      <c r="AG2532" s="87">
        <f t="shared" si="397"/>
        <v>15.5</v>
      </c>
      <c r="AH2532" s="87">
        <f t="shared" si="398"/>
        <v>14.85</v>
      </c>
      <c r="AI2532" s="87">
        <f t="shared" si="399"/>
        <v>0.65000000000000036</v>
      </c>
    </row>
    <row r="2533" spans="1:35" ht="12" customHeight="1" x14ac:dyDescent="0.2">
      <c r="A2533" s="73" t="s">
        <v>1887</v>
      </c>
      <c r="B2533" s="74" t="s">
        <v>60</v>
      </c>
      <c r="C2533" s="74" t="s">
        <v>2360</v>
      </c>
      <c r="D2533" s="74" t="s">
        <v>2095</v>
      </c>
      <c r="E2533" s="74" t="s">
        <v>850</v>
      </c>
      <c r="F2533" s="74" t="s">
        <v>2</v>
      </c>
      <c r="G2533" s="74" t="s">
        <v>2680</v>
      </c>
      <c r="H2533" s="76">
        <v>29276</v>
      </c>
      <c r="I2533" s="77">
        <v>5.4</v>
      </c>
      <c r="J2533" s="78">
        <v>11.46</v>
      </c>
      <c r="K2533" s="78">
        <v>15.4</v>
      </c>
      <c r="L2533" s="75" t="s">
        <v>1</v>
      </c>
      <c r="M2533" s="75" t="s">
        <v>1</v>
      </c>
      <c r="N2533" s="76">
        <v>29441</v>
      </c>
      <c r="O2533" s="77">
        <v>4.7</v>
      </c>
      <c r="P2533" s="78">
        <v>10.65</v>
      </c>
      <c r="Q2533" s="78">
        <v>14</v>
      </c>
      <c r="R2533" s="78">
        <v>32.200000000000003</v>
      </c>
      <c r="S2533" s="75" t="s">
        <v>1</v>
      </c>
      <c r="T2533" s="79">
        <v>5</v>
      </c>
      <c r="V2533" s="86">
        <v>29441</v>
      </c>
      <c r="X2533" s="81" t="str">
        <f t="shared" si="390"/>
        <v>1980-Q1</v>
      </c>
      <c r="Y2533" s="81" t="str">
        <f t="shared" si="391"/>
        <v>1980-Q1</v>
      </c>
      <c r="Z2533" s="87">
        <f t="shared" si="392"/>
        <v>15.4</v>
      </c>
      <c r="AB2533" s="81" t="str">
        <f t="shared" si="393"/>
        <v>1980-Q3</v>
      </c>
      <c r="AC2533" s="81" t="str">
        <f t="shared" si="394"/>
        <v>1980-Q3</v>
      </c>
      <c r="AD2533" s="87">
        <f t="shared" si="395"/>
        <v>14</v>
      </c>
      <c r="AF2533" s="81" t="str">
        <f t="shared" si="396"/>
        <v>1980-Q3</v>
      </c>
      <c r="AG2533" s="87">
        <f t="shared" si="397"/>
        <v>15.4</v>
      </c>
      <c r="AH2533" s="87">
        <f t="shared" si="398"/>
        <v>14</v>
      </c>
      <c r="AI2533" s="87">
        <f t="shared" si="399"/>
        <v>1.4000000000000004</v>
      </c>
    </row>
    <row r="2534" spans="1:35" ht="12" customHeight="1" x14ac:dyDescent="0.2">
      <c r="A2534" s="73" t="s">
        <v>1887</v>
      </c>
      <c r="B2534" s="74" t="s">
        <v>57</v>
      </c>
      <c r="C2534" s="74" t="s">
        <v>217</v>
      </c>
      <c r="D2534" s="74" t="s">
        <v>216</v>
      </c>
      <c r="E2534" s="74" t="s">
        <v>873</v>
      </c>
      <c r="F2534" s="74" t="s">
        <v>2</v>
      </c>
      <c r="G2534" s="74" t="s">
        <v>2680</v>
      </c>
      <c r="H2534" s="76">
        <v>28884</v>
      </c>
      <c r="I2534" s="77">
        <v>305.8</v>
      </c>
      <c r="J2534" s="78">
        <v>9.9600000000000009</v>
      </c>
      <c r="K2534" s="78">
        <v>15.5</v>
      </c>
      <c r="L2534" s="78">
        <v>32.14</v>
      </c>
      <c r="M2534" s="75" t="s">
        <v>1</v>
      </c>
      <c r="N2534" s="76">
        <v>29441</v>
      </c>
      <c r="O2534" s="77">
        <v>70.3</v>
      </c>
      <c r="P2534" s="78">
        <v>9.23</v>
      </c>
      <c r="Q2534" s="78">
        <v>13.5</v>
      </c>
      <c r="R2534" s="78">
        <v>30.54</v>
      </c>
      <c r="S2534" s="75" t="s">
        <v>1</v>
      </c>
      <c r="T2534" s="79">
        <v>18</v>
      </c>
      <c r="V2534" s="86">
        <v>29441</v>
      </c>
      <c r="X2534" s="81" t="str">
        <f t="shared" si="390"/>
        <v>1979-Q1</v>
      </c>
      <c r="Y2534" s="81" t="str">
        <f t="shared" si="391"/>
        <v>1979-Q1</v>
      </c>
      <c r="Z2534" s="87">
        <f t="shared" si="392"/>
        <v>15.5</v>
      </c>
      <c r="AB2534" s="81" t="str">
        <f t="shared" si="393"/>
        <v>1980-Q3</v>
      </c>
      <c r="AC2534" s="81" t="str">
        <f t="shared" si="394"/>
        <v>1980-Q3</v>
      </c>
      <c r="AD2534" s="87">
        <f t="shared" si="395"/>
        <v>13.5</v>
      </c>
      <c r="AF2534" s="81" t="str">
        <f t="shared" si="396"/>
        <v>1980-Q3</v>
      </c>
      <c r="AG2534" s="87">
        <f t="shared" si="397"/>
        <v>15.5</v>
      </c>
      <c r="AH2534" s="87">
        <f t="shared" si="398"/>
        <v>13.5</v>
      </c>
      <c r="AI2534" s="87">
        <f t="shared" si="399"/>
        <v>2</v>
      </c>
    </row>
    <row r="2535" spans="1:35" ht="12" customHeight="1" x14ac:dyDescent="0.2">
      <c r="A2535" s="73" t="s">
        <v>1887</v>
      </c>
      <c r="B2535" s="74" t="s">
        <v>44</v>
      </c>
      <c r="C2535" s="74" t="s">
        <v>2716</v>
      </c>
      <c r="D2535" s="74" t="s">
        <v>10</v>
      </c>
      <c r="E2535" s="74" t="s">
        <v>1144</v>
      </c>
      <c r="F2535" s="74" t="s">
        <v>2</v>
      </c>
      <c r="G2535" s="74" t="s">
        <v>2680</v>
      </c>
      <c r="H2535" s="76">
        <v>29290</v>
      </c>
      <c r="I2535" s="77">
        <v>9.1999999999999993</v>
      </c>
      <c r="J2535" s="78">
        <v>11</v>
      </c>
      <c r="K2535" s="78">
        <v>16.95</v>
      </c>
      <c r="L2535" s="78">
        <v>35.9</v>
      </c>
      <c r="M2535" s="75" t="s">
        <v>1</v>
      </c>
      <c r="N2535" s="76">
        <v>29441</v>
      </c>
      <c r="O2535" s="77">
        <v>6.2</v>
      </c>
      <c r="P2535" s="78">
        <v>10.49</v>
      </c>
      <c r="Q2535" s="78">
        <v>15.45</v>
      </c>
      <c r="R2535" s="78">
        <v>34.92</v>
      </c>
      <c r="S2535" s="75" t="s">
        <v>1</v>
      </c>
      <c r="T2535" s="79">
        <v>5</v>
      </c>
      <c r="V2535" s="86">
        <v>29441</v>
      </c>
      <c r="X2535" s="81" t="str">
        <f t="shared" si="390"/>
        <v>1980-Q1</v>
      </c>
      <c r="Y2535" s="81" t="str">
        <f t="shared" si="391"/>
        <v>1980-Q1</v>
      </c>
      <c r="Z2535" s="87">
        <f t="shared" si="392"/>
        <v>16.95</v>
      </c>
      <c r="AB2535" s="81" t="str">
        <f t="shared" si="393"/>
        <v>1980-Q3</v>
      </c>
      <c r="AC2535" s="81" t="str">
        <f t="shared" si="394"/>
        <v>1980-Q3</v>
      </c>
      <c r="AD2535" s="87">
        <f t="shared" si="395"/>
        <v>15.45</v>
      </c>
      <c r="AF2535" s="81" t="str">
        <f t="shared" si="396"/>
        <v>1980-Q3</v>
      </c>
      <c r="AG2535" s="87">
        <f t="shared" si="397"/>
        <v>16.95</v>
      </c>
      <c r="AH2535" s="87">
        <f t="shared" si="398"/>
        <v>15.45</v>
      </c>
      <c r="AI2535" s="87">
        <f t="shared" si="399"/>
        <v>1.5</v>
      </c>
    </row>
    <row r="2536" spans="1:35" ht="12" customHeight="1" x14ac:dyDescent="0.2">
      <c r="A2536" s="73" t="s">
        <v>1887</v>
      </c>
      <c r="B2536" s="74" t="s">
        <v>184</v>
      </c>
      <c r="C2536" s="74" t="s">
        <v>2542</v>
      </c>
      <c r="D2536" s="74" t="s">
        <v>631</v>
      </c>
      <c r="E2536" s="74" t="s">
        <v>1286</v>
      </c>
      <c r="F2536" s="74" t="s">
        <v>2</v>
      </c>
      <c r="G2536" s="74" t="s">
        <v>2680</v>
      </c>
      <c r="H2536" s="76">
        <v>29147</v>
      </c>
      <c r="I2536" s="77">
        <v>100.2</v>
      </c>
      <c r="J2536" s="78">
        <v>10.71</v>
      </c>
      <c r="K2536" s="78">
        <v>14.72</v>
      </c>
      <c r="L2536" s="78">
        <v>35.6</v>
      </c>
      <c r="M2536" s="75" t="s">
        <v>1</v>
      </c>
      <c r="N2536" s="76">
        <v>29433</v>
      </c>
      <c r="O2536" s="77">
        <v>31.8</v>
      </c>
      <c r="P2536" s="78">
        <v>10.62</v>
      </c>
      <c r="Q2536" s="78">
        <v>14.58</v>
      </c>
      <c r="R2536" s="78">
        <v>34.6</v>
      </c>
      <c r="S2536" s="75" t="s">
        <v>1</v>
      </c>
      <c r="T2536" s="79">
        <v>9</v>
      </c>
      <c r="V2536" s="86">
        <v>29433</v>
      </c>
      <c r="X2536" s="81" t="str">
        <f t="shared" si="390"/>
        <v>1979-Q4</v>
      </c>
      <c r="Y2536" s="81" t="str">
        <f t="shared" si="391"/>
        <v>1979-Q4</v>
      </c>
      <c r="Z2536" s="87">
        <f t="shared" si="392"/>
        <v>14.72</v>
      </c>
      <c r="AB2536" s="81" t="str">
        <f t="shared" si="393"/>
        <v>1980-Q3</v>
      </c>
      <c r="AC2536" s="81" t="str">
        <f t="shared" si="394"/>
        <v>1980-Q3</v>
      </c>
      <c r="AD2536" s="87">
        <f t="shared" si="395"/>
        <v>14.58</v>
      </c>
      <c r="AF2536" s="81" t="str">
        <f t="shared" si="396"/>
        <v>1980-Q3</v>
      </c>
      <c r="AG2536" s="87">
        <f t="shared" si="397"/>
        <v>14.72</v>
      </c>
      <c r="AH2536" s="87">
        <f t="shared" si="398"/>
        <v>14.58</v>
      </c>
      <c r="AI2536" s="87">
        <f t="shared" si="399"/>
        <v>0.14000000000000057</v>
      </c>
    </row>
    <row r="2537" spans="1:35" ht="12" customHeight="1" x14ac:dyDescent="0.2">
      <c r="A2537" s="73" t="s">
        <v>1887</v>
      </c>
      <c r="B2537" s="74" t="s">
        <v>204</v>
      </c>
      <c r="C2537" s="74" t="s">
        <v>2695</v>
      </c>
      <c r="D2537" s="74" t="s">
        <v>48</v>
      </c>
      <c r="E2537" s="74" t="s">
        <v>947</v>
      </c>
      <c r="F2537" s="74" t="s">
        <v>2</v>
      </c>
      <c r="G2537" s="74" t="s">
        <v>2680</v>
      </c>
      <c r="H2537" s="76">
        <v>29168</v>
      </c>
      <c r="I2537" s="77">
        <v>16.100000000000001</v>
      </c>
      <c r="J2537" s="75" t="s">
        <v>1</v>
      </c>
      <c r="K2537" s="78">
        <v>15.6</v>
      </c>
      <c r="L2537" s="78">
        <v>34.4</v>
      </c>
      <c r="M2537" s="75" t="s">
        <v>1</v>
      </c>
      <c r="N2537" s="76">
        <v>29431</v>
      </c>
      <c r="O2537" s="77">
        <v>7</v>
      </c>
      <c r="P2537" s="75" t="s">
        <v>1</v>
      </c>
      <c r="Q2537" s="75" t="s">
        <v>1</v>
      </c>
      <c r="R2537" s="75" t="s">
        <v>1</v>
      </c>
      <c r="S2537" s="75" t="s">
        <v>1</v>
      </c>
      <c r="T2537" s="79">
        <v>8</v>
      </c>
      <c r="V2537" s="86">
        <v>29431</v>
      </c>
      <c r="X2537" s="81" t="str">
        <f t="shared" si="390"/>
        <v>1979-Q4</v>
      </c>
      <c r="Y2537" s="81" t="str">
        <f t="shared" si="391"/>
        <v>1979-Q4</v>
      </c>
      <c r="Z2537" s="87">
        <f t="shared" si="392"/>
        <v>15.6</v>
      </c>
      <c r="AB2537" s="81" t="str">
        <f t="shared" si="393"/>
        <v>1980-Q3</v>
      </c>
      <c r="AC2537" s="81" t="str">
        <f t="shared" si="394"/>
        <v/>
      </c>
      <c r="AD2537" s="87" t="str">
        <f t="shared" si="395"/>
        <v/>
      </c>
      <c r="AF2537" s="81" t="str">
        <f t="shared" si="396"/>
        <v/>
      </c>
      <c r="AG2537" s="87" t="str">
        <f t="shared" si="397"/>
        <v/>
      </c>
      <c r="AH2537" s="87" t="str">
        <f t="shared" si="398"/>
        <v/>
      </c>
      <c r="AI2537" s="87" t="str">
        <f t="shared" si="399"/>
        <v/>
      </c>
    </row>
    <row r="2538" spans="1:35" ht="12" customHeight="1" x14ac:dyDescent="0.2">
      <c r="A2538" s="73" t="s">
        <v>1887</v>
      </c>
      <c r="B2538" s="74" t="s">
        <v>17</v>
      </c>
      <c r="C2538" s="74" t="s">
        <v>2449</v>
      </c>
      <c r="D2538" s="74" t="s">
        <v>4</v>
      </c>
      <c r="E2538" s="74" t="s">
        <v>1635</v>
      </c>
      <c r="F2538" s="74" t="s">
        <v>2</v>
      </c>
      <c r="G2538" s="74" t="s">
        <v>2680</v>
      </c>
      <c r="H2538" s="76">
        <v>29301</v>
      </c>
      <c r="I2538" s="77">
        <v>4.2</v>
      </c>
      <c r="J2538" s="78">
        <v>9.57</v>
      </c>
      <c r="K2538" s="78">
        <v>13.48</v>
      </c>
      <c r="L2538" s="78">
        <v>30.5</v>
      </c>
      <c r="M2538" s="75" t="s">
        <v>1</v>
      </c>
      <c r="N2538" s="76">
        <v>29427</v>
      </c>
      <c r="O2538" s="77">
        <v>4.2</v>
      </c>
      <c r="P2538" s="78">
        <v>9.57</v>
      </c>
      <c r="Q2538" s="78">
        <v>13.48</v>
      </c>
      <c r="R2538" s="78">
        <v>30.5</v>
      </c>
      <c r="S2538" s="75" t="s">
        <v>1</v>
      </c>
      <c r="T2538" s="79">
        <v>4</v>
      </c>
      <c r="V2538" s="86">
        <v>29427</v>
      </c>
      <c r="X2538" s="81" t="str">
        <f t="shared" si="390"/>
        <v>1980-Q1</v>
      </c>
      <c r="Y2538" s="81" t="str">
        <f t="shared" si="391"/>
        <v>1980-Q1</v>
      </c>
      <c r="Z2538" s="87">
        <f t="shared" si="392"/>
        <v>13.48</v>
      </c>
      <c r="AB2538" s="81" t="str">
        <f t="shared" si="393"/>
        <v>1980-Q3</v>
      </c>
      <c r="AC2538" s="81" t="str">
        <f t="shared" si="394"/>
        <v>1980-Q3</v>
      </c>
      <c r="AD2538" s="87">
        <f t="shared" si="395"/>
        <v>13.48</v>
      </c>
      <c r="AF2538" s="81" t="str">
        <f t="shared" si="396"/>
        <v>1980-Q3</v>
      </c>
      <c r="AG2538" s="87">
        <f t="shared" si="397"/>
        <v>13.48</v>
      </c>
      <c r="AH2538" s="87">
        <f t="shared" si="398"/>
        <v>13.48</v>
      </c>
      <c r="AI2538" s="87">
        <f t="shared" si="399"/>
        <v>0</v>
      </c>
    </row>
    <row r="2539" spans="1:35" ht="12" customHeight="1" x14ac:dyDescent="0.2">
      <c r="A2539" s="73" t="s">
        <v>1887</v>
      </c>
      <c r="B2539" s="74" t="s">
        <v>44</v>
      </c>
      <c r="C2539" s="74" t="s">
        <v>155</v>
      </c>
      <c r="D2539" s="74" t="s">
        <v>2095</v>
      </c>
      <c r="E2539" s="74" t="s">
        <v>1124</v>
      </c>
      <c r="F2539" s="74" t="s">
        <v>2</v>
      </c>
      <c r="G2539" s="74" t="s">
        <v>2680</v>
      </c>
      <c r="H2539" s="76">
        <v>29335.75</v>
      </c>
      <c r="I2539" s="77">
        <v>13.8</v>
      </c>
      <c r="J2539" s="78">
        <v>13.22</v>
      </c>
      <c r="K2539" s="78">
        <v>18.5</v>
      </c>
      <c r="L2539" s="78">
        <v>36.549999999999997</v>
      </c>
      <c r="M2539" s="75" t="s">
        <v>1</v>
      </c>
      <c r="N2539" s="76">
        <v>29426</v>
      </c>
      <c r="O2539" s="77">
        <v>5.0999999999999996</v>
      </c>
      <c r="P2539" s="78">
        <v>11.72</v>
      </c>
      <c r="Q2539" s="78">
        <v>15</v>
      </c>
      <c r="R2539" s="78">
        <v>36.549999999999997</v>
      </c>
      <c r="S2539" s="75" t="s">
        <v>1</v>
      </c>
      <c r="T2539" s="79">
        <v>3</v>
      </c>
      <c r="V2539" s="86">
        <v>29426</v>
      </c>
      <c r="X2539" s="81" t="str">
        <f t="shared" si="390"/>
        <v>1980-Q2</v>
      </c>
      <c r="Y2539" s="81" t="str">
        <f t="shared" si="391"/>
        <v>1980-Q2</v>
      </c>
      <c r="Z2539" s="87">
        <f t="shared" si="392"/>
        <v>18.5</v>
      </c>
      <c r="AB2539" s="81" t="str">
        <f t="shared" si="393"/>
        <v>1980-Q3</v>
      </c>
      <c r="AC2539" s="81" t="str">
        <f t="shared" si="394"/>
        <v>1980-Q3</v>
      </c>
      <c r="AD2539" s="87">
        <f t="shared" si="395"/>
        <v>15</v>
      </c>
      <c r="AF2539" s="81" t="str">
        <f t="shared" si="396"/>
        <v>1980-Q3</v>
      </c>
      <c r="AG2539" s="87">
        <f t="shared" si="397"/>
        <v>18.5</v>
      </c>
      <c r="AH2539" s="87">
        <f t="shared" si="398"/>
        <v>15</v>
      </c>
      <c r="AI2539" s="87">
        <f t="shared" si="399"/>
        <v>3.5</v>
      </c>
    </row>
    <row r="2540" spans="1:35" ht="12" customHeight="1" x14ac:dyDescent="0.2">
      <c r="A2540" s="73" t="s">
        <v>1887</v>
      </c>
      <c r="B2540" s="74" t="s">
        <v>39</v>
      </c>
      <c r="C2540" s="74" t="s">
        <v>1222</v>
      </c>
      <c r="D2540" s="74" t="s">
        <v>2228</v>
      </c>
      <c r="E2540" s="74" t="s">
        <v>1235</v>
      </c>
      <c r="F2540" s="74" t="s">
        <v>2</v>
      </c>
      <c r="G2540" s="74" t="s">
        <v>2680</v>
      </c>
      <c r="H2540" s="76">
        <v>29095</v>
      </c>
      <c r="I2540" s="77">
        <v>85.9</v>
      </c>
      <c r="J2540" s="78">
        <v>10.75</v>
      </c>
      <c r="K2540" s="78">
        <v>14.8</v>
      </c>
      <c r="L2540" s="78">
        <v>39.4</v>
      </c>
      <c r="M2540" s="75" t="s">
        <v>1</v>
      </c>
      <c r="N2540" s="76">
        <v>29424</v>
      </c>
      <c r="O2540" s="77">
        <v>35.5</v>
      </c>
      <c r="P2540" s="78">
        <v>10.58</v>
      </c>
      <c r="Q2540" s="78">
        <v>14.1</v>
      </c>
      <c r="R2540" s="78">
        <v>39.9</v>
      </c>
      <c r="S2540" s="75" t="s">
        <v>1</v>
      </c>
      <c r="T2540" s="79">
        <v>10</v>
      </c>
      <c r="V2540" s="86">
        <v>29424</v>
      </c>
      <c r="X2540" s="81" t="str">
        <f t="shared" si="390"/>
        <v>1979-Q3</v>
      </c>
      <c r="Y2540" s="81" t="str">
        <f t="shared" si="391"/>
        <v>1979-Q3</v>
      </c>
      <c r="Z2540" s="87">
        <f t="shared" si="392"/>
        <v>14.8</v>
      </c>
      <c r="AB2540" s="81" t="str">
        <f t="shared" si="393"/>
        <v>1980-Q3</v>
      </c>
      <c r="AC2540" s="81" t="str">
        <f t="shared" si="394"/>
        <v>1980-Q3</v>
      </c>
      <c r="AD2540" s="87">
        <f t="shared" si="395"/>
        <v>14.1</v>
      </c>
      <c r="AF2540" s="81" t="str">
        <f t="shared" si="396"/>
        <v>1980-Q3</v>
      </c>
      <c r="AG2540" s="87">
        <f t="shared" si="397"/>
        <v>14.8</v>
      </c>
      <c r="AH2540" s="87">
        <f t="shared" si="398"/>
        <v>14.1</v>
      </c>
      <c r="AI2540" s="87">
        <f t="shared" si="399"/>
        <v>0.70000000000000107</v>
      </c>
    </row>
    <row r="2541" spans="1:35" ht="12" customHeight="1" x14ac:dyDescent="0.2">
      <c r="A2541" s="73" t="s">
        <v>1887</v>
      </c>
      <c r="B2541" s="74" t="s">
        <v>39</v>
      </c>
      <c r="C2541" s="74" t="s">
        <v>2720</v>
      </c>
      <c r="D2541" s="74" t="s">
        <v>2228</v>
      </c>
      <c r="E2541" s="74" t="s">
        <v>1261</v>
      </c>
      <c r="F2541" s="74" t="s">
        <v>2</v>
      </c>
      <c r="G2541" s="74" t="s">
        <v>2680</v>
      </c>
      <c r="H2541" s="76">
        <v>29091</v>
      </c>
      <c r="I2541" s="77">
        <v>56</v>
      </c>
      <c r="J2541" s="78">
        <v>11.03</v>
      </c>
      <c r="K2541" s="78">
        <v>15.5</v>
      </c>
      <c r="L2541" s="78">
        <v>40.5</v>
      </c>
      <c r="M2541" s="75" t="s">
        <v>1</v>
      </c>
      <c r="N2541" s="76">
        <v>29420</v>
      </c>
      <c r="O2541" s="77">
        <v>38.4</v>
      </c>
      <c r="P2541" s="78">
        <v>10.32</v>
      </c>
      <c r="Q2541" s="78">
        <v>13.8</v>
      </c>
      <c r="R2541" s="78">
        <v>39.9</v>
      </c>
      <c r="S2541" s="75" t="s">
        <v>1</v>
      </c>
      <c r="T2541" s="79">
        <v>10</v>
      </c>
      <c r="V2541" s="86">
        <v>29420</v>
      </c>
      <c r="X2541" s="81" t="str">
        <f t="shared" si="390"/>
        <v>1979-Q3</v>
      </c>
      <c r="Y2541" s="81" t="str">
        <f t="shared" si="391"/>
        <v>1979-Q3</v>
      </c>
      <c r="Z2541" s="87">
        <f t="shared" si="392"/>
        <v>15.5</v>
      </c>
      <c r="AB2541" s="81" t="str">
        <f t="shared" si="393"/>
        <v>1980-Q3</v>
      </c>
      <c r="AC2541" s="81" t="str">
        <f t="shared" si="394"/>
        <v>1980-Q3</v>
      </c>
      <c r="AD2541" s="87">
        <f t="shared" si="395"/>
        <v>13.8</v>
      </c>
      <c r="AF2541" s="81" t="str">
        <f t="shared" si="396"/>
        <v>1980-Q3</v>
      </c>
      <c r="AG2541" s="87">
        <f t="shared" si="397"/>
        <v>15.5</v>
      </c>
      <c r="AH2541" s="87">
        <f t="shared" si="398"/>
        <v>13.8</v>
      </c>
      <c r="AI2541" s="87">
        <f t="shared" si="399"/>
        <v>1.6999999999999993</v>
      </c>
    </row>
    <row r="2542" spans="1:35" ht="12" customHeight="1" x14ac:dyDescent="0.2">
      <c r="A2542" s="73" t="s">
        <v>1887</v>
      </c>
      <c r="B2542" s="74" t="s">
        <v>28</v>
      </c>
      <c r="C2542" s="74" t="s">
        <v>1145</v>
      </c>
      <c r="D2542" s="74" t="s">
        <v>2877</v>
      </c>
      <c r="E2542" s="74" t="s">
        <v>1588</v>
      </c>
      <c r="F2542" s="74" t="s">
        <v>2</v>
      </c>
      <c r="G2542" s="74" t="s">
        <v>2680</v>
      </c>
      <c r="H2542" s="76">
        <v>29273</v>
      </c>
      <c r="I2542" s="77">
        <v>5.7</v>
      </c>
      <c r="J2542" s="78">
        <v>11.42</v>
      </c>
      <c r="K2542" s="78">
        <v>16.5</v>
      </c>
      <c r="L2542" s="78">
        <v>35.56</v>
      </c>
      <c r="M2542" s="75" t="s">
        <v>1</v>
      </c>
      <c r="N2542" s="76">
        <v>29417</v>
      </c>
      <c r="O2542" s="77">
        <v>3.9</v>
      </c>
      <c r="P2542" s="78">
        <v>11.15</v>
      </c>
      <c r="Q2542" s="78">
        <v>15.8</v>
      </c>
      <c r="R2542" s="78">
        <v>35.56</v>
      </c>
      <c r="S2542" s="75" t="s">
        <v>1</v>
      </c>
      <c r="T2542" s="79">
        <v>4</v>
      </c>
      <c r="V2542" s="86">
        <v>29417</v>
      </c>
      <c r="X2542" s="81" t="str">
        <f t="shared" si="390"/>
        <v>1980-Q1</v>
      </c>
      <c r="Y2542" s="81" t="str">
        <f t="shared" si="391"/>
        <v>1980-Q1</v>
      </c>
      <c r="Z2542" s="87">
        <f t="shared" si="392"/>
        <v>16.5</v>
      </c>
      <c r="AB2542" s="81" t="str">
        <f t="shared" si="393"/>
        <v>1980-Q3</v>
      </c>
      <c r="AC2542" s="81" t="str">
        <f t="shared" si="394"/>
        <v>1980-Q3</v>
      </c>
      <c r="AD2542" s="87">
        <f t="shared" si="395"/>
        <v>15.8</v>
      </c>
      <c r="AF2542" s="81" t="str">
        <f t="shared" si="396"/>
        <v>1980-Q3</v>
      </c>
      <c r="AG2542" s="87">
        <f t="shared" si="397"/>
        <v>16.5</v>
      </c>
      <c r="AH2542" s="87">
        <f t="shared" si="398"/>
        <v>15.8</v>
      </c>
      <c r="AI2542" s="87">
        <f t="shared" si="399"/>
        <v>0.69999999999999929</v>
      </c>
    </row>
    <row r="2543" spans="1:35" ht="12" customHeight="1" x14ac:dyDescent="0.2">
      <c r="A2543" s="73" t="s">
        <v>1887</v>
      </c>
      <c r="B2543" s="74" t="s">
        <v>184</v>
      </c>
      <c r="C2543" s="74" t="s">
        <v>2452</v>
      </c>
      <c r="D2543" s="74" t="s">
        <v>4</v>
      </c>
      <c r="E2543" s="74" t="s">
        <v>1272</v>
      </c>
      <c r="F2543" s="74" t="s">
        <v>2</v>
      </c>
      <c r="G2543" s="74" t="s">
        <v>2680</v>
      </c>
      <c r="H2543" s="76">
        <v>29115</v>
      </c>
      <c r="I2543" s="77">
        <v>136.6</v>
      </c>
      <c r="J2543" s="78">
        <v>11.17</v>
      </c>
      <c r="K2543" s="78">
        <v>16</v>
      </c>
      <c r="L2543" s="78">
        <v>38.44</v>
      </c>
      <c r="M2543" s="75" t="s">
        <v>1</v>
      </c>
      <c r="N2543" s="76">
        <v>29412</v>
      </c>
      <c r="O2543" s="77">
        <v>69.599999999999994</v>
      </c>
      <c r="P2543" s="78">
        <v>10.82</v>
      </c>
      <c r="Q2543" s="78">
        <v>15</v>
      </c>
      <c r="R2543" s="78">
        <v>38.409999999999997</v>
      </c>
      <c r="S2543" s="75" t="s">
        <v>1</v>
      </c>
      <c r="T2543" s="79">
        <v>9</v>
      </c>
      <c r="V2543" s="86">
        <v>29412</v>
      </c>
      <c r="X2543" s="81" t="str">
        <f t="shared" si="390"/>
        <v>1979-Q3</v>
      </c>
      <c r="Y2543" s="81" t="str">
        <f t="shared" si="391"/>
        <v>1979-Q3</v>
      </c>
      <c r="Z2543" s="87">
        <f t="shared" si="392"/>
        <v>16</v>
      </c>
      <c r="AB2543" s="81" t="str">
        <f t="shared" si="393"/>
        <v>1980-Q3</v>
      </c>
      <c r="AC2543" s="81" t="str">
        <f t="shared" si="394"/>
        <v>1980-Q3</v>
      </c>
      <c r="AD2543" s="87">
        <f t="shared" si="395"/>
        <v>15</v>
      </c>
      <c r="AF2543" s="81" t="str">
        <f t="shared" si="396"/>
        <v>1980-Q3</v>
      </c>
      <c r="AG2543" s="87">
        <f t="shared" si="397"/>
        <v>16</v>
      </c>
      <c r="AH2543" s="87">
        <f t="shared" si="398"/>
        <v>15</v>
      </c>
      <c r="AI2543" s="87">
        <f t="shared" si="399"/>
        <v>1</v>
      </c>
    </row>
    <row r="2544" spans="1:35" ht="12" customHeight="1" x14ac:dyDescent="0.2">
      <c r="A2544" s="73" t="s">
        <v>1887</v>
      </c>
      <c r="B2544" s="74" t="s">
        <v>242</v>
      </c>
      <c r="C2544" s="74" t="s">
        <v>2774</v>
      </c>
      <c r="D2544" s="74" t="s">
        <v>241</v>
      </c>
      <c r="E2544" s="74" t="s">
        <v>484</v>
      </c>
      <c r="F2544" s="74" t="s">
        <v>2</v>
      </c>
      <c r="G2544" s="74" t="s">
        <v>2680</v>
      </c>
      <c r="H2544" s="76">
        <v>29083</v>
      </c>
      <c r="I2544" s="77">
        <v>48.6</v>
      </c>
      <c r="J2544" s="78">
        <v>10.39</v>
      </c>
      <c r="K2544" s="78">
        <v>15.5</v>
      </c>
      <c r="L2544" s="78">
        <v>35.9</v>
      </c>
      <c r="M2544" s="75" t="s">
        <v>1</v>
      </c>
      <c r="N2544" s="76">
        <v>29411</v>
      </c>
      <c r="O2544" s="77">
        <v>41.7</v>
      </c>
      <c r="P2544" s="78">
        <v>10.11</v>
      </c>
      <c r="Q2544" s="78">
        <v>14.75</v>
      </c>
      <c r="R2544" s="78">
        <v>35.9</v>
      </c>
      <c r="S2544" s="75" t="s">
        <v>1</v>
      </c>
      <c r="T2544" s="79">
        <v>10</v>
      </c>
      <c r="V2544" s="86">
        <v>29411</v>
      </c>
      <c r="X2544" s="81" t="str">
        <f t="shared" si="390"/>
        <v>1979-Q3</v>
      </c>
      <c r="Y2544" s="81" t="str">
        <f t="shared" si="391"/>
        <v>1979-Q3</v>
      </c>
      <c r="Z2544" s="87">
        <f t="shared" si="392"/>
        <v>15.5</v>
      </c>
      <c r="AB2544" s="81" t="str">
        <f t="shared" si="393"/>
        <v>1980-Q3</v>
      </c>
      <c r="AC2544" s="81" t="str">
        <f t="shared" si="394"/>
        <v>1980-Q3</v>
      </c>
      <c r="AD2544" s="87">
        <f t="shared" si="395"/>
        <v>14.75</v>
      </c>
      <c r="AF2544" s="81" t="str">
        <f t="shared" si="396"/>
        <v>1980-Q3</v>
      </c>
      <c r="AG2544" s="87">
        <f t="shared" si="397"/>
        <v>15.5</v>
      </c>
      <c r="AH2544" s="87">
        <f t="shared" si="398"/>
        <v>14.75</v>
      </c>
      <c r="AI2544" s="87">
        <f t="shared" si="399"/>
        <v>0.75</v>
      </c>
    </row>
    <row r="2545" spans="1:35" ht="12" customHeight="1" x14ac:dyDescent="0.2">
      <c r="A2545" s="73" t="s">
        <v>1887</v>
      </c>
      <c r="B2545" s="74" t="s">
        <v>163</v>
      </c>
      <c r="C2545" s="74" t="s">
        <v>2330</v>
      </c>
      <c r="D2545" s="74" t="s">
        <v>15</v>
      </c>
      <c r="E2545" s="74" t="s">
        <v>1472</v>
      </c>
      <c r="F2545" s="74" t="s">
        <v>2</v>
      </c>
      <c r="G2545" s="74" t="s">
        <v>2680</v>
      </c>
      <c r="H2545" s="76">
        <v>29007</v>
      </c>
      <c r="I2545" s="77">
        <v>39</v>
      </c>
      <c r="J2545" s="78">
        <v>9.6</v>
      </c>
      <c r="K2545" s="78">
        <v>13</v>
      </c>
      <c r="L2545" s="78">
        <v>33</v>
      </c>
      <c r="M2545" s="75" t="s">
        <v>1</v>
      </c>
      <c r="N2545" s="76">
        <v>29402</v>
      </c>
      <c r="O2545" s="77">
        <v>33.5</v>
      </c>
      <c r="P2545" s="78">
        <v>9.65</v>
      </c>
      <c r="Q2545" s="78">
        <v>13</v>
      </c>
      <c r="R2545" s="78">
        <v>33.32</v>
      </c>
      <c r="S2545" s="75" t="s">
        <v>1</v>
      </c>
      <c r="T2545" s="79">
        <v>13</v>
      </c>
      <c r="V2545" s="86">
        <v>29402</v>
      </c>
      <c r="X2545" s="81" t="str">
        <f t="shared" si="390"/>
        <v>1979-Q2</v>
      </c>
      <c r="Y2545" s="81" t="str">
        <f t="shared" si="391"/>
        <v>1979-Q2</v>
      </c>
      <c r="Z2545" s="87">
        <f t="shared" si="392"/>
        <v>13</v>
      </c>
      <c r="AB2545" s="81" t="str">
        <f t="shared" si="393"/>
        <v>1980-Q2</v>
      </c>
      <c r="AC2545" s="81" t="str">
        <f t="shared" si="394"/>
        <v>1980-Q2</v>
      </c>
      <c r="AD2545" s="87">
        <f t="shared" si="395"/>
        <v>13</v>
      </c>
      <c r="AF2545" s="81" t="str">
        <f t="shared" si="396"/>
        <v>1980-Q2</v>
      </c>
      <c r="AG2545" s="87">
        <f t="shared" si="397"/>
        <v>13</v>
      </c>
      <c r="AH2545" s="87">
        <f t="shared" si="398"/>
        <v>13</v>
      </c>
      <c r="AI2545" s="87">
        <f t="shared" si="399"/>
        <v>0</v>
      </c>
    </row>
    <row r="2546" spans="1:35" ht="12" customHeight="1" x14ac:dyDescent="0.2">
      <c r="A2546" s="73" t="s">
        <v>1887</v>
      </c>
      <c r="B2546" s="74" t="s">
        <v>6</v>
      </c>
      <c r="C2546" s="74" t="s">
        <v>2449</v>
      </c>
      <c r="D2546" s="74" t="s">
        <v>4</v>
      </c>
      <c r="E2546" s="74" t="s">
        <v>1859</v>
      </c>
      <c r="F2546" s="74" t="s">
        <v>2</v>
      </c>
      <c r="G2546" s="74" t="s">
        <v>2680</v>
      </c>
      <c r="H2546" s="76">
        <v>29035</v>
      </c>
      <c r="I2546" s="77">
        <v>14.8</v>
      </c>
      <c r="J2546" s="78">
        <v>10.29</v>
      </c>
      <c r="K2546" s="78">
        <v>15</v>
      </c>
      <c r="L2546" s="78">
        <v>35.4</v>
      </c>
      <c r="M2546" s="75" t="s">
        <v>1</v>
      </c>
      <c r="N2546" s="76">
        <v>29402</v>
      </c>
      <c r="O2546" s="77">
        <v>7.4</v>
      </c>
      <c r="P2546" s="78">
        <v>9.85</v>
      </c>
      <c r="Q2546" s="78">
        <v>13.4</v>
      </c>
      <c r="R2546" s="78">
        <v>34</v>
      </c>
      <c r="S2546" s="75" t="s">
        <v>1</v>
      </c>
      <c r="T2546" s="79">
        <v>12</v>
      </c>
      <c r="V2546" s="86">
        <v>29402</v>
      </c>
      <c r="X2546" s="81" t="str">
        <f t="shared" si="390"/>
        <v>1979-Q2</v>
      </c>
      <c r="Y2546" s="81" t="str">
        <f t="shared" si="391"/>
        <v>1979-Q2</v>
      </c>
      <c r="Z2546" s="87">
        <f t="shared" si="392"/>
        <v>15</v>
      </c>
      <c r="AB2546" s="81" t="str">
        <f t="shared" si="393"/>
        <v>1980-Q2</v>
      </c>
      <c r="AC2546" s="81" t="str">
        <f t="shared" si="394"/>
        <v>1980-Q2</v>
      </c>
      <c r="AD2546" s="87">
        <f t="shared" si="395"/>
        <v>13.4</v>
      </c>
      <c r="AF2546" s="81" t="str">
        <f t="shared" si="396"/>
        <v>1980-Q2</v>
      </c>
      <c r="AG2546" s="87">
        <f t="shared" si="397"/>
        <v>15</v>
      </c>
      <c r="AH2546" s="87">
        <f t="shared" si="398"/>
        <v>13.4</v>
      </c>
      <c r="AI2546" s="87">
        <f t="shared" si="399"/>
        <v>1.5999999999999996</v>
      </c>
    </row>
    <row r="2547" spans="1:35" ht="12" customHeight="1" x14ac:dyDescent="0.2">
      <c r="A2547" s="73" t="s">
        <v>1887</v>
      </c>
      <c r="B2547" s="74" t="s">
        <v>204</v>
      </c>
      <c r="C2547" s="74" t="s">
        <v>2324</v>
      </c>
      <c r="D2547" s="74" t="s">
        <v>2170</v>
      </c>
      <c r="E2547" s="74" t="s">
        <v>958</v>
      </c>
      <c r="F2547" s="74" t="s">
        <v>2</v>
      </c>
      <c r="G2547" s="74" t="s">
        <v>2680</v>
      </c>
      <c r="H2547" s="76">
        <v>29070</v>
      </c>
      <c r="I2547" s="77">
        <v>70</v>
      </c>
      <c r="J2547" s="78">
        <v>10.73</v>
      </c>
      <c r="K2547" s="78">
        <v>15</v>
      </c>
      <c r="L2547" s="78">
        <v>36.9</v>
      </c>
      <c r="M2547" s="75" t="s">
        <v>1</v>
      </c>
      <c r="N2547" s="76">
        <v>29391</v>
      </c>
      <c r="O2547" s="77">
        <v>45.7</v>
      </c>
      <c r="P2547" s="78">
        <v>10.16</v>
      </c>
      <c r="Q2547" s="78">
        <v>13.4</v>
      </c>
      <c r="R2547" s="78">
        <v>34.28</v>
      </c>
      <c r="S2547" s="75" t="s">
        <v>1</v>
      </c>
      <c r="T2547" s="79">
        <v>10</v>
      </c>
      <c r="V2547" s="86">
        <v>29391</v>
      </c>
      <c r="X2547" s="81" t="str">
        <f t="shared" si="390"/>
        <v>1979-Q3</v>
      </c>
      <c r="Y2547" s="81" t="str">
        <f t="shared" si="391"/>
        <v>1979-Q3</v>
      </c>
      <c r="Z2547" s="87">
        <f t="shared" si="392"/>
        <v>15</v>
      </c>
      <c r="AB2547" s="81" t="str">
        <f t="shared" si="393"/>
        <v>1980-Q2</v>
      </c>
      <c r="AC2547" s="81" t="str">
        <f t="shared" si="394"/>
        <v>1980-Q2</v>
      </c>
      <c r="AD2547" s="87">
        <f t="shared" si="395"/>
        <v>13.4</v>
      </c>
      <c r="AF2547" s="81" t="str">
        <f t="shared" si="396"/>
        <v>1980-Q2</v>
      </c>
      <c r="AG2547" s="87">
        <f t="shared" si="397"/>
        <v>15</v>
      </c>
      <c r="AH2547" s="87">
        <f t="shared" si="398"/>
        <v>13.4</v>
      </c>
      <c r="AI2547" s="87">
        <f t="shared" si="399"/>
        <v>1.5999999999999996</v>
      </c>
    </row>
    <row r="2548" spans="1:35" ht="12" customHeight="1" x14ac:dyDescent="0.2">
      <c r="A2548" s="73" t="s">
        <v>1887</v>
      </c>
      <c r="B2548" s="74" t="s">
        <v>31</v>
      </c>
      <c r="C2548" s="74" t="s">
        <v>1402</v>
      </c>
      <c r="D2548" s="74" t="s">
        <v>4</v>
      </c>
      <c r="E2548" s="74" t="s">
        <v>1408</v>
      </c>
      <c r="F2548" s="74" t="s">
        <v>2</v>
      </c>
      <c r="G2548" s="74" t="s">
        <v>2680</v>
      </c>
      <c r="H2548" s="76">
        <v>29236</v>
      </c>
      <c r="I2548" s="77">
        <v>15.8</v>
      </c>
      <c r="J2548" s="78">
        <v>10.94</v>
      </c>
      <c r="K2548" s="78">
        <v>15.5</v>
      </c>
      <c r="L2548" s="78">
        <v>35</v>
      </c>
      <c r="M2548" s="75" t="s">
        <v>1</v>
      </c>
      <c r="N2548" s="76">
        <v>29384</v>
      </c>
      <c r="O2548" s="77">
        <v>10.199999999999999</v>
      </c>
      <c r="P2548" s="78">
        <v>10.5</v>
      </c>
      <c r="Q2548" s="78">
        <v>14.25</v>
      </c>
      <c r="R2548" s="78">
        <v>35</v>
      </c>
      <c r="S2548" s="78">
        <v>411.8</v>
      </c>
      <c r="T2548" s="79">
        <v>4</v>
      </c>
      <c r="V2548" s="86">
        <v>29384</v>
      </c>
      <c r="X2548" s="81" t="str">
        <f t="shared" si="390"/>
        <v>1980-Q1</v>
      </c>
      <c r="Y2548" s="81" t="str">
        <f t="shared" si="391"/>
        <v>1980-Q1</v>
      </c>
      <c r="Z2548" s="87">
        <f t="shared" si="392"/>
        <v>15.5</v>
      </c>
      <c r="AB2548" s="81" t="str">
        <f t="shared" si="393"/>
        <v>1980-Q2</v>
      </c>
      <c r="AC2548" s="81" t="str">
        <f t="shared" si="394"/>
        <v>1980-Q2</v>
      </c>
      <c r="AD2548" s="87">
        <f t="shared" si="395"/>
        <v>14.25</v>
      </c>
      <c r="AF2548" s="81" t="str">
        <f t="shared" si="396"/>
        <v>1980-Q2</v>
      </c>
      <c r="AG2548" s="87">
        <f t="shared" si="397"/>
        <v>15.5</v>
      </c>
      <c r="AH2548" s="87">
        <f t="shared" si="398"/>
        <v>14.25</v>
      </c>
      <c r="AI2548" s="87">
        <f t="shared" si="399"/>
        <v>1.25</v>
      </c>
    </row>
    <row r="2549" spans="1:35" ht="12" customHeight="1" x14ac:dyDescent="0.2">
      <c r="A2549" s="73" t="s">
        <v>1887</v>
      </c>
      <c r="B2549" s="74" t="s">
        <v>63</v>
      </c>
      <c r="C2549" s="74" t="s">
        <v>3019</v>
      </c>
      <c r="D2549" s="74" t="s">
        <v>62</v>
      </c>
      <c r="E2549" s="74" t="s">
        <v>806</v>
      </c>
      <c r="F2549" s="74" t="s">
        <v>2</v>
      </c>
      <c r="G2549" s="74" t="s">
        <v>2680</v>
      </c>
      <c r="H2549" s="76">
        <v>29172</v>
      </c>
      <c r="I2549" s="77">
        <v>123</v>
      </c>
      <c r="J2549" s="78">
        <v>10.06</v>
      </c>
      <c r="K2549" s="78">
        <v>14.7</v>
      </c>
      <c r="L2549" s="78">
        <v>38.9</v>
      </c>
      <c r="M2549" s="75" t="s">
        <v>1</v>
      </c>
      <c r="N2549" s="76">
        <v>29382</v>
      </c>
      <c r="O2549" s="77">
        <v>73.900000000000006</v>
      </c>
      <c r="P2549" s="78">
        <v>9.6300000000000008</v>
      </c>
      <c r="Q2549" s="78">
        <v>13.78</v>
      </c>
      <c r="R2549" s="78">
        <v>38.5</v>
      </c>
      <c r="S2549" s="75" t="s">
        <v>1</v>
      </c>
      <c r="T2549" s="79">
        <v>7</v>
      </c>
      <c r="V2549" s="86">
        <v>29382</v>
      </c>
      <c r="X2549" s="81" t="str">
        <f t="shared" si="390"/>
        <v>1979-Q4</v>
      </c>
      <c r="Y2549" s="81" t="str">
        <f t="shared" si="391"/>
        <v>1979-Q4</v>
      </c>
      <c r="Z2549" s="87">
        <f t="shared" si="392"/>
        <v>14.7</v>
      </c>
      <c r="AB2549" s="81" t="str">
        <f t="shared" si="393"/>
        <v>1980-Q2</v>
      </c>
      <c r="AC2549" s="81" t="str">
        <f t="shared" si="394"/>
        <v>1980-Q2</v>
      </c>
      <c r="AD2549" s="87">
        <f t="shared" si="395"/>
        <v>13.78</v>
      </c>
      <c r="AF2549" s="81" t="str">
        <f t="shared" si="396"/>
        <v>1980-Q2</v>
      </c>
      <c r="AG2549" s="87">
        <f t="shared" si="397"/>
        <v>14.7</v>
      </c>
      <c r="AH2549" s="87">
        <f t="shared" si="398"/>
        <v>13.78</v>
      </c>
      <c r="AI2549" s="87">
        <f t="shared" si="399"/>
        <v>0.91999999999999993</v>
      </c>
    </row>
    <row r="2550" spans="1:35" ht="12" customHeight="1" x14ac:dyDescent="0.2">
      <c r="A2550" s="73" t="s">
        <v>1887</v>
      </c>
      <c r="B2550" s="74" t="s">
        <v>49</v>
      </c>
      <c r="C2550" s="74" t="s">
        <v>2975</v>
      </c>
      <c r="D2550" s="74" t="s">
        <v>2002</v>
      </c>
      <c r="E2550" s="74" t="s">
        <v>1080</v>
      </c>
      <c r="F2550" s="74" t="s">
        <v>2</v>
      </c>
      <c r="G2550" s="74" t="s">
        <v>2680</v>
      </c>
      <c r="H2550" s="76">
        <v>29098</v>
      </c>
      <c r="I2550" s="77">
        <v>19.3</v>
      </c>
      <c r="J2550" s="78">
        <v>13.08</v>
      </c>
      <c r="K2550" s="78">
        <v>18</v>
      </c>
      <c r="L2550" s="78">
        <v>34.24</v>
      </c>
      <c r="M2550" s="75" t="s">
        <v>1</v>
      </c>
      <c r="N2550" s="76">
        <v>29381</v>
      </c>
      <c r="O2550" s="77">
        <v>18.3</v>
      </c>
      <c r="P2550" s="78">
        <v>12.49</v>
      </c>
      <c r="Q2550" s="78">
        <v>15.9</v>
      </c>
      <c r="R2550" s="78">
        <v>34.24</v>
      </c>
      <c r="S2550" s="75" t="s">
        <v>1</v>
      </c>
      <c r="T2550" s="79">
        <v>9</v>
      </c>
      <c r="V2550" s="86">
        <v>29381</v>
      </c>
      <c r="X2550" s="81" t="str">
        <f t="shared" si="390"/>
        <v>1979-Q3</v>
      </c>
      <c r="Y2550" s="81" t="str">
        <f t="shared" si="391"/>
        <v>1979-Q3</v>
      </c>
      <c r="Z2550" s="87">
        <f t="shared" si="392"/>
        <v>18</v>
      </c>
      <c r="AB2550" s="81" t="str">
        <f t="shared" si="393"/>
        <v>1980-Q2</v>
      </c>
      <c r="AC2550" s="81" t="str">
        <f t="shared" si="394"/>
        <v>1980-Q2</v>
      </c>
      <c r="AD2550" s="87">
        <f t="shared" si="395"/>
        <v>15.9</v>
      </c>
      <c r="AF2550" s="81" t="str">
        <f t="shared" si="396"/>
        <v>1980-Q2</v>
      </c>
      <c r="AG2550" s="87">
        <f t="shared" si="397"/>
        <v>18</v>
      </c>
      <c r="AH2550" s="87">
        <f t="shared" si="398"/>
        <v>15.9</v>
      </c>
      <c r="AI2550" s="87">
        <f t="shared" si="399"/>
        <v>2.0999999999999996</v>
      </c>
    </row>
    <row r="2551" spans="1:35" ht="12" customHeight="1" x14ac:dyDescent="0.2">
      <c r="A2551" s="73" t="s">
        <v>1887</v>
      </c>
      <c r="B2551" s="74" t="s">
        <v>28</v>
      </c>
      <c r="C2551" s="74" t="s">
        <v>2716</v>
      </c>
      <c r="D2551" s="74" t="s">
        <v>10</v>
      </c>
      <c r="E2551" s="74" t="s">
        <v>1576</v>
      </c>
      <c r="F2551" s="74" t="s">
        <v>2</v>
      </c>
      <c r="G2551" s="74" t="s">
        <v>2680</v>
      </c>
      <c r="H2551" s="76">
        <v>29279</v>
      </c>
      <c r="I2551" s="77">
        <v>42.6</v>
      </c>
      <c r="J2551" s="78">
        <v>11</v>
      </c>
      <c r="K2551" s="78">
        <v>16.95</v>
      </c>
      <c r="L2551" s="78">
        <v>35.93</v>
      </c>
      <c r="M2551" s="75" t="s">
        <v>1</v>
      </c>
      <c r="N2551" s="76">
        <v>29374</v>
      </c>
      <c r="O2551" s="77">
        <v>31.9</v>
      </c>
      <c r="P2551" s="78">
        <v>10.76</v>
      </c>
      <c r="Q2551" s="78">
        <v>15.63</v>
      </c>
      <c r="R2551" s="78">
        <v>35.299999999999997</v>
      </c>
      <c r="S2551" s="75" t="s">
        <v>1</v>
      </c>
      <c r="T2551" s="79">
        <v>3</v>
      </c>
      <c r="V2551" s="86">
        <v>29374</v>
      </c>
      <c r="X2551" s="81" t="str">
        <f t="shared" si="390"/>
        <v>1980-Q1</v>
      </c>
      <c r="Y2551" s="81" t="str">
        <f t="shared" si="391"/>
        <v>1980-Q1</v>
      </c>
      <c r="Z2551" s="87">
        <f t="shared" si="392"/>
        <v>16.95</v>
      </c>
      <c r="AB2551" s="81" t="str">
        <f t="shared" si="393"/>
        <v>1980-Q2</v>
      </c>
      <c r="AC2551" s="81" t="str">
        <f t="shared" si="394"/>
        <v>1980-Q2</v>
      </c>
      <c r="AD2551" s="87">
        <f t="shared" si="395"/>
        <v>15.63</v>
      </c>
      <c r="AF2551" s="81" t="str">
        <f t="shared" si="396"/>
        <v>1980-Q2</v>
      </c>
      <c r="AG2551" s="87">
        <f t="shared" si="397"/>
        <v>16.95</v>
      </c>
      <c r="AH2551" s="87">
        <f t="shared" si="398"/>
        <v>15.63</v>
      </c>
      <c r="AI2551" s="87">
        <f t="shared" si="399"/>
        <v>1.3199999999999985</v>
      </c>
    </row>
    <row r="2552" spans="1:35" ht="12" customHeight="1" x14ac:dyDescent="0.2">
      <c r="A2552" s="73" t="s">
        <v>1887</v>
      </c>
      <c r="B2552" s="74" t="s">
        <v>67</v>
      </c>
      <c r="C2552" s="74" t="s">
        <v>781</v>
      </c>
      <c r="D2552" s="74" t="s">
        <v>2002</v>
      </c>
      <c r="E2552" s="74" t="s">
        <v>796</v>
      </c>
      <c r="F2552" s="74" t="s">
        <v>2</v>
      </c>
      <c r="G2552" s="74" t="s">
        <v>2680</v>
      </c>
      <c r="H2552" s="76">
        <v>29175</v>
      </c>
      <c r="I2552" s="77">
        <v>29.2</v>
      </c>
      <c r="J2552" s="78">
        <v>11.17</v>
      </c>
      <c r="K2552" s="78">
        <v>16.25</v>
      </c>
      <c r="L2552" s="78">
        <v>35.450000000000003</v>
      </c>
      <c r="M2552" s="75" t="s">
        <v>1</v>
      </c>
      <c r="N2552" s="76">
        <v>29371</v>
      </c>
      <c r="O2552" s="77">
        <v>13.9</v>
      </c>
      <c r="P2552" s="78">
        <v>10.3</v>
      </c>
      <c r="Q2552" s="78">
        <v>13.8</v>
      </c>
      <c r="R2552" s="78">
        <v>35.450000000000003</v>
      </c>
      <c r="S2552" s="75" t="s">
        <v>1</v>
      </c>
      <c r="T2552" s="79">
        <v>6</v>
      </c>
      <c r="V2552" s="86">
        <v>29371</v>
      </c>
      <c r="X2552" s="81" t="str">
        <f t="shared" si="390"/>
        <v>1979-Q4</v>
      </c>
      <c r="Y2552" s="81" t="str">
        <f t="shared" si="391"/>
        <v>1979-Q4</v>
      </c>
      <c r="Z2552" s="87">
        <f t="shared" si="392"/>
        <v>16.25</v>
      </c>
      <c r="AB2552" s="81" t="str">
        <f t="shared" si="393"/>
        <v>1980-Q2</v>
      </c>
      <c r="AC2552" s="81" t="str">
        <f t="shared" si="394"/>
        <v>1980-Q2</v>
      </c>
      <c r="AD2552" s="87">
        <f t="shared" si="395"/>
        <v>13.8</v>
      </c>
      <c r="AF2552" s="81" t="str">
        <f t="shared" si="396"/>
        <v>1980-Q2</v>
      </c>
      <c r="AG2552" s="87">
        <f t="shared" si="397"/>
        <v>16.25</v>
      </c>
      <c r="AH2552" s="87">
        <f t="shared" si="398"/>
        <v>13.8</v>
      </c>
      <c r="AI2552" s="87">
        <f t="shared" si="399"/>
        <v>2.4499999999999993</v>
      </c>
    </row>
    <row r="2553" spans="1:35" ht="12" customHeight="1" x14ac:dyDescent="0.2">
      <c r="A2553" s="73" t="s">
        <v>1887</v>
      </c>
      <c r="B2553" s="74" t="s">
        <v>109</v>
      </c>
      <c r="C2553" s="74" t="s">
        <v>272</v>
      </c>
      <c r="D2553" s="74" t="s">
        <v>271</v>
      </c>
      <c r="E2553" s="74" t="s">
        <v>316</v>
      </c>
      <c r="F2553" s="74" t="s">
        <v>2</v>
      </c>
      <c r="G2553" s="74" t="s">
        <v>2680</v>
      </c>
      <c r="H2553" s="76">
        <v>29161</v>
      </c>
      <c r="I2553" s="77">
        <v>97.4</v>
      </c>
      <c r="J2553" s="78">
        <v>10.49</v>
      </c>
      <c r="K2553" s="78">
        <v>13.5</v>
      </c>
      <c r="L2553" s="78">
        <v>37.200000000000003</v>
      </c>
      <c r="M2553" s="75" t="s">
        <v>1</v>
      </c>
      <c r="N2553" s="76">
        <v>29370</v>
      </c>
      <c r="O2553" s="77">
        <v>33.1</v>
      </c>
      <c r="P2553" s="78">
        <v>8.9499999999999993</v>
      </c>
      <c r="Q2553" s="78">
        <v>16</v>
      </c>
      <c r="R2553" s="78">
        <v>37.21</v>
      </c>
      <c r="S2553" s="75" t="s">
        <v>1</v>
      </c>
      <c r="T2553" s="79">
        <v>6</v>
      </c>
      <c r="V2553" s="86">
        <v>29370</v>
      </c>
      <c r="X2553" s="81" t="str">
        <f t="shared" si="390"/>
        <v>1979-Q4</v>
      </c>
      <c r="Y2553" s="81" t="str">
        <f t="shared" si="391"/>
        <v>1979-Q4</v>
      </c>
      <c r="Z2553" s="87">
        <f t="shared" si="392"/>
        <v>13.5</v>
      </c>
      <c r="AB2553" s="81" t="str">
        <f t="shared" si="393"/>
        <v>1980-Q2</v>
      </c>
      <c r="AC2553" s="81" t="str">
        <f t="shared" si="394"/>
        <v>1980-Q2</v>
      </c>
      <c r="AD2553" s="87">
        <f t="shared" si="395"/>
        <v>16</v>
      </c>
      <c r="AF2553" s="81" t="str">
        <f t="shared" si="396"/>
        <v>1980-Q2</v>
      </c>
      <c r="AG2553" s="87">
        <f t="shared" si="397"/>
        <v>13.5</v>
      </c>
      <c r="AH2553" s="87">
        <f t="shared" si="398"/>
        <v>16</v>
      </c>
      <c r="AI2553" s="87">
        <f t="shared" si="399"/>
        <v>-2.5</v>
      </c>
    </row>
    <row r="2554" spans="1:35" ht="12" customHeight="1" x14ac:dyDescent="0.2">
      <c r="A2554" s="73" t="s">
        <v>1887</v>
      </c>
      <c r="B2554" s="74" t="s">
        <v>259</v>
      </c>
      <c r="C2554" s="74" t="s">
        <v>3020</v>
      </c>
      <c r="D2554" s="74" t="s">
        <v>10</v>
      </c>
      <c r="E2554" s="74" t="s">
        <v>378</v>
      </c>
      <c r="F2554" s="74" t="s">
        <v>2</v>
      </c>
      <c r="G2554" s="74" t="s">
        <v>2680</v>
      </c>
      <c r="H2554" s="76">
        <v>29306</v>
      </c>
      <c r="I2554" s="77">
        <v>55</v>
      </c>
      <c r="J2554" s="78">
        <v>9.8699999999999992</v>
      </c>
      <c r="K2554" s="78">
        <v>14.6</v>
      </c>
      <c r="L2554" s="78">
        <v>35.81</v>
      </c>
      <c r="M2554" s="75" t="s">
        <v>1</v>
      </c>
      <c r="N2554" s="76">
        <v>29368</v>
      </c>
      <c r="O2554" s="77">
        <v>45.9</v>
      </c>
      <c r="P2554" s="78">
        <v>9.5399999999999991</v>
      </c>
      <c r="Q2554" s="78">
        <v>14.6</v>
      </c>
      <c r="R2554" s="78">
        <v>35.799999999999997</v>
      </c>
      <c r="S2554" s="75" t="s">
        <v>1</v>
      </c>
      <c r="T2554" s="79">
        <v>2</v>
      </c>
      <c r="V2554" s="86">
        <v>29368</v>
      </c>
      <c r="X2554" s="81" t="str">
        <f t="shared" si="390"/>
        <v>1980-Q1</v>
      </c>
      <c r="Y2554" s="81" t="str">
        <f t="shared" si="391"/>
        <v>1980-Q1</v>
      </c>
      <c r="Z2554" s="87">
        <f t="shared" si="392"/>
        <v>14.6</v>
      </c>
      <c r="AB2554" s="81" t="str">
        <f t="shared" si="393"/>
        <v>1980-Q2</v>
      </c>
      <c r="AC2554" s="81" t="str">
        <f t="shared" si="394"/>
        <v>1980-Q2</v>
      </c>
      <c r="AD2554" s="87">
        <f t="shared" si="395"/>
        <v>14.6</v>
      </c>
      <c r="AF2554" s="81" t="str">
        <f t="shared" si="396"/>
        <v>1980-Q2</v>
      </c>
      <c r="AG2554" s="87">
        <f t="shared" si="397"/>
        <v>14.6</v>
      </c>
      <c r="AH2554" s="87">
        <f t="shared" si="398"/>
        <v>14.6</v>
      </c>
      <c r="AI2554" s="87">
        <f t="shared" si="399"/>
        <v>0</v>
      </c>
    </row>
    <row r="2555" spans="1:35" ht="12" customHeight="1" x14ac:dyDescent="0.2">
      <c r="A2555" s="73" t="s">
        <v>1887</v>
      </c>
      <c r="B2555" s="74" t="s">
        <v>6</v>
      </c>
      <c r="C2555" s="74" t="s">
        <v>23</v>
      </c>
      <c r="D2555" s="74" t="s">
        <v>22</v>
      </c>
      <c r="E2555" s="74" t="s">
        <v>1847</v>
      </c>
      <c r="F2555" s="74" t="s">
        <v>2</v>
      </c>
      <c r="G2555" s="74" t="s">
        <v>2680</v>
      </c>
      <c r="H2555" s="76">
        <v>28971.75</v>
      </c>
      <c r="I2555" s="77">
        <v>61.2</v>
      </c>
      <c r="J2555" s="78">
        <v>10.56</v>
      </c>
      <c r="K2555" s="78">
        <v>15</v>
      </c>
      <c r="L2555" s="78">
        <v>32.5</v>
      </c>
      <c r="M2555" s="75" t="s">
        <v>1</v>
      </c>
      <c r="N2555" s="76">
        <v>29368</v>
      </c>
      <c r="O2555" s="77">
        <v>37.700000000000003</v>
      </c>
      <c r="P2555" s="78">
        <v>10.6</v>
      </c>
      <c r="Q2555" s="78">
        <v>13.62</v>
      </c>
      <c r="R2555" s="78">
        <v>33</v>
      </c>
      <c r="S2555" s="75" t="s">
        <v>1</v>
      </c>
      <c r="T2555" s="79">
        <v>13</v>
      </c>
      <c r="V2555" s="86">
        <v>29368</v>
      </c>
      <c r="X2555" s="81" t="str">
        <f t="shared" si="390"/>
        <v>1979-Q2</v>
      </c>
      <c r="Y2555" s="81" t="str">
        <f t="shared" si="391"/>
        <v>1979-Q2</v>
      </c>
      <c r="Z2555" s="87">
        <f t="shared" si="392"/>
        <v>15</v>
      </c>
      <c r="AB2555" s="81" t="str">
        <f t="shared" si="393"/>
        <v>1980-Q2</v>
      </c>
      <c r="AC2555" s="81" t="str">
        <f t="shared" si="394"/>
        <v>1980-Q2</v>
      </c>
      <c r="AD2555" s="87">
        <f t="shared" si="395"/>
        <v>13.62</v>
      </c>
      <c r="AF2555" s="81" t="str">
        <f t="shared" si="396"/>
        <v>1980-Q2</v>
      </c>
      <c r="AG2555" s="87">
        <f t="shared" si="397"/>
        <v>15</v>
      </c>
      <c r="AH2555" s="87">
        <f t="shared" si="398"/>
        <v>13.62</v>
      </c>
      <c r="AI2555" s="87">
        <f t="shared" si="399"/>
        <v>1.3800000000000008</v>
      </c>
    </row>
    <row r="2556" spans="1:35" ht="12" customHeight="1" x14ac:dyDescent="0.2">
      <c r="A2556" s="73" t="s">
        <v>1887</v>
      </c>
      <c r="B2556" s="74" t="s">
        <v>70</v>
      </c>
      <c r="C2556" s="74" t="s">
        <v>149</v>
      </c>
      <c r="D2556" s="74" t="s">
        <v>22</v>
      </c>
      <c r="E2556" s="74" t="s">
        <v>743</v>
      </c>
      <c r="F2556" s="74" t="s">
        <v>2</v>
      </c>
      <c r="G2556" s="74" t="s">
        <v>2680</v>
      </c>
      <c r="H2556" s="76">
        <v>29000</v>
      </c>
      <c r="I2556" s="77">
        <v>33</v>
      </c>
      <c r="J2556" s="78">
        <v>11.11</v>
      </c>
      <c r="K2556" s="78">
        <v>15</v>
      </c>
      <c r="L2556" s="78">
        <v>41</v>
      </c>
      <c r="M2556" s="75" t="s">
        <v>1</v>
      </c>
      <c r="N2556" s="76">
        <v>29360</v>
      </c>
      <c r="O2556" s="77">
        <v>18.7</v>
      </c>
      <c r="P2556" s="78">
        <v>10.56</v>
      </c>
      <c r="Q2556" s="78">
        <v>13.75</v>
      </c>
      <c r="R2556" s="78">
        <v>36</v>
      </c>
      <c r="S2556" s="75" t="s">
        <v>1</v>
      </c>
      <c r="T2556" s="79">
        <v>12</v>
      </c>
      <c r="V2556" s="86">
        <v>29360</v>
      </c>
      <c r="X2556" s="81" t="str">
        <f t="shared" si="390"/>
        <v>1979-Q2</v>
      </c>
      <c r="Y2556" s="81" t="str">
        <f t="shared" si="391"/>
        <v>1979-Q2</v>
      </c>
      <c r="Z2556" s="87">
        <f t="shared" si="392"/>
        <v>15</v>
      </c>
      <c r="AB2556" s="81" t="str">
        <f t="shared" si="393"/>
        <v>1980-Q2</v>
      </c>
      <c r="AC2556" s="81" t="str">
        <f t="shared" si="394"/>
        <v>1980-Q2</v>
      </c>
      <c r="AD2556" s="87">
        <f t="shared" si="395"/>
        <v>13.75</v>
      </c>
      <c r="AF2556" s="81" t="str">
        <f t="shared" si="396"/>
        <v>1980-Q2</v>
      </c>
      <c r="AG2556" s="87">
        <f t="shared" si="397"/>
        <v>15</v>
      </c>
      <c r="AH2556" s="87">
        <f t="shared" si="398"/>
        <v>13.75</v>
      </c>
      <c r="AI2556" s="87">
        <f t="shared" si="399"/>
        <v>1.25</v>
      </c>
    </row>
    <row r="2557" spans="1:35" ht="12" customHeight="1" x14ac:dyDescent="0.2">
      <c r="A2557" s="73" t="s">
        <v>1887</v>
      </c>
      <c r="B2557" s="74" t="s">
        <v>101</v>
      </c>
      <c r="C2557" s="74" t="s">
        <v>100</v>
      </c>
      <c r="D2557" s="74" t="s">
        <v>62</v>
      </c>
      <c r="E2557" s="74" t="s">
        <v>415</v>
      </c>
      <c r="F2557" s="74" t="s">
        <v>2</v>
      </c>
      <c r="G2557" s="74" t="s">
        <v>2680</v>
      </c>
      <c r="H2557" s="76">
        <v>28901</v>
      </c>
      <c r="I2557" s="77">
        <v>48.1</v>
      </c>
      <c r="J2557" s="78">
        <v>10</v>
      </c>
      <c r="K2557" s="78">
        <v>14.5</v>
      </c>
      <c r="L2557" s="78">
        <v>36.799999999999997</v>
      </c>
      <c r="M2557" s="75" t="s">
        <v>1</v>
      </c>
      <c r="N2557" s="76">
        <v>29356</v>
      </c>
      <c r="O2557" s="77">
        <v>35.5</v>
      </c>
      <c r="P2557" s="78">
        <v>9.3800000000000008</v>
      </c>
      <c r="Q2557" s="78">
        <v>13.25</v>
      </c>
      <c r="R2557" s="78">
        <v>36</v>
      </c>
      <c r="S2557" s="75" t="s">
        <v>1</v>
      </c>
      <c r="T2557" s="79">
        <v>15</v>
      </c>
      <c r="V2557" s="86">
        <v>29356</v>
      </c>
      <c r="X2557" s="81" t="str">
        <f t="shared" si="390"/>
        <v>1979-Q1</v>
      </c>
      <c r="Y2557" s="81" t="str">
        <f t="shared" si="391"/>
        <v>1979-Q1</v>
      </c>
      <c r="Z2557" s="87">
        <f t="shared" si="392"/>
        <v>14.5</v>
      </c>
      <c r="AB2557" s="81" t="str">
        <f t="shared" si="393"/>
        <v>1980-Q2</v>
      </c>
      <c r="AC2557" s="81" t="str">
        <f t="shared" si="394"/>
        <v>1980-Q2</v>
      </c>
      <c r="AD2557" s="87">
        <f t="shared" si="395"/>
        <v>13.25</v>
      </c>
      <c r="AF2557" s="81" t="str">
        <f t="shared" si="396"/>
        <v>1980-Q2</v>
      </c>
      <c r="AG2557" s="87">
        <f t="shared" si="397"/>
        <v>14.5</v>
      </c>
      <c r="AH2557" s="87">
        <f t="shared" si="398"/>
        <v>13.25</v>
      </c>
      <c r="AI2557" s="87">
        <f t="shared" si="399"/>
        <v>1.25</v>
      </c>
    </row>
    <row r="2558" spans="1:35" ht="12" customHeight="1" x14ac:dyDescent="0.2">
      <c r="A2558" s="73" t="s">
        <v>1887</v>
      </c>
      <c r="B2558" s="74" t="s">
        <v>171</v>
      </c>
      <c r="C2558" s="74" t="s">
        <v>2505</v>
      </c>
      <c r="D2558" s="74" t="s">
        <v>19</v>
      </c>
      <c r="E2558" s="74" t="s">
        <v>1431</v>
      </c>
      <c r="F2558" s="74" t="s">
        <v>2</v>
      </c>
      <c r="G2558" s="74" t="s">
        <v>2680</v>
      </c>
      <c r="H2558" s="76">
        <v>29082</v>
      </c>
      <c r="I2558" s="77">
        <v>4</v>
      </c>
      <c r="J2558" s="78">
        <v>12.56</v>
      </c>
      <c r="K2558" s="78">
        <v>13.5</v>
      </c>
      <c r="L2558" s="78">
        <v>30.6</v>
      </c>
      <c r="M2558" s="75" t="s">
        <v>1</v>
      </c>
      <c r="N2558" s="76">
        <v>29354</v>
      </c>
      <c r="O2558" s="77">
        <v>3.6</v>
      </c>
      <c r="P2558" s="78">
        <v>12.6</v>
      </c>
      <c r="Q2558" s="78">
        <v>13.6</v>
      </c>
      <c r="R2558" s="78">
        <v>30.64</v>
      </c>
      <c r="S2558" s="75" t="s">
        <v>1</v>
      </c>
      <c r="T2558" s="79">
        <v>9</v>
      </c>
      <c r="V2558" s="86">
        <v>29354</v>
      </c>
      <c r="X2558" s="81" t="str">
        <f t="shared" si="390"/>
        <v>1979-Q3</v>
      </c>
      <c r="Y2558" s="81" t="str">
        <f t="shared" si="391"/>
        <v>1979-Q3</v>
      </c>
      <c r="Z2558" s="87">
        <f t="shared" si="392"/>
        <v>13.5</v>
      </c>
      <c r="AB2558" s="81" t="str">
        <f t="shared" si="393"/>
        <v>1980-Q2</v>
      </c>
      <c r="AC2558" s="81" t="str">
        <f t="shared" si="394"/>
        <v>1980-Q2</v>
      </c>
      <c r="AD2558" s="87">
        <f t="shared" si="395"/>
        <v>13.6</v>
      </c>
      <c r="AF2558" s="81" t="str">
        <f t="shared" si="396"/>
        <v>1980-Q2</v>
      </c>
      <c r="AG2558" s="87">
        <f t="shared" si="397"/>
        <v>13.5</v>
      </c>
      <c r="AH2558" s="87">
        <f t="shared" si="398"/>
        <v>13.6</v>
      </c>
      <c r="AI2558" s="87">
        <f t="shared" si="399"/>
        <v>-9.9999999999999645E-2</v>
      </c>
    </row>
    <row r="2559" spans="1:35" ht="12" customHeight="1" x14ac:dyDescent="0.2">
      <c r="A2559" s="73" t="s">
        <v>1887</v>
      </c>
      <c r="B2559" s="74" t="s">
        <v>31</v>
      </c>
      <c r="C2559" s="74" t="s">
        <v>2538</v>
      </c>
      <c r="D2559" s="74" t="s">
        <v>62</v>
      </c>
      <c r="E2559" s="74" t="s">
        <v>1394</v>
      </c>
      <c r="F2559" s="74" t="s">
        <v>2</v>
      </c>
      <c r="G2559" s="74" t="s">
        <v>2680</v>
      </c>
      <c r="H2559" s="76">
        <v>29063</v>
      </c>
      <c r="I2559" s="77">
        <v>122.7</v>
      </c>
      <c r="J2559" s="78">
        <v>10.42</v>
      </c>
      <c r="K2559" s="78">
        <v>14.5</v>
      </c>
      <c r="L2559" s="78">
        <v>35.1</v>
      </c>
      <c r="M2559" s="75" t="s">
        <v>1</v>
      </c>
      <c r="N2559" s="76">
        <v>29350</v>
      </c>
      <c r="O2559" s="77">
        <v>88.8</v>
      </c>
      <c r="P2559" s="78">
        <v>10.51</v>
      </c>
      <c r="Q2559" s="78">
        <v>14.35</v>
      </c>
      <c r="R2559" s="78">
        <v>35</v>
      </c>
      <c r="S2559" s="75" t="s">
        <v>1</v>
      </c>
      <c r="T2559" s="79">
        <v>9</v>
      </c>
      <c r="V2559" s="86">
        <v>29350</v>
      </c>
      <c r="X2559" s="81" t="str">
        <f t="shared" si="390"/>
        <v>1979-Q3</v>
      </c>
      <c r="Y2559" s="81" t="str">
        <f t="shared" si="391"/>
        <v>1979-Q3</v>
      </c>
      <c r="Z2559" s="87">
        <f t="shared" si="392"/>
        <v>14.5</v>
      </c>
      <c r="AB2559" s="81" t="str">
        <f t="shared" si="393"/>
        <v>1980-Q2</v>
      </c>
      <c r="AC2559" s="81" t="str">
        <f t="shared" si="394"/>
        <v>1980-Q2</v>
      </c>
      <c r="AD2559" s="87">
        <f t="shared" si="395"/>
        <v>14.35</v>
      </c>
      <c r="AF2559" s="81" t="str">
        <f t="shared" si="396"/>
        <v>1980-Q2</v>
      </c>
      <c r="AG2559" s="87">
        <f t="shared" si="397"/>
        <v>14.5</v>
      </c>
      <c r="AH2559" s="87">
        <f t="shared" si="398"/>
        <v>14.35</v>
      </c>
      <c r="AI2559" s="87">
        <f t="shared" si="399"/>
        <v>0.15000000000000036</v>
      </c>
    </row>
    <row r="2560" spans="1:35" ht="12" customHeight="1" x14ac:dyDescent="0.2">
      <c r="A2560" s="73" t="s">
        <v>1887</v>
      </c>
      <c r="B2560" s="74" t="s">
        <v>46</v>
      </c>
      <c r="C2560" s="74" t="s">
        <v>1100</v>
      </c>
      <c r="D2560" s="74" t="s">
        <v>1101</v>
      </c>
      <c r="E2560" s="74" t="s">
        <v>1108</v>
      </c>
      <c r="F2560" s="74" t="s">
        <v>2</v>
      </c>
      <c r="G2560" s="74" t="s">
        <v>2680</v>
      </c>
      <c r="H2560" s="76">
        <v>28946.75</v>
      </c>
      <c r="I2560" s="77">
        <v>264.60000000000002</v>
      </c>
      <c r="J2560" s="78">
        <v>9.73</v>
      </c>
      <c r="K2560" s="78">
        <v>14.25</v>
      </c>
      <c r="L2560" s="78">
        <v>36.28</v>
      </c>
      <c r="M2560" s="75" t="s">
        <v>1</v>
      </c>
      <c r="N2560" s="76">
        <v>29349</v>
      </c>
      <c r="O2560" s="77">
        <v>134.6</v>
      </c>
      <c r="P2560" s="78">
        <v>9.4600000000000009</v>
      </c>
      <c r="Q2560" s="78">
        <v>13.75</v>
      </c>
      <c r="R2560" s="78">
        <v>35.909999999999997</v>
      </c>
      <c r="S2560" s="75" t="s">
        <v>1</v>
      </c>
      <c r="T2560" s="79">
        <v>13</v>
      </c>
      <c r="V2560" s="86">
        <v>29349</v>
      </c>
      <c r="X2560" s="81" t="str">
        <f t="shared" si="390"/>
        <v>1979-Q2</v>
      </c>
      <c r="Y2560" s="81" t="str">
        <f t="shared" si="391"/>
        <v>1979-Q2</v>
      </c>
      <c r="Z2560" s="87">
        <f t="shared" si="392"/>
        <v>14.25</v>
      </c>
      <c r="AB2560" s="81" t="str">
        <f t="shared" si="393"/>
        <v>1980-Q2</v>
      </c>
      <c r="AC2560" s="81" t="str">
        <f t="shared" si="394"/>
        <v>1980-Q2</v>
      </c>
      <c r="AD2560" s="87">
        <f t="shared" si="395"/>
        <v>13.75</v>
      </c>
      <c r="AF2560" s="81" t="str">
        <f t="shared" si="396"/>
        <v>1980-Q2</v>
      </c>
      <c r="AG2560" s="87">
        <f t="shared" si="397"/>
        <v>14.25</v>
      </c>
      <c r="AH2560" s="87">
        <f t="shared" si="398"/>
        <v>13.75</v>
      </c>
      <c r="AI2560" s="87">
        <f t="shared" si="399"/>
        <v>0.5</v>
      </c>
    </row>
    <row r="2561" spans="1:35" ht="12" customHeight="1" x14ac:dyDescent="0.2">
      <c r="A2561" s="73" t="s">
        <v>1887</v>
      </c>
      <c r="B2561" s="74" t="s">
        <v>181</v>
      </c>
      <c r="C2561" s="74" t="s">
        <v>3015</v>
      </c>
      <c r="D2561" s="74" t="s">
        <v>22</v>
      </c>
      <c r="E2561" s="74" t="s">
        <v>1342</v>
      </c>
      <c r="F2561" s="74" t="s">
        <v>2</v>
      </c>
      <c r="G2561" s="74" t="s">
        <v>2680</v>
      </c>
      <c r="H2561" s="76">
        <v>29028</v>
      </c>
      <c r="I2561" s="77">
        <v>29.6</v>
      </c>
      <c r="J2561" s="78">
        <v>10.64</v>
      </c>
      <c r="K2561" s="78">
        <v>15</v>
      </c>
      <c r="L2561" s="78">
        <v>42.85</v>
      </c>
      <c r="M2561" s="75" t="s">
        <v>1</v>
      </c>
      <c r="N2561" s="76">
        <v>29348</v>
      </c>
      <c r="O2561" s="77">
        <v>-15.1</v>
      </c>
      <c r="P2561" s="78">
        <v>10.64</v>
      </c>
      <c r="Q2561" s="78">
        <v>15</v>
      </c>
      <c r="R2561" s="78">
        <v>42.85</v>
      </c>
      <c r="S2561" s="75" t="s">
        <v>1</v>
      </c>
      <c r="T2561" s="79">
        <v>10</v>
      </c>
      <c r="V2561" s="86">
        <v>29348</v>
      </c>
      <c r="X2561" s="81" t="str">
        <f t="shared" si="390"/>
        <v>1979-Q2</v>
      </c>
      <c r="Y2561" s="81" t="str">
        <f t="shared" si="391"/>
        <v>1979-Q2</v>
      </c>
      <c r="Z2561" s="87">
        <f t="shared" si="392"/>
        <v>15</v>
      </c>
      <c r="AB2561" s="81" t="str">
        <f t="shared" si="393"/>
        <v>1980-Q2</v>
      </c>
      <c r="AC2561" s="81" t="str">
        <f t="shared" si="394"/>
        <v>1980-Q2</v>
      </c>
      <c r="AD2561" s="87">
        <f t="shared" si="395"/>
        <v>15</v>
      </c>
      <c r="AF2561" s="81" t="str">
        <f t="shared" si="396"/>
        <v>1980-Q2</v>
      </c>
      <c r="AG2561" s="87">
        <f t="shared" si="397"/>
        <v>15</v>
      </c>
      <c r="AH2561" s="87">
        <f t="shared" si="398"/>
        <v>15</v>
      </c>
      <c r="AI2561" s="87">
        <f t="shared" si="399"/>
        <v>0</v>
      </c>
    </row>
    <row r="2562" spans="1:35" ht="12" customHeight="1" x14ac:dyDescent="0.2">
      <c r="A2562" s="73" t="s">
        <v>1887</v>
      </c>
      <c r="B2562" s="74" t="s">
        <v>39</v>
      </c>
      <c r="C2562" s="74" t="s">
        <v>2777</v>
      </c>
      <c r="D2562" s="74" t="s">
        <v>2095</v>
      </c>
      <c r="E2562" s="74" t="s">
        <v>1207</v>
      </c>
      <c r="F2562" s="74" t="s">
        <v>2</v>
      </c>
      <c r="G2562" s="74" t="s">
        <v>2680</v>
      </c>
      <c r="H2562" s="76">
        <v>29119</v>
      </c>
      <c r="I2562" s="77">
        <v>25.6</v>
      </c>
      <c r="J2562" s="75" t="s">
        <v>1</v>
      </c>
      <c r="K2562" s="78">
        <v>13.7</v>
      </c>
      <c r="L2562" s="75" t="s">
        <v>1</v>
      </c>
      <c r="M2562" s="75" t="s">
        <v>1</v>
      </c>
      <c r="N2562" s="76">
        <v>29347</v>
      </c>
      <c r="O2562" s="77">
        <v>25.1</v>
      </c>
      <c r="P2562" s="75" t="s">
        <v>1</v>
      </c>
      <c r="Q2562" s="78">
        <v>13.7</v>
      </c>
      <c r="R2562" s="75" t="s">
        <v>1</v>
      </c>
      <c r="S2562" s="75" t="s">
        <v>1</v>
      </c>
      <c r="T2562" s="79">
        <v>7</v>
      </c>
      <c r="V2562" s="86">
        <v>29347</v>
      </c>
      <c r="X2562" s="81" t="str">
        <f t="shared" si="390"/>
        <v>1979-Q3</v>
      </c>
      <c r="Y2562" s="81" t="str">
        <f t="shared" si="391"/>
        <v>1979-Q3</v>
      </c>
      <c r="Z2562" s="87">
        <f t="shared" si="392"/>
        <v>13.7</v>
      </c>
      <c r="AB2562" s="81" t="str">
        <f t="shared" si="393"/>
        <v>1980-Q2</v>
      </c>
      <c r="AC2562" s="81" t="str">
        <f t="shared" si="394"/>
        <v>1980-Q2</v>
      </c>
      <c r="AD2562" s="87">
        <f t="shared" si="395"/>
        <v>13.7</v>
      </c>
      <c r="AF2562" s="81" t="str">
        <f t="shared" si="396"/>
        <v>1980-Q2</v>
      </c>
      <c r="AG2562" s="87">
        <f t="shared" si="397"/>
        <v>13.7</v>
      </c>
      <c r="AH2562" s="87">
        <f t="shared" si="398"/>
        <v>13.7</v>
      </c>
      <c r="AI2562" s="87">
        <f t="shared" si="399"/>
        <v>0</v>
      </c>
    </row>
    <row r="2563" spans="1:35" ht="12" customHeight="1" x14ac:dyDescent="0.2">
      <c r="A2563" s="73" t="s">
        <v>1887</v>
      </c>
      <c r="B2563" s="74" t="s">
        <v>28</v>
      </c>
      <c r="C2563" s="74" t="s">
        <v>1552</v>
      </c>
      <c r="D2563" s="74" t="s">
        <v>263</v>
      </c>
      <c r="E2563" s="74" t="s">
        <v>1565</v>
      </c>
      <c r="F2563" s="74" t="s">
        <v>2</v>
      </c>
      <c r="G2563" s="74" t="s">
        <v>2680</v>
      </c>
      <c r="H2563" s="76">
        <v>29224</v>
      </c>
      <c r="I2563" s="77">
        <v>124.1</v>
      </c>
      <c r="J2563" s="78">
        <v>11.12</v>
      </c>
      <c r="K2563" s="78">
        <v>16</v>
      </c>
      <c r="L2563" s="78">
        <v>38.61</v>
      </c>
      <c r="M2563" s="75" t="s">
        <v>1</v>
      </c>
      <c r="N2563" s="76">
        <v>29340</v>
      </c>
      <c r="O2563" s="77">
        <v>81.900000000000006</v>
      </c>
      <c r="P2563" s="78">
        <v>10.91</v>
      </c>
      <c r="Q2563" s="78">
        <v>15.5</v>
      </c>
      <c r="R2563" s="78">
        <v>38.61</v>
      </c>
      <c r="S2563" s="75" t="s">
        <v>1</v>
      </c>
      <c r="T2563" s="79">
        <v>3</v>
      </c>
      <c r="V2563" s="86">
        <v>29340</v>
      </c>
      <c r="X2563" s="81" t="str">
        <f t="shared" ref="X2563:X2592" si="400">YEAR(H2563)&amp;"-Q"&amp;IF(MONTH(H2563)&lt;4,1,IF(MONTH(H2563)&lt;7,2,IF(MONTH(H2563)&lt;10,3,4)))</f>
        <v>1980-Q1</v>
      </c>
      <c r="Y2563" s="81" t="str">
        <f t="shared" ref="Y2563:Y2592" si="401">IF(ISNUMBER(K2563),X2563,"")</f>
        <v>1980-Q1</v>
      </c>
      <c r="Z2563" s="87">
        <f t="shared" ref="Z2563:Z2592" si="402">IF(ISNUMBER(K2563),K2563,"")</f>
        <v>16</v>
      </c>
      <c r="AB2563" s="81" t="str">
        <f t="shared" ref="AB2563:AB2592" si="403">IF(A2563="Settled",YEAR(N2563)&amp;"-Q"&amp;IF(MONTH(N2563)&lt;4,1,IF(MONTH(N2563)&lt;7,2,IF(MONTH(N2563)&lt;10,3,4))),"")</f>
        <v>1980-Q2</v>
      </c>
      <c r="AC2563" s="81" t="str">
        <f t="shared" ref="AC2563:AC2592" si="404">IF(ISNUMBER(Q2563),AB2563,"")</f>
        <v>1980-Q2</v>
      </c>
      <c r="AD2563" s="87">
        <f t="shared" ref="AD2563:AD2592" si="405">IF(ISNUMBER(Q2563),Q2563,"")</f>
        <v>15.5</v>
      </c>
      <c r="AF2563" s="81" t="str">
        <f t="shared" ref="AF2563:AF2592" si="406">IF(AND(LEN(Z2563)&gt;0,LEN(AD2563)&gt;0),AB2563,"")</f>
        <v>1980-Q2</v>
      </c>
      <c r="AG2563" s="87">
        <f t="shared" ref="AG2563:AG2592" si="407">IF(LEN(AF2563)&gt;0,Z2563,"")</f>
        <v>16</v>
      </c>
      <c r="AH2563" s="87">
        <f t="shared" ref="AH2563:AH2592" si="408">IF(LEN(AF2563)&gt;0,AD2563,"")</f>
        <v>15.5</v>
      </c>
      <c r="AI2563" s="87">
        <f t="shared" ref="AI2563:AI2592" si="409">IF(LEN(AF2563)&gt;0,AG2563-AH2563,"")</f>
        <v>0.5</v>
      </c>
    </row>
    <row r="2564" spans="1:35" ht="12" customHeight="1" x14ac:dyDescent="0.2">
      <c r="A2564" s="73" t="s">
        <v>1887</v>
      </c>
      <c r="B2564" s="74" t="s">
        <v>204</v>
      </c>
      <c r="C2564" s="74" t="s">
        <v>2327</v>
      </c>
      <c r="D2564" s="74" t="s">
        <v>2170</v>
      </c>
      <c r="E2564" s="74" t="s">
        <v>981</v>
      </c>
      <c r="F2564" s="74" t="s">
        <v>2</v>
      </c>
      <c r="G2564" s="74" t="s">
        <v>2680</v>
      </c>
      <c r="H2564" s="76">
        <v>29075</v>
      </c>
      <c r="I2564" s="77">
        <v>14.7</v>
      </c>
      <c r="J2564" s="78">
        <v>10.94</v>
      </c>
      <c r="K2564" s="78">
        <v>13.5</v>
      </c>
      <c r="L2564" s="78">
        <v>35</v>
      </c>
      <c r="M2564" s="75" t="s">
        <v>1</v>
      </c>
      <c r="N2564" s="76">
        <v>29335.75</v>
      </c>
      <c r="O2564" s="77">
        <v>9</v>
      </c>
      <c r="P2564" s="75" t="s">
        <v>1</v>
      </c>
      <c r="Q2564" s="75" t="s">
        <v>1</v>
      </c>
      <c r="R2564" s="75" t="s">
        <v>1</v>
      </c>
      <c r="S2564" s="75" t="s">
        <v>1</v>
      </c>
      <c r="T2564" s="79">
        <v>8</v>
      </c>
      <c r="V2564" s="86">
        <v>29335.75</v>
      </c>
      <c r="X2564" s="81" t="str">
        <f t="shared" si="400"/>
        <v>1979-Q3</v>
      </c>
      <c r="Y2564" s="81" t="str">
        <f t="shared" si="401"/>
        <v>1979-Q3</v>
      </c>
      <c r="Z2564" s="87">
        <f t="shared" si="402"/>
        <v>13.5</v>
      </c>
      <c r="AB2564" s="81" t="str">
        <f t="shared" si="403"/>
        <v>1980-Q2</v>
      </c>
      <c r="AC2564" s="81" t="str">
        <f t="shared" si="404"/>
        <v/>
      </c>
      <c r="AD2564" s="87" t="str">
        <f t="shared" si="405"/>
        <v/>
      </c>
      <c r="AF2564" s="81" t="str">
        <f t="shared" si="406"/>
        <v/>
      </c>
      <c r="AG2564" s="87" t="str">
        <f t="shared" si="407"/>
        <v/>
      </c>
      <c r="AH2564" s="87" t="str">
        <f t="shared" si="408"/>
        <v/>
      </c>
      <c r="AI2564" s="87" t="str">
        <f t="shared" si="409"/>
        <v/>
      </c>
    </row>
    <row r="2565" spans="1:35" ht="12" customHeight="1" x14ac:dyDescent="0.2">
      <c r="A2565" s="73" t="s">
        <v>1887</v>
      </c>
      <c r="B2565" s="74" t="s">
        <v>204</v>
      </c>
      <c r="C2565" s="74" t="s">
        <v>203</v>
      </c>
      <c r="D2565" s="74" t="s">
        <v>83</v>
      </c>
      <c r="E2565" s="74" t="s">
        <v>996</v>
      </c>
      <c r="F2565" s="74" t="s">
        <v>2</v>
      </c>
      <c r="G2565" s="74" t="s">
        <v>2680</v>
      </c>
      <c r="H2565" s="76">
        <v>29042</v>
      </c>
      <c r="I2565" s="77">
        <v>55.6</v>
      </c>
      <c r="J2565" s="78">
        <v>10.15</v>
      </c>
      <c r="K2565" s="78">
        <v>15</v>
      </c>
      <c r="L2565" s="78">
        <v>34.26</v>
      </c>
      <c r="M2565" s="75" t="s">
        <v>1</v>
      </c>
      <c r="N2565" s="76">
        <v>29334.75</v>
      </c>
      <c r="O2565" s="77">
        <v>20.5</v>
      </c>
      <c r="P2565" s="75" t="s">
        <v>1</v>
      </c>
      <c r="Q2565" s="75" t="s">
        <v>1</v>
      </c>
      <c r="R2565" s="75" t="s">
        <v>1</v>
      </c>
      <c r="S2565" s="75" t="s">
        <v>1</v>
      </c>
      <c r="T2565" s="79">
        <v>9</v>
      </c>
      <c r="V2565" s="86">
        <v>29334.75</v>
      </c>
      <c r="X2565" s="81" t="str">
        <f t="shared" si="400"/>
        <v>1979-Q3</v>
      </c>
      <c r="Y2565" s="81" t="str">
        <f t="shared" si="401"/>
        <v>1979-Q3</v>
      </c>
      <c r="Z2565" s="87">
        <f t="shared" si="402"/>
        <v>15</v>
      </c>
      <c r="AB2565" s="81" t="str">
        <f t="shared" si="403"/>
        <v>1980-Q2</v>
      </c>
      <c r="AC2565" s="81" t="str">
        <f t="shared" si="404"/>
        <v/>
      </c>
      <c r="AD2565" s="87" t="str">
        <f t="shared" si="405"/>
        <v/>
      </c>
      <c r="AF2565" s="81" t="str">
        <f t="shared" si="406"/>
        <v/>
      </c>
      <c r="AG2565" s="87" t="str">
        <f t="shared" si="407"/>
        <v/>
      </c>
      <c r="AH2565" s="87" t="str">
        <f t="shared" si="408"/>
        <v/>
      </c>
      <c r="AI2565" s="87" t="str">
        <f t="shared" si="409"/>
        <v/>
      </c>
    </row>
    <row r="2566" spans="1:35" ht="12" customHeight="1" x14ac:dyDescent="0.2">
      <c r="A2566" s="73" t="s">
        <v>1887</v>
      </c>
      <c r="B2566" s="74" t="s">
        <v>144</v>
      </c>
      <c r="C2566" s="74" t="s">
        <v>13</v>
      </c>
      <c r="D2566" s="74" t="s">
        <v>12</v>
      </c>
      <c r="E2566" s="74" t="s">
        <v>1607</v>
      </c>
      <c r="F2566" s="74" t="s">
        <v>2</v>
      </c>
      <c r="G2566" s="74" t="s">
        <v>2680</v>
      </c>
      <c r="H2566" s="76">
        <v>29132</v>
      </c>
      <c r="I2566" s="77">
        <v>33.5</v>
      </c>
      <c r="J2566" s="78">
        <v>10.87</v>
      </c>
      <c r="K2566" s="78">
        <v>15</v>
      </c>
      <c r="L2566" s="78">
        <v>40</v>
      </c>
      <c r="M2566" s="75" t="s">
        <v>1</v>
      </c>
      <c r="N2566" s="76">
        <v>29334.75</v>
      </c>
      <c r="O2566" s="77">
        <v>46.1</v>
      </c>
      <c r="P2566" s="78">
        <v>11.64</v>
      </c>
      <c r="Q2566" s="78">
        <v>16.8</v>
      </c>
      <c r="R2566" s="78">
        <v>36.93</v>
      </c>
      <c r="S2566" s="75" t="s">
        <v>1</v>
      </c>
      <c r="T2566" s="79">
        <v>6</v>
      </c>
      <c r="V2566" s="86">
        <v>29334.75</v>
      </c>
      <c r="X2566" s="81" t="str">
        <f t="shared" si="400"/>
        <v>1979-Q4</v>
      </c>
      <c r="Y2566" s="81" t="str">
        <f t="shared" si="401"/>
        <v>1979-Q4</v>
      </c>
      <c r="Z2566" s="87">
        <f t="shared" si="402"/>
        <v>15</v>
      </c>
      <c r="AB2566" s="81" t="str">
        <f t="shared" si="403"/>
        <v>1980-Q2</v>
      </c>
      <c r="AC2566" s="81" t="str">
        <f t="shared" si="404"/>
        <v>1980-Q2</v>
      </c>
      <c r="AD2566" s="87">
        <f t="shared" si="405"/>
        <v>16.8</v>
      </c>
      <c r="AF2566" s="81" t="str">
        <f t="shared" si="406"/>
        <v>1980-Q2</v>
      </c>
      <c r="AG2566" s="87">
        <f t="shared" si="407"/>
        <v>15</v>
      </c>
      <c r="AH2566" s="87">
        <f t="shared" si="408"/>
        <v>16.8</v>
      </c>
      <c r="AI2566" s="87">
        <f t="shared" si="409"/>
        <v>-1.8000000000000007</v>
      </c>
    </row>
    <row r="2567" spans="1:35" ht="12" customHeight="1" x14ac:dyDescent="0.2">
      <c r="A2567" s="73" t="s">
        <v>1887</v>
      </c>
      <c r="B2567" s="74" t="s">
        <v>193</v>
      </c>
      <c r="C2567" s="74" t="s">
        <v>2034</v>
      </c>
      <c r="D2567" s="74" t="s">
        <v>167</v>
      </c>
      <c r="E2567" s="74" t="s">
        <v>1047</v>
      </c>
      <c r="F2567" s="74" t="s">
        <v>2</v>
      </c>
      <c r="G2567" s="74" t="s">
        <v>2680</v>
      </c>
      <c r="H2567" s="76">
        <v>29098</v>
      </c>
      <c r="I2567" s="77">
        <v>55.9</v>
      </c>
      <c r="J2567" s="78">
        <v>10.15</v>
      </c>
      <c r="K2567" s="78">
        <v>14.25</v>
      </c>
      <c r="L2567" s="78">
        <v>37.299999999999997</v>
      </c>
      <c r="M2567" s="75" t="s">
        <v>1</v>
      </c>
      <c r="N2567" s="76">
        <v>29332.75</v>
      </c>
      <c r="O2567" s="77">
        <v>43.4</v>
      </c>
      <c r="P2567" s="78">
        <v>10.66</v>
      </c>
      <c r="Q2567" s="78">
        <v>13.9</v>
      </c>
      <c r="R2567" s="78">
        <v>38</v>
      </c>
      <c r="S2567" s="75" t="s">
        <v>1</v>
      </c>
      <c r="T2567" s="79">
        <v>7</v>
      </c>
      <c r="V2567" s="86">
        <v>29332.75</v>
      </c>
      <c r="X2567" s="81" t="str">
        <f t="shared" si="400"/>
        <v>1979-Q3</v>
      </c>
      <c r="Y2567" s="81" t="str">
        <f t="shared" si="401"/>
        <v>1979-Q3</v>
      </c>
      <c r="Z2567" s="87">
        <f t="shared" si="402"/>
        <v>14.25</v>
      </c>
      <c r="AB2567" s="81" t="str">
        <f t="shared" si="403"/>
        <v>1980-Q2</v>
      </c>
      <c r="AC2567" s="81" t="str">
        <f t="shared" si="404"/>
        <v>1980-Q2</v>
      </c>
      <c r="AD2567" s="87">
        <f t="shared" si="405"/>
        <v>13.9</v>
      </c>
      <c r="AF2567" s="81" t="str">
        <f t="shared" si="406"/>
        <v>1980-Q2</v>
      </c>
      <c r="AG2567" s="87">
        <f t="shared" si="407"/>
        <v>14.25</v>
      </c>
      <c r="AH2567" s="87">
        <f t="shared" si="408"/>
        <v>13.9</v>
      </c>
      <c r="AI2567" s="87">
        <f t="shared" si="409"/>
        <v>0.34999999999999964</v>
      </c>
    </row>
    <row r="2568" spans="1:35" ht="12" customHeight="1" x14ac:dyDescent="0.2">
      <c r="A2568" s="73" t="s">
        <v>1887</v>
      </c>
      <c r="B2568" s="74" t="s">
        <v>51</v>
      </c>
      <c r="C2568" s="74" t="s">
        <v>927</v>
      </c>
      <c r="D2568" s="74" t="s">
        <v>928</v>
      </c>
      <c r="E2568" s="74" t="s">
        <v>1072</v>
      </c>
      <c r="F2568" s="74" t="s">
        <v>2</v>
      </c>
      <c r="G2568" s="74" t="s">
        <v>2680</v>
      </c>
      <c r="H2568" s="76">
        <v>29083</v>
      </c>
      <c r="I2568" s="77">
        <v>16.100000000000001</v>
      </c>
      <c r="J2568" s="78">
        <v>10.07</v>
      </c>
      <c r="K2568" s="78">
        <v>14</v>
      </c>
      <c r="L2568" s="78">
        <v>33.58</v>
      </c>
      <c r="M2568" s="75" t="s">
        <v>1</v>
      </c>
      <c r="N2568" s="76">
        <v>29332.75</v>
      </c>
      <c r="O2568" s="77">
        <v>3.3</v>
      </c>
      <c r="P2568" s="78">
        <v>9.6999999999999993</v>
      </c>
      <c r="Q2568" s="78">
        <v>13.25</v>
      </c>
      <c r="R2568" s="78">
        <v>32.93</v>
      </c>
      <c r="S2568" s="75" t="s">
        <v>1</v>
      </c>
      <c r="T2568" s="79">
        <v>8</v>
      </c>
      <c r="V2568" s="86">
        <v>29332.75</v>
      </c>
      <c r="X2568" s="81" t="str">
        <f t="shared" si="400"/>
        <v>1979-Q3</v>
      </c>
      <c r="Y2568" s="81" t="str">
        <f t="shared" si="401"/>
        <v>1979-Q3</v>
      </c>
      <c r="Z2568" s="87">
        <f t="shared" si="402"/>
        <v>14</v>
      </c>
      <c r="AB2568" s="81" t="str">
        <f t="shared" si="403"/>
        <v>1980-Q2</v>
      </c>
      <c r="AC2568" s="81" t="str">
        <f t="shared" si="404"/>
        <v>1980-Q2</v>
      </c>
      <c r="AD2568" s="87">
        <f t="shared" si="405"/>
        <v>13.25</v>
      </c>
      <c r="AF2568" s="81" t="str">
        <f t="shared" si="406"/>
        <v>1980-Q2</v>
      </c>
      <c r="AG2568" s="87">
        <f t="shared" si="407"/>
        <v>14</v>
      </c>
      <c r="AH2568" s="87">
        <f t="shared" si="408"/>
        <v>13.25</v>
      </c>
      <c r="AI2568" s="87">
        <f t="shared" si="409"/>
        <v>0.75</v>
      </c>
    </row>
    <row r="2569" spans="1:35" ht="12" customHeight="1" x14ac:dyDescent="0.2">
      <c r="A2569" s="73" t="s">
        <v>1887</v>
      </c>
      <c r="B2569" s="74" t="s">
        <v>44</v>
      </c>
      <c r="C2569" s="74" t="s">
        <v>2996</v>
      </c>
      <c r="D2569" s="74" t="s">
        <v>2877</v>
      </c>
      <c r="E2569" s="74" t="s">
        <v>1136</v>
      </c>
      <c r="F2569" s="74" t="s">
        <v>2</v>
      </c>
      <c r="G2569" s="74" t="s">
        <v>2680</v>
      </c>
      <c r="H2569" s="76">
        <v>29196</v>
      </c>
      <c r="I2569" s="77">
        <v>16.7</v>
      </c>
      <c r="J2569" s="78">
        <v>9.83</v>
      </c>
      <c r="K2569" s="78">
        <v>15.5</v>
      </c>
      <c r="L2569" s="78">
        <v>34.6</v>
      </c>
      <c r="M2569" s="75" t="s">
        <v>1</v>
      </c>
      <c r="N2569" s="76">
        <v>29326.75</v>
      </c>
      <c r="O2569" s="77">
        <v>11</v>
      </c>
      <c r="P2569" s="78">
        <v>9.83</v>
      </c>
      <c r="Q2569" s="78">
        <v>15.5</v>
      </c>
      <c r="R2569" s="78">
        <v>34.6</v>
      </c>
      <c r="S2569" s="75" t="s">
        <v>1</v>
      </c>
      <c r="T2569" s="79">
        <v>4</v>
      </c>
      <c r="V2569" s="86">
        <v>29326.75</v>
      </c>
      <c r="X2569" s="81" t="str">
        <f t="shared" si="400"/>
        <v>1979-Q4</v>
      </c>
      <c r="Y2569" s="81" t="str">
        <f t="shared" si="401"/>
        <v>1979-Q4</v>
      </c>
      <c r="Z2569" s="87">
        <f t="shared" si="402"/>
        <v>15.5</v>
      </c>
      <c r="AB2569" s="81" t="str">
        <f t="shared" si="403"/>
        <v>1980-Q2</v>
      </c>
      <c r="AC2569" s="81" t="str">
        <f t="shared" si="404"/>
        <v>1980-Q2</v>
      </c>
      <c r="AD2569" s="87">
        <f t="shared" si="405"/>
        <v>15.5</v>
      </c>
      <c r="AF2569" s="81" t="str">
        <f t="shared" si="406"/>
        <v>1980-Q2</v>
      </c>
      <c r="AG2569" s="87">
        <f t="shared" si="407"/>
        <v>15.5</v>
      </c>
      <c r="AH2569" s="87">
        <f t="shared" si="408"/>
        <v>15.5</v>
      </c>
      <c r="AI2569" s="87">
        <f t="shared" si="409"/>
        <v>0</v>
      </c>
    </row>
    <row r="2570" spans="1:35" ht="12" customHeight="1" x14ac:dyDescent="0.2">
      <c r="A2570" s="73" t="s">
        <v>1887</v>
      </c>
      <c r="B2570" s="74" t="s">
        <v>63</v>
      </c>
      <c r="C2570" s="74" t="s">
        <v>100</v>
      </c>
      <c r="D2570" s="74" t="s">
        <v>62</v>
      </c>
      <c r="E2570" s="74" t="s">
        <v>840</v>
      </c>
      <c r="F2570" s="74" t="s">
        <v>2</v>
      </c>
      <c r="G2570" s="74" t="s">
        <v>2680</v>
      </c>
      <c r="H2570" s="76">
        <v>29115</v>
      </c>
      <c r="I2570" s="77">
        <v>42.4</v>
      </c>
      <c r="J2570" s="78">
        <v>10</v>
      </c>
      <c r="K2570" s="78">
        <v>14.5</v>
      </c>
      <c r="L2570" s="78">
        <v>38.5</v>
      </c>
      <c r="M2570" s="75" t="s">
        <v>1</v>
      </c>
      <c r="N2570" s="76">
        <v>29324.75</v>
      </c>
      <c r="O2570" s="77">
        <v>18.899999999999999</v>
      </c>
      <c r="P2570" s="78">
        <v>9.6</v>
      </c>
      <c r="Q2570" s="78">
        <v>13.85</v>
      </c>
      <c r="R2570" s="78">
        <v>37.9</v>
      </c>
      <c r="S2570" s="75" t="s">
        <v>1</v>
      </c>
      <c r="T2570" s="79">
        <v>7</v>
      </c>
      <c r="V2570" s="86">
        <v>29324.75</v>
      </c>
      <c r="X2570" s="81" t="str">
        <f t="shared" si="400"/>
        <v>1979-Q3</v>
      </c>
      <c r="Y2570" s="81" t="str">
        <f t="shared" si="401"/>
        <v>1979-Q3</v>
      </c>
      <c r="Z2570" s="87">
        <f t="shared" si="402"/>
        <v>14.5</v>
      </c>
      <c r="AB2570" s="81" t="str">
        <f t="shared" si="403"/>
        <v>1980-Q2</v>
      </c>
      <c r="AC2570" s="81" t="str">
        <f t="shared" si="404"/>
        <v>1980-Q2</v>
      </c>
      <c r="AD2570" s="87">
        <f t="shared" si="405"/>
        <v>13.85</v>
      </c>
      <c r="AF2570" s="81" t="str">
        <f t="shared" si="406"/>
        <v>1980-Q2</v>
      </c>
      <c r="AG2570" s="87">
        <f t="shared" si="407"/>
        <v>14.5</v>
      </c>
      <c r="AH2570" s="87">
        <f t="shared" si="408"/>
        <v>13.85</v>
      </c>
      <c r="AI2570" s="87">
        <f t="shared" si="409"/>
        <v>0.65000000000000036</v>
      </c>
    </row>
    <row r="2571" spans="1:35" ht="12" customHeight="1" x14ac:dyDescent="0.2">
      <c r="A2571" s="73" t="s">
        <v>1887</v>
      </c>
      <c r="B2571" s="74" t="s">
        <v>76</v>
      </c>
      <c r="C2571" s="74" t="s">
        <v>75</v>
      </c>
      <c r="D2571" s="74" t="s">
        <v>22</v>
      </c>
      <c r="E2571" s="74" t="s">
        <v>686</v>
      </c>
      <c r="F2571" s="74" t="s">
        <v>2</v>
      </c>
      <c r="G2571" s="74" t="s">
        <v>2680</v>
      </c>
      <c r="H2571" s="76">
        <v>29017</v>
      </c>
      <c r="I2571" s="77">
        <v>13.3</v>
      </c>
      <c r="J2571" s="78">
        <v>11.1</v>
      </c>
      <c r="K2571" s="78">
        <v>14.5</v>
      </c>
      <c r="L2571" s="78">
        <v>40.299999999999997</v>
      </c>
      <c r="M2571" s="75" t="s">
        <v>1</v>
      </c>
      <c r="N2571" s="76">
        <v>29321.75</v>
      </c>
      <c r="O2571" s="77">
        <v>1.5</v>
      </c>
      <c r="P2571" s="78">
        <v>10.199999999999999</v>
      </c>
      <c r="Q2571" s="78">
        <v>12.75</v>
      </c>
      <c r="R2571" s="78">
        <v>41.69</v>
      </c>
      <c r="S2571" s="75" t="s">
        <v>1</v>
      </c>
      <c r="T2571" s="79">
        <v>10</v>
      </c>
      <c r="V2571" s="86">
        <v>29321.75</v>
      </c>
      <c r="X2571" s="81" t="str">
        <f t="shared" si="400"/>
        <v>1979-Q2</v>
      </c>
      <c r="Y2571" s="81" t="str">
        <f t="shared" si="401"/>
        <v>1979-Q2</v>
      </c>
      <c r="Z2571" s="87">
        <f t="shared" si="402"/>
        <v>14.5</v>
      </c>
      <c r="AB2571" s="81" t="str">
        <f t="shared" si="403"/>
        <v>1980-Q2</v>
      </c>
      <c r="AC2571" s="81" t="str">
        <f t="shared" si="404"/>
        <v>1980-Q2</v>
      </c>
      <c r="AD2571" s="87">
        <f t="shared" si="405"/>
        <v>12.75</v>
      </c>
      <c r="AF2571" s="81" t="str">
        <f t="shared" si="406"/>
        <v>1980-Q2</v>
      </c>
      <c r="AG2571" s="87">
        <f t="shared" si="407"/>
        <v>14.5</v>
      </c>
      <c r="AH2571" s="87">
        <f t="shared" si="408"/>
        <v>12.75</v>
      </c>
      <c r="AI2571" s="87">
        <f t="shared" si="409"/>
        <v>1.75</v>
      </c>
    </row>
    <row r="2572" spans="1:35" ht="12" customHeight="1" x14ac:dyDescent="0.2">
      <c r="A2572" s="73" t="s">
        <v>1887</v>
      </c>
      <c r="B2572" s="74" t="s">
        <v>86</v>
      </c>
      <c r="C2572" s="74" t="s">
        <v>177</v>
      </c>
      <c r="D2572" s="74" t="s">
        <v>176</v>
      </c>
      <c r="E2572" s="74" t="s">
        <v>566</v>
      </c>
      <c r="F2572" s="74" t="s">
        <v>2</v>
      </c>
      <c r="G2572" s="74" t="s">
        <v>2680</v>
      </c>
      <c r="H2572" s="76">
        <v>29217</v>
      </c>
      <c r="I2572" s="77">
        <v>57.8</v>
      </c>
      <c r="J2572" s="78">
        <v>9.5500000000000007</v>
      </c>
      <c r="K2572" s="78">
        <v>14.5</v>
      </c>
      <c r="L2572" s="78">
        <v>28.6</v>
      </c>
      <c r="M2572" s="75" t="s">
        <v>1</v>
      </c>
      <c r="N2572" s="76">
        <v>29308</v>
      </c>
      <c r="O2572" s="77">
        <v>47.2</v>
      </c>
      <c r="P2572" s="78">
        <v>9.42</v>
      </c>
      <c r="Q2572" s="78">
        <v>14.5</v>
      </c>
      <c r="R2572" s="78">
        <v>33.83</v>
      </c>
      <c r="S2572" s="75" t="s">
        <v>1</v>
      </c>
      <c r="T2572" s="79">
        <v>3</v>
      </c>
      <c r="V2572" s="86">
        <v>29308</v>
      </c>
      <c r="X2572" s="81" t="str">
        <f t="shared" si="400"/>
        <v>1979-Q4</v>
      </c>
      <c r="Y2572" s="81" t="str">
        <f t="shared" si="401"/>
        <v>1979-Q4</v>
      </c>
      <c r="Z2572" s="87">
        <f t="shared" si="402"/>
        <v>14.5</v>
      </c>
      <c r="AB2572" s="81" t="str">
        <f t="shared" si="403"/>
        <v>1980-Q1</v>
      </c>
      <c r="AC2572" s="81" t="str">
        <f t="shared" si="404"/>
        <v>1980-Q1</v>
      </c>
      <c r="AD2572" s="87">
        <f t="shared" si="405"/>
        <v>14.5</v>
      </c>
      <c r="AF2572" s="81" t="str">
        <f t="shared" si="406"/>
        <v>1980-Q1</v>
      </c>
      <c r="AG2572" s="87">
        <f t="shared" si="407"/>
        <v>14.5</v>
      </c>
      <c r="AH2572" s="87">
        <f t="shared" si="408"/>
        <v>14.5</v>
      </c>
      <c r="AI2572" s="87">
        <f t="shared" si="409"/>
        <v>0</v>
      </c>
    </row>
    <row r="2573" spans="1:35" ht="12" customHeight="1" x14ac:dyDescent="0.2">
      <c r="A2573" s="73" t="s">
        <v>1887</v>
      </c>
      <c r="B2573" s="74" t="s">
        <v>39</v>
      </c>
      <c r="C2573" s="74" t="s">
        <v>186</v>
      </c>
      <c r="D2573" s="74" t="s">
        <v>38</v>
      </c>
      <c r="E2573" s="74" t="s">
        <v>1244</v>
      </c>
      <c r="F2573" s="74" t="s">
        <v>2</v>
      </c>
      <c r="G2573" s="74" t="s">
        <v>2680</v>
      </c>
      <c r="H2573" s="76">
        <v>28976</v>
      </c>
      <c r="I2573" s="77">
        <v>11.6</v>
      </c>
      <c r="J2573" s="78">
        <v>9.92</v>
      </c>
      <c r="K2573" s="78">
        <v>13.75</v>
      </c>
      <c r="L2573" s="78">
        <v>39.299999999999997</v>
      </c>
      <c r="M2573" s="75" t="s">
        <v>1</v>
      </c>
      <c r="N2573" s="76">
        <v>29307</v>
      </c>
      <c r="O2573" s="77">
        <v>11.6</v>
      </c>
      <c r="P2573" s="78">
        <v>10.119999999999999</v>
      </c>
      <c r="Q2573" s="78">
        <v>14.24</v>
      </c>
      <c r="R2573" s="78">
        <v>39.25</v>
      </c>
      <c r="S2573" s="75" t="s">
        <v>1</v>
      </c>
      <c r="T2573" s="79">
        <v>11</v>
      </c>
      <c r="V2573" s="86">
        <v>29307</v>
      </c>
      <c r="X2573" s="81" t="str">
        <f t="shared" si="400"/>
        <v>1979-Q2</v>
      </c>
      <c r="Y2573" s="81" t="str">
        <f t="shared" si="401"/>
        <v>1979-Q2</v>
      </c>
      <c r="Z2573" s="87">
        <f t="shared" si="402"/>
        <v>13.75</v>
      </c>
      <c r="AB2573" s="81" t="str">
        <f t="shared" si="403"/>
        <v>1980-Q1</v>
      </c>
      <c r="AC2573" s="81" t="str">
        <f t="shared" si="404"/>
        <v>1980-Q1</v>
      </c>
      <c r="AD2573" s="87">
        <f t="shared" si="405"/>
        <v>14.24</v>
      </c>
      <c r="AF2573" s="81" t="str">
        <f t="shared" si="406"/>
        <v>1980-Q1</v>
      </c>
      <c r="AG2573" s="87">
        <f t="shared" si="407"/>
        <v>13.75</v>
      </c>
      <c r="AH2573" s="87">
        <f t="shared" si="408"/>
        <v>14.24</v>
      </c>
      <c r="AI2573" s="87">
        <f t="shared" si="409"/>
        <v>-0.49000000000000021</v>
      </c>
    </row>
    <row r="2574" spans="1:35" ht="12" customHeight="1" x14ac:dyDescent="0.2">
      <c r="A2574" s="73" t="s">
        <v>1887</v>
      </c>
      <c r="B2574" s="74" t="s">
        <v>86</v>
      </c>
      <c r="C2574" s="74" t="s">
        <v>13</v>
      </c>
      <c r="D2574" s="74" t="s">
        <v>12</v>
      </c>
      <c r="E2574" s="74" t="s">
        <v>575</v>
      </c>
      <c r="F2574" s="74" t="s">
        <v>2</v>
      </c>
      <c r="G2574" s="74" t="s">
        <v>2680</v>
      </c>
      <c r="H2574" s="76">
        <v>29158</v>
      </c>
      <c r="I2574" s="77">
        <v>27.9</v>
      </c>
      <c r="J2574" s="78">
        <v>10.81</v>
      </c>
      <c r="K2574" s="78">
        <v>15</v>
      </c>
      <c r="L2574" s="78">
        <v>40</v>
      </c>
      <c r="M2574" s="75" t="s">
        <v>1</v>
      </c>
      <c r="N2574" s="76">
        <v>29306</v>
      </c>
      <c r="O2574" s="77">
        <v>16.3</v>
      </c>
      <c r="P2574" s="78">
        <v>10.5</v>
      </c>
      <c r="Q2574" s="78">
        <v>14.16</v>
      </c>
      <c r="R2574" s="78">
        <v>37.5</v>
      </c>
      <c r="S2574" s="75" t="s">
        <v>1</v>
      </c>
      <c r="T2574" s="79">
        <v>4</v>
      </c>
      <c r="V2574" s="86">
        <v>29306</v>
      </c>
      <c r="X2574" s="81" t="str">
        <f t="shared" si="400"/>
        <v>1979-Q4</v>
      </c>
      <c r="Y2574" s="81" t="str">
        <f t="shared" si="401"/>
        <v>1979-Q4</v>
      </c>
      <c r="Z2574" s="87">
        <f t="shared" si="402"/>
        <v>15</v>
      </c>
      <c r="AB2574" s="81" t="str">
        <f t="shared" si="403"/>
        <v>1980-Q1</v>
      </c>
      <c r="AC2574" s="81" t="str">
        <f t="shared" si="404"/>
        <v>1980-Q1</v>
      </c>
      <c r="AD2574" s="87">
        <f t="shared" si="405"/>
        <v>14.16</v>
      </c>
      <c r="AF2574" s="81" t="str">
        <f t="shared" si="406"/>
        <v>1980-Q1</v>
      </c>
      <c r="AG2574" s="87">
        <f t="shared" si="407"/>
        <v>15</v>
      </c>
      <c r="AH2574" s="87">
        <f t="shared" si="408"/>
        <v>14.16</v>
      </c>
      <c r="AI2574" s="87">
        <f t="shared" si="409"/>
        <v>0.83999999999999986</v>
      </c>
    </row>
    <row r="2575" spans="1:35" ht="12" customHeight="1" x14ac:dyDescent="0.2">
      <c r="A2575" s="73" t="s">
        <v>1887</v>
      </c>
      <c r="B2575" s="74" t="s">
        <v>57</v>
      </c>
      <c r="C2575" s="74" t="s">
        <v>874</v>
      </c>
      <c r="D2575" s="74" t="s">
        <v>875</v>
      </c>
      <c r="E2575" s="74" t="s">
        <v>888</v>
      </c>
      <c r="F2575" s="74" t="s">
        <v>2</v>
      </c>
      <c r="G2575" s="74" t="s">
        <v>2680</v>
      </c>
      <c r="H2575" s="76">
        <v>28838</v>
      </c>
      <c r="I2575" s="77">
        <v>243.4</v>
      </c>
      <c r="J2575" s="78">
        <v>9.6199999999999992</v>
      </c>
      <c r="K2575" s="78">
        <v>14.5</v>
      </c>
      <c r="L2575" s="78">
        <v>30.1</v>
      </c>
      <c r="M2575" s="75" t="s">
        <v>1</v>
      </c>
      <c r="N2575" s="76">
        <v>29294</v>
      </c>
      <c r="O2575" s="77">
        <v>132.69999999999999</v>
      </c>
      <c r="P2575" s="78">
        <v>9.25</v>
      </c>
      <c r="Q2575" s="78">
        <v>13.5</v>
      </c>
      <c r="R2575" s="78">
        <v>30.3</v>
      </c>
      <c r="S2575" s="75" t="s">
        <v>1</v>
      </c>
      <c r="T2575" s="79">
        <v>15</v>
      </c>
      <c r="V2575" s="86">
        <v>29294</v>
      </c>
      <c r="X2575" s="81" t="str">
        <f t="shared" si="400"/>
        <v>1978-Q4</v>
      </c>
      <c r="Y2575" s="81" t="str">
        <f t="shared" si="401"/>
        <v>1978-Q4</v>
      </c>
      <c r="Z2575" s="87">
        <f t="shared" si="402"/>
        <v>14.5</v>
      </c>
      <c r="AB2575" s="81" t="str">
        <f t="shared" si="403"/>
        <v>1980-Q1</v>
      </c>
      <c r="AC2575" s="81" t="str">
        <f t="shared" si="404"/>
        <v>1980-Q1</v>
      </c>
      <c r="AD2575" s="87">
        <f t="shared" si="405"/>
        <v>13.5</v>
      </c>
      <c r="AF2575" s="81" t="str">
        <f t="shared" si="406"/>
        <v>1980-Q1</v>
      </c>
      <c r="AG2575" s="87">
        <f t="shared" si="407"/>
        <v>14.5</v>
      </c>
      <c r="AH2575" s="87">
        <f t="shared" si="408"/>
        <v>13.5</v>
      </c>
      <c r="AI2575" s="87">
        <f t="shared" si="409"/>
        <v>1</v>
      </c>
    </row>
    <row r="2576" spans="1:35" ht="12" customHeight="1" x14ac:dyDescent="0.2">
      <c r="A2576" s="73" t="s">
        <v>1887</v>
      </c>
      <c r="B2576" s="74" t="s">
        <v>54</v>
      </c>
      <c r="C2576" s="74" t="s">
        <v>53</v>
      </c>
      <c r="D2576" s="74" t="s">
        <v>52</v>
      </c>
      <c r="E2576" s="74" t="s">
        <v>1007</v>
      </c>
      <c r="F2576" s="74" t="s">
        <v>2</v>
      </c>
      <c r="G2576" s="74" t="s">
        <v>2680</v>
      </c>
      <c r="H2576" s="76">
        <v>29108</v>
      </c>
      <c r="I2576" s="77">
        <v>23.9</v>
      </c>
      <c r="J2576" s="78">
        <v>9.86</v>
      </c>
      <c r="K2576" s="78">
        <v>14.95</v>
      </c>
      <c r="L2576" s="78">
        <v>33.81</v>
      </c>
      <c r="M2576" s="75" t="s">
        <v>1</v>
      </c>
      <c r="N2576" s="76">
        <v>29287</v>
      </c>
      <c r="O2576" s="77">
        <v>16.8</v>
      </c>
      <c r="P2576" s="75" t="s">
        <v>1</v>
      </c>
      <c r="Q2576" s="78">
        <v>12.7</v>
      </c>
      <c r="R2576" s="78">
        <v>33.81</v>
      </c>
      <c r="S2576" s="75" t="s">
        <v>1</v>
      </c>
      <c r="T2576" s="79">
        <v>5</v>
      </c>
      <c r="V2576" s="86">
        <v>29287</v>
      </c>
      <c r="X2576" s="81" t="str">
        <f t="shared" si="400"/>
        <v>1979-Q3</v>
      </c>
      <c r="Y2576" s="81" t="str">
        <f t="shared" si="401"/>
        <v>1979-Q3</v>
      </c>
      <c r="Z2576" s="87">
        <f t="shared" si="402"/>
        <v>14.95</v>
      </c>
      <c r="AB2576" s="81" t="str">
        <f t="shared" si="403"/>
        <v>1980-Q1</v>
      </c>
      <c r="AC2576" s="81" t="str">
        <f t="shared" si="404"/>
        <v>1980-Q1</v>
      </c>
      <c r="AD2576" s="87">
        <f t="shared" si="405"/>
        <v>12.7</v>
      </c>
      <c r="AF2576" s="81" t="str">
        <f t="shared" si="406"/>
        <v>1980-Q1</v>
      </c>
      <c r="AG2576" s="87">
        <f t="shared" si="407"/>
        <v>14.95</v>
      </c>
      <c r="AH2576" s="87">
        <f t="shared" si="408"/>
        <v>12.7</v>
      </c>
      <c r="AI2576" s="87">
        <f t="shared" si="409"/>
        <v>2.25</v>
      </c>
    </row>
    <row r="2577" spans="1:35" ht="12" customHeight="1" x14ac:dyDescent="0.2">
      <c r="A2577" s="73" t="s">
        <v>1887</v>
      </c>
      <c r="B2577" s="74" t="s">
        <v>111</v>
      </c>
      <c r="C2577" s="74" t="s">
        <v>2263</v>
      </c>
      <c r="D2577" s="74" t="s">
        <v>26</v>
      </c>
      <c r="E2577" s="74" t="s">
        <v>292</v>
      </c>
      <c r="F2577" s="74" t="s">
        <v>2</v>
      </c>
      <c r="G2577" s="74" t="s">
        <v>2680</v>
      </c>
      <c r="H2577" s="76">
        <v>28786</v>
      </c>
      <c r="I2577" s="77">
        <v>27</v>
      </c>
      <c r="J2577" s="78">
        <v>10.09</v>
      </c>
      <c r="K2577" s="78">
        <v>14.5</v>
      </c>
      <c r="L2577" s="78">
        <v>32.04</v>
      </c>
      <c r="M2577" s="75" t="s">
        <v>1</v>
      </c>
      <c r="N2577" s="76">
        <v>29280</v>
      </c>
      <c r="O2577" s="77">
        <v>14.7</v>
      </c>
      <c r="P2577" s="78">
        <v>9.9499999999999993</v>
      </c>
      <c r="Q2577" s="78">
        <v>13.75</v>
      </c>
      <c r="R2577" s="78">
        <v>33</v>
      </c>
      <c r="S2577" s="75" t="s">
        <v>1</v>
      </c>
      <c r="T2577" s="79">
        <v>16</v>
      </c>
      <c r="V2577" s="86">
        <v>29280</v>
      </c>
      <c r="X2577" s="81" t="str">
        <f t="shared" si="400"/>
        <v>1978-Q4</v>
      </c>
      <c r="Y2577" s="81" t="str">
        <f t="shared" si="401"/>
        <v>1978-Q4</v>
      </c>
      <c r="Z2577" s="87">
        <f t="shared" si="402"/>
        <v>14.5</v>
      </c>
      <c r="AB2577" s="81" t="str">
        <f t="shared" si="403"/>
        <v>1980-Q1</v>
      </c>
      <c r="AC2577" s="81" t="str">
        <f t="shared" si="404"/>
        <v>1980-Q1</v>
      </c>
      <c r="AD2577" s="87">
        <f t="shared" si="405"/>
        <v>13.75</v>
      </c>
      <c r="AF2577" s="81" t="str">
        <f t="shared" si="406"/>
        <v>1980-Q1</v>
      </c>
      <c r="AG2577" s="87">
        <f t="shared" si="407"/>
        <v>14.5</v>
      </c>
      <c r="AH2577" s="87">
        <f t="shared" si="408"/>
        <v>13.75</v>
      </c>
      <c r="AI2577" s="87">
        <f t="shared" si="409"/>
        <v>0.75</v>
      </c>
    </row>
    <row r="2578" spans="1:35" ht="12" customHeight="1" x14ac:dyDescent="0.2">
      <c r="A2578" s="73" t="s">
        <v>1887</v>
      </c>
      <c r="B2578" s="74" t="s">
        <v>39</v>
      </c>
      <c r="C2578" s="74" t="s">
        <v>187</v>
      </c>
      <c r="D2578" s="74" t="s">
        <v>2188</v>
      </c>
      <c r="E2578" s="74" t="s">
        <v>1221</v>
      </c>
      <c r="F2578" s="74" t="s">
        <v>2</v>
      </c>
      <c r="G2578" s="74" t="s">
        <v>2680</v>
      </c>
      <c r="H2578" s="76">
        <v>28950.75</v>
      </c>
      <c r="I2578" s="77">
        <v>135.5</v>
      </c>
      <c r="J2578" s="78">
        <v>10.14</v>
      </c>
      <c r="K2578" s="78">
        <v>14</v>
      </c>
      <c r="L2578" s="78">
        <v>38.24</v>
      </c>
      <c r="M2578" s="75" t="s">
        <v>1</v>
      </c>
      <c r="N2578" s="76">
        <v>29280</v>
      </c>
      <c r="O2578" s="77">
        <v>122.6</v>
      </c>
      <c r="P2578" s="78">
        <v>10.220000000000001</v>
      </c>
      <c r="Q2578" s="78">
        <v>14</v>
      </c>
      <c r="R2578" s="78">
        <v>38.5</v>
      </c>
      <c r="S2578" s="75" t="s">
        <v>1</v>
      </c>
      <c r="T2578" s="79">
        <v>10</v>
      </c>
      <c r="V2578" s="86">
        <v>29280</v>
      </c>
      <c r="X2578" s="81" t="str">
        <f t="shared" si="400"/>
        <v>1979-Q2</v>
      </c>
      <c r="Y2578" s="81" t="str">
        <f t="shared" si="401"/>
        <v>1979-Q2</v>
      </c>
      <c r="Z2578" s="87">
        <f t="shared" si="402"/>
        <v>14</v>
      </c>
      <c r="AB2578" s="81" t="str">
        <f t="shared" si="403"/>
        <v>1980-Q1</v>
      </c>
      <c r="AC2578" s="81" t="str">
        <f t="shared" si="404"/>
        <v>1980-Q1</v>
      </c>
      <c r="AD2578" s="87">
        <f t="shared" si="405"/>
        <v>14</v>
      </c>
      <c r="AF2578" s="81" t="str">
        <f t="shared" si="406"/>
        <v>1980-Q1</v>
      </c>
      <c r="AG2578" s="87">
        <f t="shared" si="407"/>
        <v>14</v>
      </c>
      <c r="AH2578" s="87">
        <f t="shared" si="408"/>
        <v>14</v>
      </c>
      <c r="AI2578" s="87">
        <f t="shared" si="409"/>
        <v>0</v>
      </c>
    </row>
    <row r="2579" spans="1:35" ht="12" customHeight="1" x14ac:dyDescent="0.2">
      <c r="A2579" s="73" t="s">
        <v>1887</v>
      </c>
      <c r="B2579" s="74" t="s">
        <v>184</v>
      </c>
      <c r="C2579" s="74" t="s">
        <v>2453</v>
      </c>
      <c r="D2579" s="74" t="s">
        <v>4</v>
      </c>
      <c r="E2579" s="74" t="s">
        <v>1322</v>
      </c>
      <c r="F2579" s="74" t="s">
        <v>2</v>
      </c>
      <c r="G2579" s="74" t="s">
        <v>2680</v>
      </c>
      <c r="H2579" s="76">
        <v>28997</v>
      </c>
      <c r="I2579" s="77">
        <v>52</v>
      </c>
      <c r="J2579" s="78">
        <v>10.63</v>
      </c>
      <c r="K2579" s="78">
        <v>14.75</v>
      </c>
      <c r="L2579" s="78">
        <v>36</v>
      </c>
      <c r="M2579" s="75" t="s">
        <v>1</v>
      </c>
      <c r="N2579" s="76">
        <v>29280</v>
      </c>
      <c r="O2579" s="77">
        <v>30.7</v>
      </c>
      <c r="P2579" s="78">
        <v>10.77</v>
      </c>
      <c r="Q2579" s="78">
        <v>14.77</v>
      </c>
      <c r="R2579" s="78">
        <v>35.130000000000003</v>
      </c>
      <c r="S2579" s="75" t="s">
        <v>1</v>
      </c>
      <c r="T2579" s="79">
        <v>9</v>
      </c>
      <c r="V2579" s="86">
        <v>29280</v>
      </c>
      <c r="X2579" s="81" t="str">
        <f t="shared" si="400"/>
        <v>1979-Q2</v>
      </c>
      <c r="Y2579" s="81" t="str">
        <f t="shared" si="401"/>
        <v>1979-Q2</v>
      </c>
      <c r="Z2579" s="87">
        <f t="shared" si="402"/>
        <v>14.75</v>
      </c>
      <c r="AB2579" s="81" t="str">
        <f t="shared" si="403"/>
        <v>1980-Q1</v>
      </c>
      <c r="AC2579" s="81" t="str">
        <f t="shared" si="404"/>
        <v>1980-Q1</v>
      </c>
      <c r="AD2579" s="87">
        <f t="shared" si="405"/>
        <v>14.77</v>
      </c>
      <c r="AF2579" s="81" t="str">
        <f t="shared" si="406"/>
        <v>1980-Q1</v>
      </c>
      <c r="AG2579" s="87">
        <f t="shared" si="407"/>
        <v>14.75</v>
      </c>
      <c r="AH2579" s="87">
        <f t="shared" si="408"/>
        <v>14.77</v>
      </c>
      <c r="AI2579" s="87">
        <f t="shared" si="409"/>
        <v>-1.9999999999999574E-2</v>
      </c>
    </row>
    <row r="2580" spans="1:35" ht="12" customHeight="1" x14ac:dyDescent="0.2">
      <c r="A2580" s="73" t="s">
        <v>1887</v>
      </c>
      <c r="B2580" s="74" t="s">
        <v>63</v>
      </c>
      <c r="C2580" s="74" t="s">
        <v>97</v>
      </c>
      <c r="D2580" s="74" t="s">
        <v>62</v>
      </c>
      <c r="E2580" s="74" t="s">
        <v>820</v>
      </c>
      <c r="F2580" s="74" t="s">
        <v>2</v>
      </c>
      <c r="G2580" s="74" t="s">
        <v>2680</v>
      </c>
      <c r="H2580" s="76">
        <v>29069</v>
      </c>
      <c r="I2580" s="77">
        <v>7.6</v>
      </c>
      <c r="J2580" s="78">
        <v>9.7899999999999991</v>
      </c>
      <c r="K2580" s="78">
        <v>15</v>
      </c>
      <c r="L2580" s="78">
        <v>34.65</v>
      </c>
      <c r="M2580" s="75" t="s">
        <v>1</v>
      </c>
      <c r="N2580" s="76">
        <v>29278</v>
      </c>
      <c r="O2580" s="77">
        <v>4</v>
      </c>
      <c r="P2580" s="78">
        <v>9.4600000000000009</v>
      </c>
      <c r="Q2580" s="78">
        <v>13.75</v>
      </c>
      <c r="R2580" s="78">
        <v>34.65</v>
      </c>
      <c r="S2580" s="75" t="s">
        <v>1</v>
      </c>
      <c r="T2580" s="79">
        <v>6</v>
      </c>
      <c r="V2580" s="86">
        <v>29278</v>
      </c>
      <c r="X2580" s="81" t="str">
        <f t="shared" si="400"/>
        <v>1979-Q3</v>
      </c>
      <c r="Y2580" s="81" t="str">
        <f t="shared" si="401"/>
        <v>1979-Q3</v>
      </c>
      <c r="Z2580" s="87">
        <f t="shared" si="402"/>
        <v>15</v>
      </c>
      <c r="AB2580" s="81" t="str">
        <f t="shared" si="403"/>
        <v>1980-Q1</v>
      </c>
      <c r="AC2580" s="81" t="str">
        <f t="shared" si="404"/>
        <v>1980-Q1</v>
      </c>
      <c r="AD2580" s="87">
        <f t="shared" si="405"/>
        <v>13.75</v>
      </c>
      <c r="AF2580" s="81" t="str">
        <f t="shared" si="406"/>
        <v>1980-Q1</v>
      </c>
      <c r="AG2580" s="87">
        <f t="shared" si="407"/>
        <v>15</v>
      </c>
      <c r="AH2580" s="87">
        <f t="shared" si="408"/>
        <v>13.75</v>
      </c>
      <c r="AI2580" s="87">
        <f t="shared" si="409"/>
        <v>1.25</v>
      </c>
    </row>
    <row r="2581" spans="1:35" ht="12" customHeight="1" x14ac:dyDescent="0.2">
      <c r="A2581" s="73" t="s">
        <v>1887</v>
      </c>
      <c r="B2581" s="74" t="s">
        <v>8</v>
      </c>
      <c r="C2581" s="74" t="s">
        <v>3006</v>
      </c>
      <c r="D2581" s="74" t="s">
        <v>122</v>
      </c>
      <c r="E2581" s="74" t="s">
        <v>1812</v>
      </c>
      <c r="F2581" s="74" t="s">
        <v>2</v>
      </c>
      <c r="G2581" s="74" t="s">
        <v>2680</v>
      </c>
      <c r="H2581" s="76">
        <v>28314</v>
      </c>
      <c r="I2581" s="77">
        <v>26.8</v>
      </c>
      <c r="J2581" s="75" t="s">
        <v>1</v>
      </c>
      <c r="K2581" s="78">
        <v>14.5</v>
      </c>
      <c r="L2581" s="78">
        <v>38.1</v>
      </c>
      <c r="M2581" s="75" t="s">
        <v>1</v>
      </c>
      <c r="N2581" s="76">
        <v>29270</v>
      </c>
      <c r="O2581" s="77">
        <v>21.8</v>
      </c>
      <c r="P2581" s="75" t="s">
        <v>1</v>
      </c>
      <c r="Q2581" s="78">
        <v>13.5</v>
      </c>
      <c r="R2581" s="78">
        <v>36.9</v>
      </c>
      <c r="S2581" s="75" t="s">
        <v>1</v>
      </c>
      <c r="T2581" s="79">
        <v>31</v>
      </c>
      <c r="V2581" s="86">
        <v>29270</v>
      </c>
      <c r="X2581" s="81" t="str">
        <f t="shared" si="400"/>
        <v>1977-Q3</v>
      </c>
      <c r="Y2581" s="81" t="str">
        <f t="shared" si="401"/>
        <v>1977-Q3</v>
      </c>
      <c r="Z2581" s="87">
        <f t="shared" si="402"/>
        <v>14.5</v>
      </c>
      <c r="AB2581" s="81" t="str">
        <f t="shared" si="403"/>
        <v>1980-Q1</v>
      </c>
      <c r="AC2581" s="81" t="str">
        <f t="shared" si="404"/>
        <v>1980-Q1</v>
      </c>
      <c r="AD2581" s="87">
        <f t="shared" si="405"/>
        <v>13.5</v>
      </c>
      <c r="AF2581" s="81" t="str">
        <f t="shared" si="406"/>
        <v>1980-Q1</v>
      </c>
      <c r="AG2581" s="87">
        <f t="shared" si="407"/>
        <v>14.5</v>
      </c>
      <c r="AH2581" s="87">
        <f t="shared" si="408"/>
        <v>13.5</v>
      </c>
      <c r="AI2581" s="87">
        <f t="shared" si="409"/>
        <v>1</v>
      </c>
    </row>
    <row r="2582" spans="1:35" ht="12" customHeight="1" x14ac:dyDescent="0.2">
      <c r="A2582" s="73" t="s">
        <v>1887</v>
      </c>
      <c r="B2582" s="74" t="s">
        <v>8</v>
      </c>
      <c r="C2582" s="74" t="s">
        <v>2942</v>
      </c>
      <c r="D2582" s="74" t="s">
        <v>128</v>
      </c>
      <c r="E2582" s="74" t="s">
        <v>1751</v>
      </c>
      <c r="F2582" s="74" t="s">
        <v>2</v>
      </c>
      <c r="G2582" s="74" t="s">
        <v>2680</v>
      </c>
      <c r="H2582" s="76">
        <v>29006</v>
      </c>
      <c r="I2582" s="77">
        <v>10.1</v>
      </c>
      <c r="J2582" s="75" t="s">
        <v>1</v>
      </c>
      <c r="K2582" s="78">
        <v>14</v>
      </c>
      <c r="L2582" s="78">
        <v>41.3</v>
      </c>
      <c r="M2582" s="75" t="s">
        <v>1</v>
      </c>
      <c r="N2582" s="76">
        <v>29265</v>
      </c>
      <c r="O2582" s="77">
        <v>6</v>
      </c>
      <c r="P2582" s="75" t="s">
        <v>1</v>
      </c>
      <c r="Q2582" s="78">
        <v>13</v>
      </c>
      <c r="R2582" s="78">
        <v>40</v>
      </c>
      <c r="S2582" s="78">
        <v>185.9</v>
      </c>
      <c r="T2582" s="79">
        <v>8</v>
      </c>
      <c r="V2582" s="86">
        <v>29265</v>
      </c>
      <c r="X2582" s="81" t="str">
        <f t="shared" si="400"/>
        <v>1979-Q2</v>
      </c>
      <c r="Y2582" s="81" t="str">
        <f t="shared" si="401"/>
        <v>1979-Q2</v>
      </c>
      <c r="Z2582" s="87">
        <f t="shared" si="402"/>
        <v>14</v>
      </c>
      <c r="AB2582" s="81" t="str">
        <f t="shared" si="403"/>
        <v>1980-Q1</v>
      </c>
      <c r="AC2582" s="81" t="str">
        <f t="shared" si="404"/>
        <v>1980-Q1</v>
      </c>
      <c r="AD2582" s="87">
        <f t="shared" si="405"/>
        <v>13</v>
      </c>
      <c r="AF2582" s="81" t="str">
        <f t="shared" si="406"/>
        <v>1980-Q1</v>
      </c>
      <c r="AG2582" s="87">
        <f t="shared" si="407"/>
        <v>14</v>
      </c>
      <c r="AH2582" s="87">
        <f t="shared" si="408"/>
        <v>13</v>
      </c>
      <c r="AI2582" s="87">
        <f t="shared" si="409"/>
        <v>1</v>
      </c>
    </row>
    <row r="2583" spans="1:35" ht="12" customHeight="1" x14ac:dyDescent="0.2">
      <c r="A2583" s="73" t="s">
        <v>1887</v>
      </c>
      <c r="B2583" s="74" t="s">
        <v>158</v>
      </c>
      <c r="C2583" s="74" t="s">
        <v>161</v>
      </c>
      <c r="D2583" s="74" t="s">
        <v>118</v>
      </c>
      <c r="E2583" s="74" t="s">
        <v>1478</v>
      </c>
      <c r="F2583" s="74" t="s">
        <v>2</v>
      </c>
      <c r="G2583" s="74" t="s">
        <v>2680</v>
      </c>
      <c r="H2583" s="76">
        <v>29145</v>
      </c>
      <c r="I2583" s="77">
        <v>5.3</v>
      </c>
      <c r="J2583" s="78">
        <v>10.87</v>
      </c>
      <c r="K2583" s="78">
        <v>14.5</v>
      </c>
      <c r="L2583" s="78">
        <v>44.37</v>
      </c>
      <c r="M2583" s="75" t="s">
        <v>1</v>
      </c>
      <c r="N2583" s="76">
        <v>29264</v>
      </c>
      <c r="O2583" s="77">
        <v>4</v>
      </c>
      <c r="P2583" s="78">
        <v>10.119999999999999</v>
      </c>
      <c r="Q2583" s="78">
        <v>12.8</v>
      </c>
      <c r="R2583" s="78">
        <v>44.37</v>
      </c>
      <c r="S2583" s="75" t="s">
        <v>1</v>
      </c>
      <c r="T2583" s="79">
        <v>3</v>
      </c>
      <c r="V2583" s="86">
        <v>29264</v>
      </c>
      <c r="X2583" s="81" t="str">
        <f t="shared" si="400"/>
        <v>1979-Q4</v>
      </c>
      <c r="Y2583" s="81" t="str">
        <f t="shared" si="401"/>
        <v>1979-Q4</v>
      </c>
      <c r="Z2583" s="87">
        <f t="shared" si="402"/>
        <v>14.5</v>
      </c>
      <c r="AB2583" s="81" t="str">
        <f t="shared" si="403"/>
        <v>1980-Q1</v>
      </c>
      <c r="AC2583" s="81" t="str">
        <f t="shared" si="404"/>
        <v>1980-Q1</v>
      </c>
      <c r="AD2583" s="87">
        <f t="shared" si="405"/>
        <v>12.8</v>
      </c>
      <c r="AF2583" s="81" t="str">
        <f t="shared" si="406"/>
        <v>1980-Q1</v>
      </c>
      <c r="AG2583" s="87">
        <f t="shared" si="407"/>
        <v>14.5</v>
      </c>
      <c r="AH2583" s="87">
        <f t="shared" si="408"/>
        <v>12.8</v>
      </c>
      <c r="AI2583" s="87">
        <f t="shared" si="409"/>
        <v>1.6999999999999993</v>
      </c>
    </row>
    <row r="2584" spans="1:35" ht="12" customHeight="1" x14ac:dyDescent="0.2">
      <c r="A2584" s="73" t="s">
        <v>1887</v>
      </c>
      <c r="B2584" s="74" t="s">
        <v>81</v>
      </c>
      <c r="C2584" s="74" t="s">
        <v>80</v>
      </c>
      <c r="D2584" s="74" t="s">
        <v>62</v>
      </c>
      <c r="E2584" s="74" t="s">
        <v>609</v>
      </c>
      <c r="F2584" s="74" t="s">
        <v>2</v>
      </c>
      <c r="G2584" s="74" t="s">
        <v>2680</v>
      </c>
      <c r="H2584" s="76">
        <v>28950.75</v>
      </c>
      <c r="I2584" s="77">
        <v>451.7</v>
      </c>
      <c r="J2584" s="78">
        <v>10.31</v>
      </c>
      <c r="K2584" s="78">
        <v>14.15</v>
      </c>
      <c r="L2584" s="78">
        <v>35.700000000000003</v>
      </c>
      <c r="M2584" s="75" t="s">
        <v>1</v>
      </c>
      <c r="N2584" s="76">
        <v>29257</v>
      </c>
      <c r="O2584" s="77">
        <v>389.6</v>
      </c>
      <c r="P2584" s="78">
        <v>10.050000000000001</v>
      </c>
      <c r="Q2584" s="78">
        <v>13.71</v>
      </c>
      <c r="R2584" s="78">
        <v>33</v>
      </c>
      <c r="S2584" s="75" t="s">
        <v>1</v>
      </c>
      <c r="T2584" s="79">
        <v>10</v>
      </c>
      <c r="V2584" s="86">
        <v>29257</v>
      </c>
      <c r="X2584" s="81" t="str">
        <f t="shared" si="400"/>
        <v>1979-Q2</v>
      </c>
      <c r="Y2584" s="81" t="str">
        <f t="shared" si="401"/>
        <v>1979-Q2</v>
      </c>
      <c r="Z2584" s="87">
        <f t="shared" si="402"/>
        <v>14.15</v>
      </c>
      <c r="AB2584" s="81" t="str">
        <f t="shared" si="403"/>
        <v>1980-Q1</v>
      </c>
      <c r="AC2584" s="81" t="str">
        <f t="shared" si="404"/>
        <v>1980-Q1</v>
      </c>
      <c r="AD2584" s="87">
        <f t="shared" si="405"/>
        <v>13.71</v>
      </c>
      <c r="AF2584" s="81" t="str">
        <f t="shared" si="406"/>
        <v>1980-Q1</v>
      </c>
      <c r="AG2584" s="87">
        <f t="shared" si="407"/>
        <v>14.15</v>
      </c>
      <c r="AH2584" s="87">
        <f t="shared" si="408"/>
        <v>13.71</v>
      </c>
      <c r="AI2584" s="87">
        <f t="shared" si="409"/>
        <v>0.4399999999999995</v>
      </c>
    </row>
    <row r="2585" spans="1:35" ht="12" customHeight="1" x14ac:dyDescent="0.2">
      <c r="A2585" s="73" t="s">
        <v>1887</v>
      </c>
      <c r="B2585" s="74" t="s">
        <v>67</v>
      </c>
      <c r="C2585" s="74" t="s">
        <v>747</v>
      </c>
      <c r="D2585" s="74" t="s">
        <v>2095</v>
      </c>
      <c r="E2585" s="74" t="s">
        <v>751</v>
      </c>
      <c r="F2585" s="74" t="s">
        <v>2</v>
      </c>
      <c r="G2585" s="74" t="s">
        <v>2680</v>
      </c>
      <c r="H2585" s="76">
        <v>29053</v>
      </c>
      <c r="I2585" s="77">
        <v>11.2</v>
      </c>
      <c r="J2585" s="78">
        <v>11.04</v>
      </c>
      <c r="K2585" s="78">
        <v>14</v>
      </c>
      <c r="L2585" s="78">
        <v>51.99</v>
      </c>
      <c r="M2585" s="75" t="s">
        <v>1</v>
      </c>
      <c r="N2585" s="76">
        <v>29251</v>
      </c>
      <c r="O2585" s="77">
        <v>5.6</v>
      </c>
      <c r="P2585" s="78">
        <v>10.31</v>
      </c>
      <c r="Q2585" s="78">
        <v>12.61</v>
      </c>
      <c r="R2585" s="78">
        <v>52</v>
      </c>
      <c r="S2585" s="75" t="s">
        <v>1</v>
      </c>
      <c r="T2585" s="79">
        <v>6</v>
      </c>
      <c r="V2585" s="86">
        <v>29251</v>
      </c>
      <c r="X2585" s="81" t="str">
        <f t="shared" si="400"/>
        <v>1979-Q3</v>
      </c>
      <c r="Y2585" s="81" t="str">
        <f t="shared" si="401"/>
        <v>1979-Q3</v>
      </c>
      <c r="Z2585" s="87">
        <f t="shared" si="402"/>
        <v>14</v>
      </c>
      <c r="AB2585" s="81" t="str">
        <f t="shared" si="403"/>
        <v>1980-Q1</v>
      </c>
      <c r="AC2585" s="81" t="str">
        <f t="shared" si="404"/>
        <v>1980-Q1</v>
      </c>
      <c r="AD2585" s="87">
        <f t="shared" si="405"/>
        <v>12.61</v>
      </c>
      <c r="AF2585" s="81" t="str">
        <f t="shared" si="406"/>
        <v>1980-Q1</v>
      </c>
      <c r="AG2585" s="87">
        <f t="shared" si="407"/>
        <v>14</v>
      </c>
      <c r="AH2585" s="87">
        <f t="shared" si="408"/>
        <v>12.61</v>
      </c>
      <c r="AI2585" s="87">
        <f t="shared" si="409"/>
        <v>1.3900000000000006</v>
      </c>
    </row>
    <row r="2586" spans="1:35" ht="12" customHeight="1" x14ac:dyDescent="0.2">
      <c r="A2586" s="73" t="s">
        <v>1887</v>
      </c>
      <c r="B2586" s="74" t="s">
        <v>184</v>
      </c>
      <c r="C2586" s="74" t="s">
        <v>1296</v>
      </c>
      <c r="D2586" s="74" t="s">
        <v>4</v>
      </c>
      <c r="E2586" s="74" t="s">
        <v>1306</v>
      </c>
      <c r="F2586" s="74" t="s">
        <v>2</v>
      </c>
      <c r="G2586" s="74" t="s">
        <v>2680</v>
      </c>
      <c r="H2586" s="76">
        <v>28973.75</v>
      </c>
      <c r="I2586" s="77">
        <v>149.6</v>
      </c>
      <c r="J2586" s="78">
        <v>10.46</v>
      </c>
      <c r="K2586" s="78">
        <v>14.5</v>
      </c>
      <c r="L2586" s="78">
        <v>39</v>
      </c>
      <c r="M2586" s="75" t="s">
        <v>1</v>
      </c>
      <c r="N2586" s="76">
        <v>29250</v>
      </c>
      <c r="O2586" s="77">
        <v>117.4</v>
      </c>
      <c r="P2586" s="78">
        <v>10.119999999999999</v>
      </c>
      <c r="Q2586" s="78">
        <v>13.86</v>
      </c>
      <c r="R2586" s="78">
        <v>34.54</v>
      </c>
      <c r="S2586" s="75" t="s">
        <v>1</v>
      </c>
      <c r="T2586" s="79">
        <v>9</v>
      </c>
      <c r="V2586" s="86">
        <v>29250</v>
      </c>
      <c r="X2586" s="81" t="str">
        <f t="shared" si="400"/>
        <v>1979-Q2</v>
      </c>
      <c r="Y2586" s="81" t="str">
        <f t="shared" si="401"/>
        <v>1979-Q2</v>
      </c>
      <c r="Z2586" s="87">
        <f t="shared" si="402"/>
        <v>14.5</v>
      </c>
      <c r="AB2586" s="81" t="str">
        <f t="shared" si="403"/>
        <v>1980-Q1</v>
      </c>
      <c r="AC2586" s="81" t="str">
        <f t="shared" si="404"/>
        <v>1980-Q1</v>
      </c>
      <c r="AD2586" s="87">
        <f t="shared" si="405"/>
        <v>13.86</v>
      </c>
      <c r="AF2586" s="81" t="str">
        <f t="shared" si="406"/>
        <v>1980-Q1</v>
      </c>
      <c r="AG2586" s="87">
        <f t="shared" si="407"/>
        <v>14.5</v>
      </c>
      <c r="AH2586" s="87">
        <f t="shared" si="408"/>
        <v>13.86</v>
      </c>
      <c r="AI2586" s="87">
        <f t="shared" si="409"/>
        <v>0.64000000000000057</v>
      </c>
    </row>
    <row r="2587" spans="1:35" ht="12" customHeight="1" x14ac:dyDescent="0.2">
      <c r="A2587" s="73" t="s">
        <v>1887</v>
      </c>
      <c r="B2587" s="74" t="s">
        <v>28</v>
      </c>
      <c r="C2587" s="74" t="s">
        <v>1492</v>
      </c>
      <c r="D2587" s="74" t="s">
        <v>22</v>
      </c>
      <c r="E2587" s="74" t="s">
        <v>1501</v>
      </c>
      <c r="F2587" s="74" t="s">
        <v>2</v>
      </c>
      <c r="G2587" s="74" t="s">
        <v>2680</v>
      </c>
      <c r="H2587" s="76">
        <v>29129</v>
      </c>
      <c r="I2587" s="77">
        <v>94.8</v>
      </c>
      <c r="J2587" s="78">
        <v>10.75</v>
      </c>
      <c r="K2587" s="78">
        <v>15.5</v>
      </c>
      <c r="L2587" s="78">
        <v>37.68</v>
      </c>
      <c r="M2587" s="75" t="s">
        <v>1</v>
      </c>
      <c r="N2587" s="76">
        <v>29243</v>
      </c>
      <c r="O2587" s="77">
        <v>65.5</v>
      </c>
      <c r="P2587" s="78">
        <v>10.75</v>
      </c>
      <c r="Q2587" s="78">
        <v>15.5</v>
      </c>
      <c r="R2587" s="78">
        <v>37.68</v>
      </c>
      <c r="S2587" s="78">
        <v>928</v>
      </c>
      <c r="T2587" s="79">
        <v>3</v>
      </c>
      <c r="V2587" s="86">
        <v>29243</v>
      </c>
      <c r="X2587" s="81" t="str">
        <f t="shared" si="400"/>
        <v>1979-Q4</v>
      </c>
      <c r="Y2587" s="81" t="str">
        <f t="shared" si="401"/>
        <v>1979-Q4</v>
      </c>
      <c r="Z2587" s="87">
        <f t="shared" si="402"/>
        <v>15.5</v>
      </c>
      <c r="AB2587" s="81" t="str">
        <f t="shared" si="403"/>
        <v>1980-Q1</v>
      </c>
      <c r="AC2587" s="81" t="str">
        <f t="shared" si="404"/>
        <v>1980-Q1</v>
      </c>
      <c r="AD2587" s="87">
        <f t="shared" si="405"/>
        <v>15.5</v>
      </c>
      <c r="AF2587" s="81" t="str">
        <f t="shared" si="406"/>
        <v>1980-Q1</v>
      </c>
      <c r="AG2587" s="87">
        <f t="shared" si="407"/>
        <v>15.5</v>
      </c>
      <c r="AH2587" s="87">
        <f t="shared" si="408"/>
        <v>15.5</v>
      </c>
      <c r="AI2587" s="87">
        <f t="shared" si="409"/>
        <v>0</v>
      </c>
    </row>
    <row r="2588" spans="1:35" ht="12" customHeight="1" x14ac:dyDescent="0.2">
      <c r="A2588" s="73" t="s">
        <v>1887</v>
      </c>
      <c r="B2588" s="74" t="s">
        <v>17</v>
      </c>
      <c r="C2588" s="74" t="s">
        <v>23</v>
      </c>
      <c r="D2588" s="74" t="s">
        <v>22</v>
      </c>
      <c r="E2588" s="74" t="s">
        <v>1623</v>
      </c>
      <c r="F2588" s="74" t="s">
        <v>2</v>
      </c>
      <c r="G2588" s="74" t="s">
        <v>2680</v>
      </c>
      <c r="H2588" s="76">
        <v>29168</v>
      </c>
      <c r="I2588" s="77">
        <v>16.2</v>
      </c>
      <c r="J2588" s="75" t="s">
        <v>1</v>
      </c>
      <c r="K2588" s="78">
        <v>13.93</v>
      </c>
      <c r="L2588" s="78">
        <v>36.6</v>
      </c>
      <c r="M2588" s="75" t="s">
        <v>1</v>
      </c>
      <c r="N2588" s="76">
        <v>29237</v>
      </c>
      <c r="O2588" s="77">
        <v>11.1</v>
      </c>
      <c r="P2588" s="78">
        <v>9.98</v>
      </c>
      <c r="Q2588" s="78">
        <v>13.93</v>
      </c>
      <c r="R2588" s="75" t="s">
        <v>1</v>
      </c>
      <c r="S2588" s="75" t="s">
        <v>1</v>
      </c>
      <c r="T2588" s="79">
        <v>2</v>
      </c>
      <c r="V2588" s="86">
        <v>29237</v>
      </c>
      <c r="X2588" s="81" t="str">
        <f t="shared" si="400"/>
        <v>1979-Q4</v>
      </c>
      <c r="Y2588" s="81" t="str">
        <f t="shared" si="401"/>
        <v>1979-Q4</v>
      </c>
      <c r="Z2588" s="87">
        <f t="shared" si="402"/>
        <v>13.93</v>
      </c>
      <c r="AB2588" s="81" t="str">
        <f t="shared" si="403"/>
        <v>1980-Q1</v>
      </c>
      <c r="AC2588" s="81" t="str">
        <f t="shared" si="404"/>
        <v>1980-Q1</v>
      </c>
      <c r="AD2588" s="87">
        <f t="shared" si="405"/>
        <v>13.93</v>
      </c>
      <c r="AF2588" s="81" t="str">
        <f t="shared" si="406"/>
        <v>1980-Q1</v>
      </c>
      <c r="AG2588" s="87">
        <f t="shared" si="407"/>
        <v>13.93</v>
      </c>
      <c r="AH2588" s="87">
        <f t="shared" si="408"/>
        <v>13.93</v>
      </c>
      <c r="AI2588" s="87">
        <f t="shared" si="409"/>
        <v>0</v>
      </c>
    </row>
    <row r="2589" spans="1:35" ht="12" customHeight="1" x14ac:dyDescent="0.2">
      <c r="A2589" s="73" t="s">
        <v>1887</v>
      </c>
      <c r="B2589" s="74" t="s">
        <v>35</v>
      </c>
      <c r="C2589" s="74" t="s">
        <v>34</v>
      </c>
      <c r="D2589" s="74" t="s">
        <v>33</v>
      </c>
      <c r="E2589" s="74" t="s">
        <v>1368</v>
      </c>
      <c r="F2589" s="74" t="s">
        <v>2</v>
      </c>
      <c r="G2589" s="74" t="s">
        <v>2680</v>
      </c>
      <c r="H2589" s="76">
        <v>29007</v>
      </c>
      <c r="I2589" s="77">
        <v>78</v>
      </c>
      <c r="J2589" s="78">
        <v>10.82</v>
      </c>
      <c r="K2589" s="78">
        <v>14.5</v>
      </c>
      <c r="L2589" s="78">
        <v>36.67</v>
      </c>
      <c r="M2589" s="75" t="s">
        <v>1</v>
      </c>
      <c r="N2589" s="76">
        <v>29234</v>
      </c>
      <c r="O2589" s="77">
        <v>62.3</v>
      </c>
      <c r="P2589" s="78">
        <v>11.15</v>
      </c>
      <c r="Q2589" s="78">
        <v>15.17</v>
      </c>
      <c r="R2589" s="78">
        <v>36.65</v>
      </c>
      <c r="S2589" s="75" t="s">
        <v>1</v>
      </c>
      <c r="T2589" s="79">
        <v>7</v>
      </c>
      <c r="V2589" s="86">
        <v>29234</v>
      </c>
      <c r="X2589" s="81" t="str">
        <f t="shared" si="400"/>
        <v>1979-Q2</v>
      </c>
      <c r="Y2589" s="81" t="str">
        <f t="shared" si="401"/>
        <v>1979-Q2</v>
      </c>
      <c r="Z2589" s="87">
        <f t="shared" si="402"/>
        <v>14.5</v>
      </c>
      <c r="AB2589" s="81" t="str">
        <f t="shared" si="403"/>
        <v>1980-Q1</v>
      </c>
      <c r="AC2589" s="81" t="str">
        <f t="shared" si="404"/>
        <v>1980-Q1</v>
      </c>
      <c r="AD2589" s="87">
        <f t="shared" si="405"/>
        <v>15.17</v>
      </c>
      <c r="AF2589" s="81" t="str">
        <f t="shared" si="406"/>
        <v>1980-Q1</v>
      </c>
      <c r="AG2589" s="87">
        <f t="shared" si="407"/>
        <v>14.5</v>
      </c>
      <c r="AH2589" s="87">
        <f t="shared" si="408"/>
        <v>15.17</v>
      </c>
      <c r="AI2589" s="87">
        <f t="shared" si="409"/>
        <v>-0.66999999999999993</v>
      </c>
    </row>
    <row r="2590" spans="1:35" ht="12" customHeight="1" x14ac:dyDescent="0.2">
      <c r="A2590" s="73" t="s">
        <v>1887</v>
      </c>
      <c r="B2590" s="74" t="s">
        <v>28</v>
      </c>
      <c r="C2590" s="74" t="s">
        <v>1513</v>
      </c>
      <c r="D2590" s="74" t="s">
        <v>1514</v>
      </c>
      <c r="E2590" s="74" t="s">
        <v>1525</v>
      </c>
      <c r="F2590" s="74" t="s">
        <v>2</v>
      </c>
      <c r="G2590" s="74" t="s">
        <v>2680</v>
      </c>
      <c r="H2590" s="76">
        <v>29038</v>
      </c>
      <c r="I2590" s="77">
        <v>179.4</v>
      </c>
      <c r="J2590" s="78">
        <v>10.76</v>
      </c>
      <c r="K2590" s="78">
        <v>15.5</v>
      </c>
      <c r="L2590" s="78">
        <v>40.18</v>
      </c>
      <c r="M2590" s="75" t="s">
        <v>1</v>
      </c>
      <c r="N2590" s="76">
        <v>29229</v>
      </c>
      <c r="O2590" s="77">
        <v>82</v>
      </c>
      <c r="P2590" s="78">
        <v>10.55</v>
      </c>
      <c r="Q2590" s="78">
        <v>15</v>
      </c>
      <c r="R2590" s="78">
        <v>38.01</v>
      </c>
      <c r="S2590" s="75" t="s">
        <v>1</v>
      </c>
      <c r="T2590" s="79">
        <v>6</v>
      </c>
      <c r="V2590" s="86">
        <v>29229</v>
      </c>
      <c r="X2590" s="81" t="str">
        <f t="shared" si="400"/>
        <v>1979-Q3</v>
      </c>
      <c r="Y2590" s="81" t="str">
        <f t="shared" si="401"/>
        <v>1979-Q3</v>
      </c>
      <c r="Z2590" s="87">
        <f t="shared" si="402"/>
        <v>15.5</v>
      </c>
      <c r="AB2590" s="81" t="str">
        <f t="shared" si="403"/>
        <v>1980-Q1</v>
      </c>
      <c r="AC2590" s="81" t="str">
        <f t="shared" si="404"/>
        <v>1980-Q1</v>
      </c>
      <c r="AD2590" s="87">
        <f t="shared" si="405"/>
        <v>15</v>
      </c>
      <c r="AF2590" s="81" t="str">
        <f t="shared" si="406"/>
        <v>1980-Q1</v>
      </c>
      <c r="AG2590" s="87">
        <f t="shared" si="407"/>
        <v>15.5</v>
      </c>
      <c r="AH2590" s="87">
        <f t="shared" si="408"/>
        <v>15</v>
      </c>
      <c r="AI2590" s="87">
        <f t="shared" si="409"/>
        <v>0.5</v>
      </c>
    </row>
    <row r="2591" spans="1:35" ht="12" customHeight="1" x14ac:dyDescent="0.2">
      <c r="A2591" s="73" t="s">
        <v>1887</v>
      </c>
      <c r="B2591" s="74" t="s">
        <v>184</v>
      </c>
      <c r="C2591" s="74" t="s">
        <v>183</v>
      </c>
      <c r="D2591" s="74" t="s">
        <v>167</v>
      </c>
      <c r="E2591" s="74" t="s">
        <v>1295</v>
      </c>
      <c r="F2591" s="74" t="s">
        <v>2</v>
      </c>
      <c r="G2591" s="74" t="s">
        <v>2680</v>
      </c>
      <c r="H2591" s="76">
        <v>28950.75</v>
      </c>
      <c r="I2591" s="77">
        <v>104</v>
      </c>
      <c r="J2591" s="78">
        <v>11.09</v>
      </c>
      <c r="K2591" s="78">
        <v>16.5</v>
      </c>
      <c r="L2591" s="78">
        <v>36.700000000000003</v>
      </c>
      <c r="M2591" s="75" t="s">
        <v>1</v>
      </c>
      <c r="N2591" s="76">
        <v>29227</v>
      </c>
      <c r="O2591" s="77">
        <v>35.1</v>
      </c>
      <c r="P2591" s="78">
        <v>10.24</v>
      </c>
      <c r="Q2591" s="78">
        <v>14.39</v>
      </c>
      <c r="R2591" s="78">
        <v>35.799999999999997</v>
      </c>
      <c r="S2591" s="75" t="s">
        <v>1</v>
      </c>
      <c r="T2591" s="79">
        <v>9</v>
      </c>
      <c r="V2591" s="86">
        <v>29227</v>
      </c>
      <c r="X2591" s="81" t="str">
        <f t="shared" si="400"/>
        <v>1979-Q2</v>
      </c>
      <c r="Y2591" s="81" t="str">
        <f t="shared" si="401"/>
        <v>1979-Q2</v>
      </c>
      <c r="Z2591" s="87">
        <f t="shared" si="402"/>
        <v>16.5</v>
      </c>
      <c r="AB2591" s="81" t="str">
        <f t="shared" si="403"/>
        <v>1980-Q1</v>
      </c>
      <c r="AC2591" s="81" t="str">
        <f t="shared" si="404"/>
        <v>1980-Q1</v>
      </c>
      <c r="AD2591" s="87">
        <f t="shared" si="405"/>
        <v>14.39</v>
      </c>
      <c r="AF2591" s="81" t="str">
        <f t="shared" si="406"/>
        <v>1980-Q1</v>
      </c>
      <c r="AG2591" s="87">
        <f t="shared" si="407"/>
        <v>16.5</v>
      </c>
      <c r="AH2591" s="87">
        <f t="shared" si="408"/>
        <v>14.39</v>
      </c>
      <c r="AI2591" s="87">
        <f t="shared" si="409"/>
        <v>2.1099999999999994</v>
      </c>
    </row>
    <row r="2592" spans="1:35" ht="12" customHeight="1" x14ac:dyDescent="0.2">
      <c r="A2592" s="73" t="s">
        <v>1887</v>
      </c>
      <c r="B2592" s="74" t="s">
        <v>1653</v>
      </c>
      <c r="C2592" s="74" t="s">
        <v>1654</v>
      </c>
      <c r="D2592" s="74" t="s">
        <v>2095</v>
      </c>
      <c r="E2592" s="74" t="s">
        <v>1669</v>
      </c>
      <c r="F2592" s="74" t="s">
        <v>2</v>
      </c>
      <c r="G2592" s="74" t="s">
        <v>2680</v>
      </c>
      <c r="H2592" s="76">
        <v>29189</v>
      </c>
      <c r="I2592" s="77">
        <v>5.3</v>
      </c>
      <c r="J2592" s="78">
        <v>10.8</v>
      </c>
      <c r="K2592" s="78">
        <v>14.5</v>
      </c>
      <c r="L2592" s="78">
        <v>39.299999999999997</v>
      </c>
      <c r="M2592" s="75" t="s">
        <v>1</v>
      </c>
      <c r="N2592" s="76">
        <v>29221</v>
      </c>
      <c r="O2592" s="77">
        <v>5.3</v>
      </c>
      <c r="P2592" s="78">
        <v>10.8</v>
      </c>
      <c r="Q2592" s="78">
        <v>14.5</v>
      </c>
      <c r="R2592" s="78">
        <v>39.299999999999997</v>
      </c>
      <c r="S2592" s="75" t="s">
        <v>1</v>
      </c>
      <c r="T2592" s="79">
        <v>1</v>
      </c>
      <c r="V2592" s="86">
        <v>29221</v>
      </c>
      <c r="X2592" s="81" t="str">
        <f t="shared" si="400"/>
        <v>1979-Q4</v>
      </c>
      <c r="Y2592" s="81" t="str">
        <f t="shared" si="401"/>
        <v>1979-Q4</v>
      </c>
      <c r="Z2592" s="87">
        <f t="shared" si="402"/>
        <v>14.5</v>
      </c>
      <c r="AB2592" s="81" t="str">
        <f t="shared" si="403"/>
        <v>1980-Q1</v>
      </c>
      <c r="AC2592" s="81" t="str">
        <f t="shared" si="404"/>
        <v>1980-Q1</v>
      </c>
      <c r="AD2592" s="87">
        <f t="shared" si="405"/>
        <v>14.5</v>
      </c>
      <c r="AF2592" s="81" t="str">
        <f t="shared" si="406"/>
        <v>1980-Q1</v>
      </c>
      <c r="AG2592" s="87">
        <f t="shared" si="407"/>
        <v>14.5</v>
      </c>
      <c r="AH2592" s="87">
        <f t="shared" si="408"/>
        <v>14.5</v>
      </c>
      <c r="AI2592" s="87">
        <f t="shared" si="409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7" ma:contentTypeDescription="Create a new document." ma:contentTypeScope="" ma:versionID="f53c0d30942bfe6c910c4e2897429e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061c04962a7159d673944312997e56f0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B9816-605B-4F1B-88DA-AAE115B93F7A}">
  <ds:schemaRefs>
    <ds:schemaRef ds:uri="7a7db55e-2b16-4e8e-9efb-fab6e669a34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f75139fd-48b9-45c1-a4c7-52ae13733b45"/>
    <ds:schemaRef ds:uri="http://schemas.microsoft.com/office/infopath/2007/PartnerControls"/>
    <ds:schemaRef ds:uri="d964b0a4-682e-4bda-b6b2-77439f345c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14691D-B2B0-4032-817C-017BEB7E9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A0E2B-653D-481A-86C8-DF559FB97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</vt:i4>
      </vt:variant>
    </vt:vector>
  </HeadingPairs>
  <TitlesOfParts>
    <vt:vector size="30" baseType="lpstr">
      <vt:lpstr>Contents</vt:lpstr>
      <vt:lpstr>I. Rate Reviews Filed</vt:lpstr>
      <vt:lpstr>II. Awarded ROE</vt:lpstr>
      <vt:lpstr>III. Requested ROE</vt:lpstr>
      <vt:lpstr>IV. Regulatory Lag</vt:lpstr>
      <vt:lpstr>V. 10-Year Treasury</vt:lpstr>
      <vt:lpstr>Summary</vt:lpstr>
      <vt:lpstr>Treasury</vt:lpstr>
      <vt:lpstr>All Rate Cases 2025Q3</vt:lpstr>
      <vt:lpstr>Date_Current_Year</vt:lpstr>
      <vt:lpstr>Date_EOP_Current</vt:lpstr>
      <vt:lpstr>I_Rate_Reviews_Source</vt:lpstr>
      <vt:lpstr>II_Awarded_ROE_Source</vt:lpstr>
      <vt:lpstr>III_Requested_ROE_Source</vt:lpstr>
      <vt:lpstr>IV_Regulatory_Lag_Source</vt:lpstr>
      <vt:lpstr>MMM_YYYY_Label</vt:lpstr>
      <vt:lpstr>Month_EOP_Current</vt:lpstr>
      <vt:lpstr>Monthly_Yield_Source</vt:lpstr>
      <vt:lpstr>Contents!Print_Area</vt:lpstr>
      <vt:lpstr>QQ_YYYY_Label</vt:lpstr>
      <vt:lpstr>Quarter_EOP_Current</vt:lpstr>
      <vt:lpstr>Quarter_EOP_Current_Full</vt:lpstr>
      <vt:lpstr>Quarter_EOP_Current_Num</vt:lpstr>
      <vt:lpstr>Rate_Case_Sheet</vt:lpstr>
      <vt:lpstr>Settings_Columns_Hidden</vt:lpstr>
      <vt:lpstr>Settings_Sheets_Convert</vt:lpstr>
      <vt:lpstr>Settings_Sheets_Delete</vt:lpstr>
      <vt:lpstr>Settings_Sheets_Hidden</vt:lpstr>
      <vt:lpstr>Settings_Sheets_VeryHidden</vt:lpstr>
      <vt:lpstr>Treasury_Sheet</vt:lpstr>
    </vt:vector>
  </TitlesOfParts>
  <Company>Edison Electric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Pfister, Bill</dc:creator>
  <cp:lastModifiedBy>Daniel Foy</cp:lastModifiedBy>
  <cp:lastPrinted>2014-05-20T14:51:17Z</cp:lastPrinted>
  <dcterms:created xsi:type="dcterms:W3CDTF">2013-10-25T13:09:24Z</dcterms:created>
  <dcterms:modified xsi:type="dcterms:W3CDTF">2025-12-09T17:25:10Z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{4DF4D96E-DDB3-4F96-BF5C-7B9331FB9CBD}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